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drawings/drawing4.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tables/table4.xml" ContentType="application/vnd.openxmlformats-officedocument.spreadsheetml.table+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drawings/drawing8.xml" ContentType="application/vnd.openxmlformats-officedocument.drawing+xml"/>
  <Override PartName="/xl/tables/table5.xml" ContentType="application/vnd.openxmlformats-officedocument.spreadsheetml.table+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1.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2.xml" ContentType="application/vnd.openxmlformats-officedocument.drawing+xml"/>
  <Override PartName="/xl/tables/table6.xml" ContentType="application/vnd.openxmlformats-officedocument.spreadsheetml.table+xml"/>
  <Override PartName="/xl/drawings/drawing13.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4.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5.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37.xml" ContentType="application/vnd.openxmlformats-officedocument.drawingml.chart+xml"/>
  <Override PartName="/xl/drawings/drawing18.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9.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20.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23.xml" ContentType="application/vnd.openxmlformats-officedocument.drawing+xml"/>
  <Override PartName="/xl/tables/table7.xml" ContentType="application/vnd.openxmlformats-officedocument.spreadsheetml.table+xml"/>
  <Override PartName="/xl/drawings/drawing24.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27.xml" ContentType="application/vnd.openxmlformats-officedocument.drawing+xml"/>
  <Override PartName="/xl/charts/chart61.xml" ContentType="application/vnd.openxmlformats-officedocument.drawingml.chart+xml"/>
  <Override PartName="/xl/drawings/drawing28.xml" ContentType="application/vnd.openxmlformats-officedocument.drawing+xml"/>
  <Override PartName="/xl/tables/table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hartEx4.xml" ContentType="application/vnd.ms-office.chartex+xml"/>
  <Override PartName="/xl/charts/chartEx5.xml" ContentType="application/vnd.ms-office.chartex+xml"/>
  <Override PartName="/xl/charts/chartEx6.xml" ContentType="application/vnd.ms-office.chartex+xml"/>
  <Override PartName="/xl/charts/chartEx7.xml" ContentType="application/vnd.ms-office.chartex+xml"/>
  <Override PartName="/xl/charts/colors1.xml" ContentType="application/vnd.ms-office.chartcolorstyle+xml"/>
  <Override PartName="/xl/charts/style1.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charts/style9.xml" ContentType="application/vnd.ms-office.chartstyle+xml"/>
  <Override PartName="/xl/charts/colors10.xml" ContentType="application/vnd.ms-office.chartcolorstyle+xml"/>
  <Override PartName="/xl/charts/style10.xml" ContentType="application/vnd.ms-office.chartstyle+xml"/>
  <Override PartName="/xl/charts/colors11.xml" ContentType="application/vnd.ms-office.chartcolorstyle+xml"/>
  <Override PartName="/xl/charts/style11.xml" ContentType="application/vnd.ms-office.chartstyle+xml"/>
  <Override PartName="/xl/charts/colors12.xml" ContentType="application/vnd.ms-office.chartcolorstyle+xml"/>
  <Override PartName="/xl/charts/style12.xml" ContentType="application/vnd.ms-office.chartstyle+xml"/>
  <Override PartName="/xl/charts/colors13.xml" ContentType="application/vnd.ms-office.chartcolorstyle+xml"/>
  <Override PartName="/xl/charts/style13.xml" ContentType="application/vnd.ms-office.chartstyle+xml"/>
  <Override PartName="/xl/charts/colors14.xml" ContentType="application/vnd.ms-office.chartcolorstyle+xml"/>
  <Override PartName="/xl/charts/style14.xml" ContentType="application/vnd.ms-office.chartstyle+xml"/>
  <Override PartName="/xl/charts/colors15.xml" ContentType="application/vnd.ms-office.chartcolorstyle+xml"/>
  <Override PartName="/xl/charts/style15.xml" ContentType="application/vnd.ms-office.chartstyle+xml"/>
  <Override PartName="/xl/charts/colors16.xml" ContentType="application/vnd.ms-office.chartcolorstyle+xml"/>
  <Override PartName="/xl/charts/style16.xml" ContentType="application/vnd.ms-office.chartstyle+xml"/>
  <Override PartName="/xl/charts/colors17.xml" ContentType="application/vnd.ms-office.chartcolorstyle+xml"/>
  <Override PartName="/xl/charts/style17.xml" ContentType="application/vnd.ms-office.chartstyle+xml"/>
  <Override PartName="/xl/charts/colors18.xml" ContentType="application/vnd.ms-office.chartcolorstyle+xml"/>
  <Override PartName="/xl/charts/style18.xml" ContentType="application/vnd.ms-office.chartstyle+xml"/>
  <Override PartName="/xl/charts/colors19.xml" ContentType="application/vnd.ms-office.chartcolorstyle+xml"/>
  <Override PartName="/xl/charts/style19.xml" ContentType="application/vnd.ms-office.chartstyle+xml"/>
  <Override PartName="/xl/charts/colors20.xml" ContentType="application/vnd.ms-office.chartcolorstyle+xml"/>
  <Override PartName="/xl/charts/style20.xml" ContentType="application/vnd.ms-office.chartstyle+xml"/>
  <Override PartName="/xl/charts/colors21.xml" ContentType="application/vnd.ms-office.chartcolorstyle+xml"/>
  <Override PartName="/xl/charts/style21.xml" ContentType="application/vnd.ms-office.chartstyle+xml"/>
  <Override PartName="/xl/charts/colors22.xml" ContentType="application/vnd.ms-office.chartcolorstyle+xml"/>
  <Override PartName="/xl/charts/style22.xml" ContentType="application/vnd.ms-office.chartstyle+xml"/>
  <Override PartName="/xl/charts/colors23.xml" ContentType="application/vnd.ms-office.chartcolorstyle+xml"/>
  <Override PartName="/xl/charts/style23.xml" ContentType="application/vnd.ms-office.chartstyle+xml"/>
  <Override PartName="/xl/charts/colors24.xml" ContentType="application/vnd.ms-office.chartcolorstyle+xml"/>
  <Override PartName="/xl/charts/style24.xml" ContentType="application/vnd.ms-office.chartstyle+xml"/>
  <Override PartName="/xl/charts/colors25.xml" ContentType="application/vnd.ms-office.chartcolorstyle+xml"/>
  <Override PartName="/xl/charts/style25.xml" ContentType="application/vnd.ms-office.chartstyle+xml"/>
  <Override PartName="/xl/charts/colors26.xml" ContentType="application/vnd.ms-office.chartcolorstyle+xml"/>
  <Override PartName="/xl/charts/style26.xml" ContentType="application/vnd.ms-office.chartstyle+xml"/>
  <Override PartName="/xl/charts/colors27.xml" ContentType="application/vnd.ms-office.chartcolorstyle+xml"/>
  <Override PartName="/xl/charts/style27.xml" ContentType="application/vnd.ms-office.chartstyle+xml"/>
  <Override PartName="/xl/charts/colors28.xml" ContentType="application/vnd.ms-office.chartcolorstyle+xml"/>
  <Override PartName="/xl/charts/style28.xml" ContentType="application/vnd.ms-office.chartstyle+xml"/>
  <Override PartName="/xl/charts/colors29.xml" ContentType="application/vnd.ms-office.chartcolorstyle+xml"/>
  <Override PartName="/xl/charts/style29.xml" ContentType="application/vnd.ms-office.chartstyle+xml"/>
  <Override PartName="/xl/charts/colors31.xml" ContentType="application/vnd.ms-office.chartcolorstyle+xml"/>
  <Override PartName="/xl/charts/style31.xml" ContentType="application/vnd.ms-office.chartstyle+xml"/>
  <Override PartName="/xl/charts/colors32.xml" ContentType="application/vnd.ms-office.chartcolorstyle+xml"/>
  <Override PartName="/xl/charts/style32.xml" ContentType="application/vnd.ms-office.chartstyle+xml"/>
  <Override PartName="/xl/charts/colors33.xml" ContentType="application/vnd.ms-office.chartcolorstyle+xml"/>
  <Override PartName="/xl/charts/style33.xml" ContentType="application/vnd.ms-office.chartstyle+xml"/>
  <Override PartName="/xl/charts/colors34.xml" ContentType="application/vnd.ms-office.chartcolorstyle+xml"/>
  <Override PartName="/xl/charts/style34.xml" ContentType="application/vnd.ms-office.chartstyle+xml"/>
  <Override PartName="/xl/charts/colors35.xml" ContentType="application/vnd.ms-office.chartcolorstyle+xml"/>
  <Override PartName="/xl/charts/style35.xml" ContentType="application/vnd.ms-office.chartstyle+xml"/>
  <Override PartName="/xl/charts/colors36.xml" ContentType="application/vnd.ms-office.chartcolorstyle+xml"/>
  <Override PartName="/xl/charts/style36.xml" ContentType="application/vnd.ms-office.chartstyle+xml"/>
  <Override PartName="/xl/charts/colors37.xml" ContentType="application/vnd.ms-office.chartcolorstyle+xml"/>
  <Override PartName="/xl/charts/style37.xml" ContentType="application/vnd.ms-office.chartstyle+xml"/>
  <Override PartName="/xl/charts/colors38.xml" ContentType="application/vnd.ms-office.chartcolorstyle+xml"/>
  <Override PartName="/xl/charts/style38.xml" ContentType="application/vnd.ms-office.chartstyle+xml"/>
  <Override PartName="/xl/charts/colors40.xml" ContentType="application/vnd.ms-office.chartcolorstyle+xml"/>
  <Override PartName="/xl/charts/style40.xml" ContentType="application/vnd.ms-office.chartstyle+xml"/>
  <Override PartName="/xl/charts/colors41.xml" ContentType="application/vnd.ms-office.chartcolorstyle+xml"/>
  <Override PartName="/xl/charts/style41.xml" ContentType="application/vnd.ms-office.chartstyle+xml"/>
  <Override PartName="/xl/charts/colors42.xml" ContentType="application/vnd.ms-office.chartcolorstyle+xml"/>
  <Override PartName="/xl/charts/style42.xml" ContentType="application/vnd.ms-office.chartstyle+xml"/>
  <Override PartName="/xl/charts/colors43.xml" ContentType="application/vnd.ms-office.chartcolorstyle+xml"/>
  <Override PartName="/xl/charts/style43.xml" ContentType="application/vnd.ms-office.chartstyle+xml"/>
  <Override PartName="/xl/charts/colors44.xml" ContentType="application/vnd.ms-office.chartcolorstyle+xml"/>
  <Override PartName="/xl/charts/style44.xml" ContentType="application/vnd.ms-office.chartstyle+xml"/>
  <Override PartName="/xl/charts/colors45.xml" ContentType="application/vnd.ms-office.chartcolorstyle+xml"/>
  <Override PartName="/xl/charts/style45.xml" ContentType="application/vnd.ms-office.chartstyle+xml"/>
  <Override PartName="/xl/charts/colors46.xml" ContentType="application/vnd.ms-office.chartcolorstyle+xml"/>
  <Override PartName="/xl/charts/style46.xml" ContentType="application/vnd.ms-office.chartstyle+xml"/>
  <Override PartName="/xl/charts/colors47.xml" ContentType="application/vnd.ms-office.chartcolorstyle+xml"/>
  <Override PartName="/xl/charts/style47.xml" ContentType="application/vnd.ms-office.chartstyle+xml"/>
  <Override PartName="/xl/charts/colors48.xml" ContentType="application/vnd.ms-office.chartcolorstyle+xml"/>
  <Override PartName="/xl/charts/style48.xml" ContentType="application/vnd.ms-office.chartstyle+xml"/>
  <Override PartName="/xl/charts/colors49.xml" ContentType="application/vnd.ms-office.chartcolorstyle+xml"/>
  <Override PartName="/xl/charts/style49.xml" ContentType="application/vnd.ms-office.chartstyle+xml"/>
  <Override PartName="/xl/charts/colors50.xml" ContentType="application/vnd.ms-office.chartcolorstyle+xml"/>
  <Override PartName="/xl/charts/style50.xml" ContentType="application/vnd.ms-office.chartstyle+xml"/>
  <Override PartName="/xl/charts/colors52.xml" ContentType="application/vnd.ms-office.chartcolorstyle+xml"/>
  <Override PartName="/xl/charts/style52.xml" ContentType="application/vnd.ms-office.chartstyle+xml"/>
  <Override PartName="/xl/charts/colors53.xml" ContentType="application/vnd.ms-office.chartcolorstyle+xml"/>
  <Override PartName="/xl/charts/style53.xml" ContentType="application/vnd.ms-office.chartstyle+xml"/>
  <Override PartName="/xl/charts/colors54.xml" ContentType="application/vnd.ms-office.chartcolorstyle+xml"/>
  <Override PartName="/xl/charts/style54.xml" ContentType="application/vnd.ms-office.chartstyle+xml"/>
  <Override PartName="/xl/charts/colors55.xml" ContentType="application/vnd.ms-office.chartcolorstyle+xml"/>
  <Override PartName="/xl/charts/style55.xml" ContentType="application/vnd.ms-office.chartstyle+xml"/>
  <Override PartName="/xl/charts/colors56.xml" ContentType="application/vnd.ms-office.chartcolorstyle+xml"/>
  <Override PartName="/xl/charts/style56.xml" ContentType="application/vnd.ms-office.chartstyle+xml"/>
  <Override PartName="/xl/charts/colors58.xml" ContentType="application/vnd.ms-office.chartcolorstyle+xml"/>
  <Override PartName="/xl/charts/style58.xml" ContentType="application/vnd.ms-office.chartstyle+xml"/>
  <Override PartName="/xl/charts/colors59.xml" ContentType="application/vnd.ms-office.chartcolorstyle+xml"/>
  <Override PartName="/xl/charts/style59.xml" ContentType="application/vnd.ms-office.chartstyle+xml"/>
  <Override PartName="/xl/charts/colors60.xml" ContentType="application/vnd.ms-office.chartcolorstyle+xml"/>
  <Override PartName="/xl/charts/style60.xml" ContentType="application/vnd.ms-office.chartstyle+xml"/>
  <Override PartName="/xl/charts/colors62.xml" ContentType="application/vnd.ms-office.chartcolorstyle+xml"/>
  <Override PartName="/xl/charts/style62.xml" ContentType="application/vnd.ms-office.chartstyle+xml"/>
  <Override PartName="/xl/charts/colors63.xml" ContentType="application/vnd.ms-office.chartcolorstyle+xml"/>
  <Override PartName="/xl/charts/style63.xml" ContentType="application/vnd.ms-office.chartstyle+xml"/>
  <Override PartName="/xl/charts/colors64.xml" ContentType="application/vnd.ms-office.chartcolorstyle+xml"/>
  <Override PartName="/xl/charts/style64.xml" ContentType="application/vnd.ms-office.chartstyle+xml"/>
  <Override PartName="/xl/charts/colors65.xml" ContentType="application/vnd.ms-office.chartcolorstyle+xml"/>
  <Override PartName="/xl/charts/style65.xml" ContentType="application/vnd.ms-office.chartstyle+xml"/>
  <Override PartName="/xl/charts/colors66.xml" ContentType="application/vnd.ms-office.chartcolorstyle+xml"/>
  <Override PartName="/xl/charts/style66.xml" ContentType="application/vnd.ms-office.chartstyle+xml"/>
  <Override PartName="/xl/charts/colors67.xml" ContentType="application/vnd.ms-office.chartcolorstyle+xml"/>
  <Override PartName="/xl/charts/style67.xml" ContentType="application/vnd.ms-office.chartstyle+xml"/>
  <Override PartName="/xl/charts/colors2.xml" ContentType="application/vnd.ms-office.chartcolorstyle+xml"/>
  <Override PartName="/xl/charts/style2.xml" ContentType="application/vnd.ms-office.chartstyle+xml"/>
  <Override PartName="/xl/charts/colors30.xml" ContentType="application/vnd.ms-office.chartcolorstyle+xml"/>
  <Override PartName="/xl/charts/style30.xml" ContentType="application/vnd.ms-office.chartstyle+xml"/>
  <Override PartName="/xl/charts/colors39.xml" ContentType="application/vnd.ms-office.chartcolorstyle+xml"/>
  <Override PartName="/xl/charts/style39.xml" ContentType="application/vnd.ms-office.chartstyle+xml"/>
  <Override PartName="/xl/charts/colors51.xml" ContentType="application/vnd.ms-office.chartcolorstyle+xml"/>
  <Override PartName="/xl/charts/style51.xml" ContentType="application/vnd.ms-office.chartstyle+xml"/>
  <Override PartName="/xl/charts/colors57.xml" ContentType="application/vnd.ms-office.chartcolorstyle+xml"/>
  <Override PartName="/xl/charts/style57.xml" ContentType="application/vnd.ms-office.chartstyle+xml"/>
  <Override PartName="/xl/charts/colors61.xml" ContentType="application/vnd.ms-office.chartcolorstyle+xml"/>
  <Override PartName="/xl/charts/style61.xml" ContentType="application/vnd.ms-office.chartstyle+xml"/>
  <Override PartName="/xl/charts/colors68.xml" ContentType="application/vnd.ms-office.chartcolorstyle+xml"/>
  <Override PartName="/xl/charts/style68.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05" yWindow="-105" windowWidth="19440" windowHeight="12570" tabRatio="850" firstSheet="19" activeTab="26"/>
  </bookViews>
  <sheets>
    <sheet name="nr scoli regiuni" sheetId="1" r:id="rId1"/>
    <sheet name="nr scoli judete" sheetId="2" r:id="rId2"/>
    <sheet name="nr scoli pe nivel" sheetId="3" r:id="rId3"/>
    <sheet name="ELEVI REGIUNI" sheetId="4" r:id="rId4"/>
    <sheet name="elevi urbrur" sheetId="5" r:id="rId5"/>
    <sheet name="elevi sexe" sheetId="6" r:id="rId6"/>
    <sheet name="elevi niveluri" sheetId="7" r:id="rId7"/>
    <sheet name="rata bruta toate niv" sheetId="8" r:id="rId8"/>
    <sheet name="rata brută pe niv" sheetId="9" r:id="rId9"/>
    <sheet name="rata specifică" sheetId="10" r:id="rId10"/>
    <sheet name="rata abandon" sheetId="11" r:id="rId11"/>
    <sheet name="absolvenți" sheetId="14" r:id="rId12"/>
    <sheet name="absolvenți județe" sheetId="15" r:id="rId13"/>
    <sheet name="rata absolvire" sheetId="13" r:id="rId14"/>
    <sheet name="CES" sheetId="17" r:id="rId15"/>
    <sheet name="romi" sheetId="18" r:id="rId16"/>
    <sheet name="pondere preșcolari" sheetId="16" r:id="rId17"/>
    <sheet name="ADȘ" sheetId="19" r:id="rId18"/>
    <sheet name="ADȘ județe" sheetId="20" r:id="rId19"/>
    <sheet name="participare edu 18+" sheetId="21" r:id="rId20"/>
    <sheet name="cadre didactice" sheetId="22" r:id="rId21"/>
    <sheet name="PISA" sheetId="23" r:id="rId22"/>
    <sheet name="EN" sheetId="24" r:id="rId23"/>
    <sheet name="EN județe" sheetId="25" r:id="rId24"/>
    <sheet name="BAC" sheetId="26" r:id="rId25"/>
    <sheet name="BAC județe" sheetId="27" r:id="rId26"/>
    <sheet name="PTȘ" sheetId="29" r:id="rId27"/>
    <sheet name="PTȘ hartă" sheetId="28" r:id="rId28"/>
    <sheet name="angajare tineri" sheetId="30" r:id="rId29"/>
    <sheet name="șomaj tineri" sheetId="31" r:id="rId30"/>
    <sheet name="mediatori" sheetId="32" r:id="rId31"/>
  </sheets>
  <definedNames>
    <definedName name="_xlchart.v5.0" hidden="1">'nr scoli judete'!$A$1</definedName>
    <definedName name="_xlchart.v5.1" hidden="1">'nr scoli judete'!$A$2:$A$43</definedName>
    <definedName name="_xlchart.v5.10" hidden="1">'ADȘ județe'!$B$1</definedName>
    <definedName name="_xlchart.v5.11" hidden="1">'ADȘ județe'!$B$2:$B$43</definedName>
    <definedName name="_xlchart.v5.12" hidden="1">'EN județe'!$A$1:$A$42</definedName>
    <definedName name="_xlchart.v5.13" hidden="1">'EN județe'!$B$1:$B$42</definedName>
    <definedName name="_xlchart.v5.14" hidden="1">'BAC județe'!$B$1</definedName>
    <definedName name="_xlchart.v5.15" hidden="1">'BAC județe'!$B$2:$B$43</definedName>
    <definedName name="_xlchart.v5.16" hidden="1">'BAC județe'!$C$1</definedName>
    <definedName name="_xlchart.v5.17" hidden="1">'BAC județe'!$C$2:$C$43</definedName>
    <definedName name="_xlchart.v5.18" hidden="1">'PTȘ hartă'!$A$1:$A$28</definedName>
    <definedName name="_xlchart.v5.19" hidden="1">'PTȘ hartă'!$B$1:$B$28</definedName>
    <definedName name="_xlchart.v5.2" hidden="1">'nr scoli judete'!$C$1</definedName>
    <definedName name="_xlchart.v5.20" hidden="1">mediatori!$A$1</definedName>
    <definedName name="_xlchart.v5.21" hidden="1">mediatori!$A$2:$A$43</definedName>
    <definedName name="_xlchart.v5.22" hidden="1">mediatori!$B$1</definedName>
    <definedName name="_xlchart.v5.23" hidden="1">mediatori!$B$2:$B$43</definedName>
    <definedName name="_xlchart.v5.24" hidden="1">mediatori!$A$1</definedName>
    <definedName name="_xlchart.v5.25" hidden="1">mediatori!$A$2:$A$43</definedName>
    <definedName name="_xlchart.v5.26" hidden="1">mediatori!$B$1</definedName>
    <definedName name="_xlchart.v5.27" hidden="1">mediatori!$B$2:$B$43</definedName>
    <definedName name="_xlchart.v5.3" hidden="1">'nr scoli judete'!$C$2:$C$43</definedName>
    <definedName name="_xlchart.v5.4" hidden="1">'absolvenți județe'!$A$1</definedName>
    <definedName name="_xlchart.v5.5" hidden="1">'absolvenți județe'!$A$2:$A$43</definedName>
    <definedName name="_xlchart.v5.6" hidden="1">'absolvenți județe'!$B$1</definedName>
    <definedName name="_xlchart.v5.7" hidden="1">'absolvenți județe'!$B$2:$B$43</definedName>
    <definedName name="_xlchart.v5.8" hidden="1">'ADȘ județe'!$A$1</definedName>
    <definedName name="_xlchart.v5.9" hidden="1">'ADȘ județe'!$A$2:$A$43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 i="29" l="1"/>
  <c r="P3" i="29"/>
  <c r="P5" i="29"/>
  <c r="P6" i="29"/>
  <c r="P7" i="29"/>
  <c r="P8" i="29"/>
  <c r="P9" i="29"/>
  <c r="P10" i="29"/>
  <c r="P11" i="29"/>
  <c r="P12" i="29"/>
  <c r="P13" i="29"/>
  <c r="P14" i="29"/>
  <c r="P15" i="29"/>
  <c r="P4" i="29"/>
  <c r="J85" i="26" l="1"/>
  <c r="J86" i="26"/>
  <c r="I86" i="26"/>
  <c r="I85" i="26"/>
  <c r="H86" i="26"/>
  <c r="H85" i="26"/>
  <c r="G86" i="26"/>
  <c r="G85" i="26"/>
  <c r="D237" i="26"/>
  <c r="D238" i="26"/>
  <c r="D239" i="26"/>
  <c r="D240" i="26"/>
  <c r="D241" i="26"/>
  <c r="D242" i="26"/>
  <c r="D243" i="26"/>
  <c r="D244" i="26"/>
  <c r="D245" i="26"/>
  <c r="D246" i="26"/>
  <c r="D247" i="26"/>
  <c r="D248" i="26"/>
  <c r="D236" i="26"/>
  <c r="B236" i="26"/>
  <c r="B248" i="26"/>
  <c r="B247" i="26"/>
  <c r="B246" i="26"/>
  <c r="B245" i="26"/>
  <c r="B244" i="26"/>
  <c r="B243" i="26"/>
  <c r="B242" i="26"/>
  <c r="B241" i="26"/>
  <c r="B240" i="26"/>
  <c r="B239" i="26"/>
  <c r="B238" i="26"/>
  <c r="B237" i="26"/>
  <c r="D189" i="26" l="1"/>
  <c r="D188" i="26"/>
  <c r="D190" i="26"/>
  <c r="D191" i="26"/>
  <c r="D192" i="26"/>
  <c r="D193" i="26"/>
  <c r="D194" i="26"/>
  <c r="D195" i="26"/>
  <c r="D196" i="26"/>
  <c r="D197" i="26"/>
  <c r="D198" i="26"/>
  <c r="D199" i="26"/>
  <c r="D187" i="26"/>
  <c r="B188" i="26"/>
  <c r="B189" i="26"/>
  <c r="B190" i="26"/>
  <c r="B191" i="26"/>
  <c r="B192" i="26"/>
  <c r="B193" i="26"/>
  <c r="B194" i="26"/>
  <c r="B195" i="26"/>
  <c r="B196" i="26"/>
  <c r="B197" i="26"/>
  <c r="B198" i="26"/>
  <c r="B199" i="26"/>
  <c r="B187" i="26"/>
  <c r="B140" i="26"/>
  <c r="B141" i="26"/>
  <c r="B142" i="26"/>
  <c r="B143" i="26"/>
  <c r="B144" i="26"/>
  <c r="B145" i="26"/>
  <c r="B146" i="26"/>
  <c r="B147" i="26"/>
  <c r="B148" i="26"/>
  <c r="B139" i="26"/>
  <c r="F97" i="26"/>
  <c r="F98" i="26"/>
  <c r="F99" i="26"/>
  <c r="F100" i="26"/>
  <c r="F101" i="26"/>
  <c r="F102" i="26"/>
  <c r="F103" i="26"/>
  <c r="F104" i="26"/>
  <c r="F105" i="26"/>
  <c r="F106" i="26"/>
  <c r="F107" i="26"/>
  <c r="F108" i="26"/>
  <c r="F96" i="26"/>
  <c r="J74" i="26"/>
  <c r="J73" i="26"/>
  <c r="J72" i="26"/>
  <c r="J71" i="26"/>
  <c r="J70" i="26"/>
  <c r="J69" i="26"/>
  <c r="J68" i="26"/>
  <c r="J67" i="26"/>
  <c r="J66" i="26"/>
  <c r="J65" i="26"/>
  <c r="J64" i="26"/>
  <c r="J63" i="26"/>
  <c r="J62" i="26"/>
  <c r="L62" i="26" s="1"/>
  <c r="G62" i="26"/>
  <c r="G74" i="26"/>
  <c r="G73" i="26"/>
  <c r="G72" i="26"/>
  <c r="K72" i="26" s="1"/>
  <c r="G71" i="26"/>
  <c r="G70" i="26"/>
  <c r="G69" i="26"/>
  <c r="G68" i="26"/>
  <c r="G67" i="26"/>
  <c r="G66" i="26"/>
  <c r="G65" i="26"/>
  <c r="K65" i="26" s="1"/>
  <c r="G64" i="26"/>
  <c r="K64" i="26" s="1"/>
  <c r="G63" i="26"/>
  <c r="K63" i="26" s="1"/>
  <c r="D63" i="26"/>
  <c r="M63" i="26" s="1"/>
  <c r="D64" i="26"/>
  <c r="M64" i="26" s="1"/>
  <c r="D65" i="26"/>
  <c r="M65" i="26" s="1"/>
  <c r="D66" i="26"/>
  <c r="M66" i="26" s="1"/>
  <c r="D67" i="26"/>
  <c r="M67" i="26" s="1"/>
  <c r="D68" i="26"/>
  <c r="M68" i="26" s="1"/>
  <c r="D69" i="26"/>
  <c r="M69" i="26" s="1"/>
  <c r="D70" i="26"/>
  <c r="M70" i="26" s="1"/>
  <c r="D71" i="26"/>
  <c r="M71" i="26" s="1"/>
  <c r="D72" i="26"/>
  <c r="M72" i="26" s="1"/>
  <c r="D73" i="26"/>
  <c r="M73" i="26" s="1"/>
  <c r="D74" i="26"/>
  <c r="M74" i="26" s="1"/>
  <c r="D62" i="26"/>
  <c r="M62" i="26" s="1"/>
  <c r="G46" i="26"/>
  <c r="G47" i="26"/>
  <c r="G48" i="26"/>
  <c r="G49" i="26"/>
  <c r="G50" i="26"/>
  <c r="G51" i="26"/>
  <c r="G52" i="26"/>
  <c r="G53" i="26"/>
  <c r="G54" i="26"/>
  <c r="G55" i="26"/>
  <c r="G56" i="26"/>
  <c r="G57" i="26"/>
  <c r="G45" i="26"/>
  <c r="F46" i="26"/>
  <c r="F47" i="26"/>
  <c r="F48" i="26"/>
  <c r="F49" i="26"/>
  <c r="F50" i="26"/>
  <c r="F51" i="26"/>
  <c r="F52" i="26"/>
  <c r="F53" i="26"/>
  <c r="F54" i="26"/>
  <c r="F55" i="26"/>
  <c r="F56" i="26"/>
  <c r="F57" i="26"/>
  <c r="F45" i="26"/>
  <c r="K73" i="26" l="1"/>
  <c r="K68" i="26"/>
  <c r="L70" i="26"/>
  <c r="K69" i="26"/>
  <c r="L63" i="26"/>
  <c r="L71" i="26"/>
  <c r="K70" i="26"/>
  <c r="L64" i="26"/>
  <c r="L72" i="26"/>
  <c r="K71" i="26"/>
  <c r="L65" i="26"/>
  <c r="L73" i="26"/>
  <c r="L66" i="26"/>
  <c r="L74" i="26"/>
  <c r="L68" i="26"/>
  <c r="K67" i="26"/>
  <c r="K62" i="26"/>
  <c r="L69" i="26"/>
  <c r="K74" i="26"/>
  <c r="K66" i="26"/>
  <c r="L67" i="26"/>
  <c r="H257" i="24" l="1"/>
  <c r="G257" i="24"/>
  <c r="F257" i="24"/>
  <c r="D257" i="24"/>
  <c r="E257" i="24"/>
  <c r="H251" i="24"/>
  <c r="G251" i="24"/>
  <c r="F251" i="24"/>
  <c r="E251" i="24"/>
  <c r="D251" i="24"/>
  <c r="H245" i="24"/>
  <c r="G245" i="24"/>
  <c r="F245" i="24"/>
  <c r="E245" i="24"/>
  <c r="D245" i="24"/>
  <c r="P92" i="24"/>
  <c r="P93" i="24"/>
  <c r="P94" i="24"/>
  <c r="P95" i="24"/>
  <c r="P96" i="24"/>
  <c r="K38" i="23" l="1"/>
  <c r="J38" i="23"/>
  <c r="I38" i="23"/>
  <c r="H38" i="23"/>
  <c r="K36" i="23"/>
  <c r="J36" i="23"/>
  <c r="I36" i="23"/>
  <c r="H36" i="23"/>
  <c r="I34" i="23"/>
  <c r="J34" i="23"/>
  <c r="K34" i="23"/>
  <c r="H34" i="23"/>
  <c r="O163" i="22" l="1"/>
  <c r="O162" i="22"/>
  <c r="O161" i="22"/>
  <c r="O160" i="22"/>
  <c r="O159" i="22"/>
  <c r="O158" i="22"/>
  <c r="O164" i="22" s="1"/>
  <c r="O156" i="22"/>
  <c r="O151" i="22"/>
  <c r="O152" i="22"/>
  <c r="O153" i="22"/>
  <c r="O154" i="22"/>
  <c r="O155" i="22"/>
  <c r="O150" i="22"/>
  <c r="O135" i="22"/>
  <c r="O134" i="22"/>
  <c r="O133" i="22"/>
  <c r="O132" i="22"/>
  <c r="O131" i="22"/>
  <c r="O130" i="22"/>
  <c r="O126" i="22"/>
  <c r="O125" i="22"/>
  <c r="O124" i="22"/>
  <c r="O123" i="22"/>
  <c r="O122" i="22"/>
  <c r="O117" i="22"/>
  <c r="O116" i="22"/>
  <c r="O115" i="22"/>
  <c r="O114" i="22"/>
  <c r="O113" i="22"/>
  <c r="O108" i="22"/>
  <c r="O107" i="22"/>
  <c r="O106" i="22"/>
  <c r="O105" i="22"/>
  <c r="O104" i="22"/>
  <c r="O99" i="22"/>
  <c r="O98" i="22"/>
  <c r="O97" i="22"/>
  <c r="O96" i="22"/>
  <c r="O95" i="22"/>
  <c r="O90" i="22"/>
  <c r="O89" i="22"/>
  <c r="O88" i="22"/>
  <c r="O87" i="22"/>
  <c r="O86" i="22"/>
  <c r="O81" i="22"/>
  <c r="O80" i="22"/>
  <c r="O79" i="22"/>
  <c r="O78" i="22"/>
  <c r="O77" i="22"/>
  <c r="O72" i="22"/>
  <c r="O71" i="22"/>
  <c r="O70" i="22"/>
  <c r="O69" i="22"/>
  <c r="O68" i="22"/>
  <c r="N128" i="22"/>
  <c r="M128" i="22"/>
  <c r="L128" i="22"/>
  <c r="K128" i="22"/>
  <c r="J128" i="22"/>
  <c r="I128" i="22"/>
  <c r="H128" i="22"/>
  <c r="G128" i="22"/>
  <c r="F128" i="22"/>
  <c r="E128" i="22"/>
  <c r="D128" i="22"/>
  <c r="C128" i="22"/>
  <c r="B128" i="22"/>
  <c r="O128" i="22" s="1"/>
  <c r="N127" i="22"/>
  <c r="M127" i="22"/>
  <c r="L127" i="22"/>
  <c r="K127" i="22"/>
  <c r="J127" i="22"/>
  <c r="I127" i="22"/>
  <c r="H127" i="22"/>
  <c r="G127" i="22"/>
  <c r="F127" i="22"/>
  <c r="E127" i="22"/>
  <c r="D127" i="22"/>
  <c r="C127" i="22"/>
  <c r="B127" i="22"/>
  <c r="O127" i="22" s="1"/>
  <c r="N119" i="22"/>
  <c r="M119" i="22"/>
  <c r="L119" i="22"/>
  <c r="K119" i="22"/>
  <c r="J119" i="22"/>
  <c r="I119" i="22"/>
  <c r="H119" i="22"/>
  <c r="G119" i="22"/>
  <c r="F119" i="22"/>
  <c r="E119" i="22"/>
  <c r="D119" i="22"/>
  <c r="C119" i="22"/>
  <c r="B119" i="22"/>
  <c r="O119" i="22" s="1"/>
  <c r="N118" i="22"/>
  <c r="O118" i="22" s="1"/>
  <c r="M118" i="22"/>
  <c r="L118" i="22"/>
  <c r="K118" i="22"/>
  <c r="J118" i="22"/>
  <c r="I118" i="22"/>
  <c r="H118" i="22"/>
  <c r="G118" i="22"/>
  <c r="F118" i="22"/>
  <c r="E118" i="22"/>
  <c r="D118" i="22"/>
  <c r="C118" i="22"/>
  <c r="B118" i="22"/>
  <c r="N110" i="22"/>
  <c r="M110" i="22"/>
  <c r="L110" i="22"/>
  <c r="K110" i="22"/>
  <c r="J110" i="22"/>
  <c r="I110" i="22"/>
  <c r="H110" i="22"/>
  <c r="G110" i="22"/>
  <c r="F110" i="22"/>
  <c r="E110" i="22"/>
  <c r="D110" i="22"/>
  <c r="C110" i="22"/>
  <c r="B110" i="22"/>
  <c r="O110" i="22" s="1"/>
  <c r="N109" i="22"/>
  <c r="O109" i="22" s="1"/>
  <c r="M109" i="22"/>
  <c r="L109" i="22"/>
  <c r="K109" i="22"/>
  <c r="J109" i="22"/>
  <c r="I109" i="22"/>
  <c r="H109" i="22"/>
  <c r="G109" i="22"/>
  <c r="F109" i="22"/>
  <c r="E109" i="22"/>
  <c r="D109" i="22"/>
  <c r="C109" i="22"/>
  <c r="B109" i="22"/>
  <c r="N101" i="22"/>
  <c r="O101" i="22" s="1"/>
  <c r="M101" i="22"/>
  <c r="L101" i="22"/>
  <c r="K101" i="22"/>
  <c r="J101" i="22"/>
  <c r="I101" i="22"/>
  <c r="H101" i="22"/>
  <c r="G101" i="22"/>
  <c r="F101" i="22"/>
  <c r="E101" i="22"/>
  <c r="D101" i="22"/>
  <c r="C101" i="22"/>
  <c r="B101" i="22"/>
  <c r="N100" i="22"/>
  <c r="M100" i="22"/>
  <c r="L100" i="22"/>
  <c r="K100" i="22"/>
  <c r="J100" i="22"/>
  <c r="I100" i="22"/>
  <c r="H100" i="22"/>
  <c r="G100" i="22"/>
  <c r="F100" i="22"/>
  <c r="E100" i="22"/>
  <c r="D100" i="22"/>
  <c r="C100" i="22"/>
  <c r="B100" i="22"/>
  <c r="O100" i="22" s="1"/>
  <c r="N92" i="22"/>
  <c r="O92" i="22" s="1"/>
  <c r="M92" i="22"/>
  <c r="L92" i="22"/>
  <c r="K92" i="22"/>
  <c r="J92" i="22"/>
  <c r="I92" i="22"/>
  <c r="H92" i="22"/>
  <c r="G92" i="22"/>
  <c r="F92" i="22"/>
  <c r="E92" i="22"/>
  <c r="D92" i="22"/>
  <c r="C92" i="22"/>
  <c r="B92" i="22"/>
  <c r="N91" i="22"/>
  <c r="O91" i="22" s="1"/>
  <c r="M91" i="22"/>
  <c r="L91" i="22"/>
  <c r="K91" i="22"/>
  <c r="J91" i="22"/>
  <c r="I91" i="22"/>
  <c r="H91" i="22"/>
  <c r="G91" i="22"/>
  <c r="F91" i="22"/>
  <c r="E91" i="22"/>
  <c r="D91" i="22"/>
  <c r="C91" i="22"/>
  <c r="B91" i="22"/>
  <c r="N83" i="22"/>
  <c r="M83" i="22"/>
  <c r="L83" i="22"/>
  <c r="K83" i="22"/>
  <c r="J83" i="22"/>
  <c r="I83" i="22"/>
  <c r="H83" i="22"/>
  <c r="G83" i="22"/>
  <c r="F83" i="22"/>
  <c r="E83" i="22"/>
  <c r="D83" i="22"/>
  <c r="C83" i="22"/>
  <c r="B83" i="22"/>
  <c r="O83" i="22" s="1"/>
  <c r="O82" i="22"/>
  <c r="N82" i="22"/>
  <c r="M82" i="22"/>
  <c r="L82" i="22"/>
  <c r="K82" i="22"/>
  <c r="J82" i="22"/>
  <c r="I82" i="22"/>
  <c r="H82" i="22"/>
  <c r="G82" i="22"/>
  <c r="F82" i="22"/>
  <c r="E82" i="22"/>
  <c r="D82" i="22"/>
  <c r="C82" i="22"/>
  <c r="B82" i="22"/>
  <c r="N74" i="22"/>
  <c r="M74" i="22"/>
  <c r="L74" i="22"/>
  <c r="K74" i="22"/>
  <c r="J74" i="22"/>
  <c r="I74" i="22"/>
  <c r="H74" i="22"/>
  <c r="G74" i="22"/>
  <c r="F74" i="22"/>
  <c r="E74" i="22"/>
  <c r="D74" i="22"/>
  <c r="C74" i="22"/>
  <c r="B74" i="22"/>
  <c r="O74" i="22" s="1"/>
  <c r="O73" i="22"/>
  <c r="N73" i="22"/>
  <c r="M73" i="22"/>
  <c r="L73" i="22"/>
  <c r="K73" i="22"/>
  <c r="J73" i="22"/>
  <c r="I73" i="22"/>
  <c r="H73" i="22"/>
  <c r="G73" i="22"/>
  <c r="F73" i="22"/>
  <c r="E73" i="22"/>
  <c r="D73" i="22"/>
  <c r="C73" i="22"/>
  <c r="B73" i="22"/>
  <c r="O60" i="22"/>
  <c r="O61" i="22"/>
  <c r="O62" i="22"/>
  <c r="O63" i="22"/>
  <c r="O64" i="22"/>
  <c r="O65" i="22"/>
  <c r="O59" i="22"/>
  <c r="C65" i="22"/>
  <c r="D65" i="22"/>
  <c r="E65" i="22"/>
  <c r="F65" i="22"/>
  <c r="G65" i="22"/>
  <c r="H65" i="22"/>
  <c r="I65" i="22"/>
  <c r="J65" i="22"/>
  <c r="K65" i="22"/>
  <c r="L65" i="22"/>
  <c r="M65" i="22"/>
  <c r="N65" i="22"/>
  <c r="B65" i="22"/>
  <c r="C64" i="22"/>
  <c r="D64" i="22"/>
  <c r="E64" i="22"/>
  <c r="F64" i="22"/>
  <c r="G64" i="22"/>
  <c r="H64" i="22"/>
  <c r="I64" i="22"/>
  <c r="J64" i="22"/>
  <c r="K64" i="22"/>
  <c r="L64" i="22"/>
  <c r="M64" i="22"/>
  <c r="N64" i="22"/>
  <c r="B64" i="22"/>
  <c r="B60" i="22"/>
  <c r="B61" i="22"/>
  <c r="B63" i="22"/>
  <c r="B62" i="22"/>
  <c r="B59" i="22"/>
  <c r="E24" i="22"/>
  <c r="D24" i="22"/>
  <c r="C24" i="22"/>
  <c r="B24" i="22"/>
  <c r="C4" i="21" l="1"/>
  <c r="D4" i="21"/>
  <c r="E4" i="21"/>
  <c r="F4" i="21"/>
  <c r="G4" i="21"/>
  <c r="H4" i="21"/>
  <c r="I4" i="21"/>
  <c r="J4" i="21"/>
  <c r="K4" i="21"/>
  <c r="L4" i="21"/>
  <c r="M4" i="21"/>
  <c r="N4" i="21"/>
  <c r="O4" i="21"/>
  <c r="B4" i="21"/>
  <c r="Q45" i="18" l="1"/>
  <c r="Q46" i="18"/>
  <c r="Q47" i="18"/>
  <c r="Q44" i="18"/>
  <c r="P46" i="18"/>
  <c r="P45" i="18"/>
  <c r="P47" i="18"/>
  <c r="P44" i="18"/>
  <c r="O45" i="18"/>
  <c r="O46" i="18"/>
  <c r="O47" i="18"/>
  <c r="O44" i="18"/>
  <c r="M45" i="18"/>
  <c r="M46" i="18"/>
  <c r="M47" i="18"/>
  <c r="M44" i="18"/>
  <c r="J45" i="18"/>
  <c r="J46" i="18"/>
  <c r="J47" i="18"/>
  <c r="J44" i="18"/>
  <c r="G45" i="18"/>
  <c r="G46" i="18"/>
  <c r="G47" i="18"/>
  <c r="G44" i="18"/>
  <c r="N21" i="18"/>
  <c r="M21" i="18"/>
  <c r="J21" i="18"/>
  <c r="I21" i="18"/>
  <c r="F21" i="18"/>
  <c r="E21" i="18"/>
  <c r="F38" i="18"/>
  <c r="E38" i="18"/>
  <c r="N20" i="18"/>
  <c r="M20" i="18"/>
  <c r="I20" i="18"/>
  <c r="J20" i="18"/>
  <c r="F20" i="18"/>
  <c r="E20" i="18"/>
  <c r="X38" i="18"/>
  <c r="X39" i="18"/>
  <c r="W38" i="18"/>
  <c r="W39" i="18"/>
  <c r="AB21" i="18"/>
  <c r="AA21" i="18"/>
  <c r="AB20" i="18"/>
  <c r="AA20" i="18"/>
  <c r="X21" i="18"/>
  <c r="W21" i="18"/>
  <c r="X20" i="18"/>
  <c r="W20" i="18"/>
  <c r="T21" i="18"/>
  <c r="S21" i="18"/>
  <c r="T20" i="18"/>
  <c r="S20" i="18"/>
  <c r="AC18" i="18"/>
  <c r="AC17" i="18"/>
  <c r="AC16" i="18"/>
  <c r="AC15" i="18"/>
  <c r="AC14" i="18"/>
  <c r="AC13" i="18"/>
  <c r="AC12" i="18"/>
  <c r="AC11" i="18"/>
  <c r="AC10" i="18"/>
  <c r="AC9" i="18"/>
  <c r="AC8" i="18"/>
  <c r="AC7" i="18"/>
  <c r="AC6" i="18"/>
  <c r="AC5" i="18"/>
  <c r="AC4" i="18"/>
  <c r="Y18" i="18"/>
  <c r="Y17" i="18"/>
  <c r="Y16" i="18"/>
  <c r="Y15" i="18"/>
  <c r="Y14" i="18"/>
  <c r="Y13" i="18"/>
  <c r="Y12" i="18"/>
  <c r="Y11" i="18"/>
  <c r="Y10" i="18"/>
  <c r="Y9" i="18"/>
  <c r="Y8" i="18"/>
  <c r="Y7" i="18"/>
  <c r="Y6" i="18"/>
  <c r="Y5" i="18"/>
  <c r="Y4" i="18"/>
  <c r="Y26" i="18"/>
  <c r="Y27" i="18"/>
  <c r="Y28" i="18"/>
  <c r="Y29" i="18"/>
  <c r="Y30" i="18"/>
  <c r="Y31" i="18"/>
  <c r="Y32" i="18"/>
  <c r="Y33" i="18"/>
  <c r="Y34" i="18"/>
  <c r="Y35" i="18"/>
  <c r="Y36" i="18"/>
  <c r="Y25" i="18"/>
  <c r="X33" i="18"/>
  <c r="W33" i="18"/>
  <c r="X30" i="18"/>
  <c r="W30" i="18"/>
  <c r="U5" i="18"/>
  <c r="U6" i="18"/>
  <c r="U7" i="18"/>
  <c r="U8" i="18"/>
  <c r="U9" i="18"/>
  <c r="U10" i="18"/>
  <c r="U11" i="18"/>
  <c r="U12" i="18"/>
  <c r="U13" i="18"/>
  <c r="U14" i="18"/>
  <c r="U15" i="18"/>
  <c r="U16" i="18"/>
  <c r="U17" i="18"/>
  <c r="U18" i="18"/>
  <c r="U4" i="18"/>
  <c r="F36" i="18"/>
  <c r="G36" i="18"/>
  <c r="H36" i="18"/>
  <c r="I36" i="18"/>
  <c r="J36" i="18"/>
  <c r="K36" i="18"/>
  <c r="L36" i="18"/>
  <c r="M36" i="18"/>
  <c r="N36" i="18"/>
  <c r="O36" i="18"/>
  <c r="P36" i="18"/>
  <c r="Q36" i="18"/>
  <c r="R36" i="18"/>
  <c r="E36" i="18"/>
  <c r="D33" i="18"/>
  <c r="F33" i="18"/>
  <c r="I33" i="18"/>
  <c r="J33" i="18"/>
  <c r="M33" i="18"/>
  <c r="N33" i="18"/>
  <c r="R33" i="18"/>
  <c r="Q33" i="18"/>
  <c r="P33" i="18"/>
  <c r="O33" i="18"/>
  <c r="L33" i="18"/>
  <c r="K33" i="18"/>
  <c r="H33" i="18"/>
  <c r="G33" i="18"/>
  <c r="E33" i="18"/>
  <c r="C33" i="18"/>
  <c r="L30" i="18"/>
  <c r="K30" i="18"/>
  <c r="O30" i="18"/>
  <c r="P30" i="18"/>
  <c r="C30" i="18"/>
  <c r="D30" i="18"/>
  <c r="G30" i="18"/>
  <c r="H30" i="18"/>
  <c r="P27" i="18"/>
  <c r="O27" i="18"/>
  <c r="L27" i="18"/>
  <c r="K27" i="18"/>
  <c r="T36" i="17" l="1"/>
  <c r="T35" i="17"/>
  <c r="H34" i="17"/>
  <c r="H33" i="17"/>
  <c r="G34" i="17"/>
  <c r="G33" i="17"/>
  <c r="T28" i="17"/>
  <c r="T29" i="17"/>
  <c r="T27" i="17"/>
  <c r="G28" i="17"/>
  <c r="G27" i="17"/>
  <c r="G23" i="17"/>
  <c r="G22" i="17"/>
  <c r="C26" i="13" l="1"/>
  <c r="D26" i="13"/>
  <c r="E26" i="13"/>
  <c r="F26" i="13"/>
  <c r="G26" i="13"/>
  <c r="H26" i="13"/>
  <c r="I26" i="13"/>
  <c r="J26" i="13"/>
  <c r="K26" i="13"/>
  <c r="L26" i="13"/>
  <c r="M26" i="13"/>
  <c r="B26" i="13"/>
  <c r="AF4" i="14" l="1"/>
  <c r="AF5" i="14"/>
  <c r="AF6" i="14"/>
  <c r="AF7" i="14"/>
  <c r="AE4" i="14"/>
  <c r="AE5" i="14"/>
  <c r="AE6" i="14"/>
  <c r="AE7" i="14"/>
  <c r="AF3" i="14"/>
  <c r="AE3" i="14"/>
  <c r="N34" i="14"/>
  <c r="M34" i="14"/>
  <c r="L34" i="14"/>
  <c r="K34" i="14"/>
  <c r="J34" i="14"/>
  <c r="I34" i="14"/>
  <c r="H34" i="14"/>
  <c r="G34" i="14"/>
  <c r="F34" i="14"/>
  <c r="E34" i="14"/>
  <c r="D34" i="14"/>
  <c r="C34" i="14"/>
  <c r="B34" i="14"/>
  <c r="N27" i="14"/>
  <c r="M27" i="14"/>
  <c r="L27" i="14"/>
  <c r="K27" i="14"/>
  <c r="J27" i="14"/>
  <c r="I27" i="14"/>
  <c r="H27" i="14"/>
  <c r="G27" i="14"/>
  <c r="F27" i="14"/>
  <c r="E27" i="14"/>
  <c r="D27" i="14"/>
  <c r="C27" i="14"/>
  <c r="B27" i="14"/>
  <c r="N20" i="14"/>
  <c r="M20" i="14"/>
  <c r="L20" i="14"/>
  <c r="K20" i="14"/>
  <c r="J20" i="14"/>
  <c r="I20" i="14"/>
  <c r="H20" i="14"/>
  <c r="G20" i="14"/>
  <c r="F20" i="14"/>
  <c r="E20" i="14"/>
  <c r="D20" i="14"/>
  <c r="C20" i="14"/>
  <c r="B20" i="14"/>
  <c r="N13" i="14"/>
  <c r="M13" i="14"/>
  <c r="L13" i="14"/>
  <c r="K13" i="14"/>
  <c r="J13" i="14"/>
  <c r="I13" i="14"/>
  <c r="H13" i="14"/>
  <c r="G13" i="14"/>
  <c r="F13" i="14"/>
  <c r="E13" i="14"/>
  <c r="D13" i="14"/>
  <c r="C13" i="14"/>
  <c r="B13" i="14"/>
  <c r="C6" i="14"/>
  <c r="D6" i="14"/>
  <c r="E6" i="14"/>
  <c r="F6" i="14"/>
  <c r="G6" i="14"/>
  <c r="H6" i="14"/>
  <c r="I6" i="14"/>
  <c r="J6" i="14"/>
  <c r="K6" i="14"/>
  <c r="L6" i="14"/>
  <c r="M6" i="14"/>
  <c r="N6" i="14"/>
  <c r="B6" i="14"/>
  <c r="Q114" i="10" l="1"/>
  <c r="P114" i="10"/>
  <c r="Q111" i="10"/>
  <c r="P111" i="10"/>
  <c r="Q108" i="10"/>
  <c r="P108" i="10"/>
  <c r="Q100" i="10"/>
  <c r="Q97" i="10"/>
  <c r="Q94" i="10"/>
  <c r="Q90" i="10"/>
  <c r="Q87" i="10"/>
  <c r="Q84" i="10"/>
  <c r="Q81" i="10"/>
  <c r="P100" i="10"/>
  <c r="P97" i="10"/>
  <c r="P94" i="10"/>
  <c r="P90" i="10"/>
  <c r="P87" i="10"/>
  <c r="P84" i="10"/>
  <c r="P81" i="10"/>
  <c r="Q72" i="10"/>
  <c r="Q70" i="10"/>
  <c r="Q67" i="10"/>
  <c r="Q65" i="10"/>
  <c r="Q62" i="10"/>
  <c r="Q60" i="10"/>
  <c r="Q57" i="10"/>
  <c r="Q55" i="10"/>
  <c r="Q52" i="10"/>
  <c r="Q50" i="10"/>
  <c r="Q47" i="10"/>
  <c r="Q45" i="10"/>
  <c r="Q42" i="10"/>
  <c r="Q40" i="10"/>
  <c r="Q37" i="10"/>
  <c r="Q35" i="10"/>
  <c r="Q32" i="10"/>
  <c r="Q30" i="10"/>
  <c r="P72" i="10"/>
  <c r="P67" i="10"/>
  <c r="P62" i="10"/>
  <c r="P57" i="10"/>
  <c r="P52" i="10"/>
  <c r="P47" i="10"/>
  <c r="P42" i="10"/>
  <c r="P37" i="10"/>
  <c r="P32" i="10"/>
  <c r="P70" i="10"/>
  <c r="P65" i="10"/>
  <c r="P60" i="10"/>
  <c r="P55" i="10"/>
  <c r="P50" i="10"/>
  <c r="P45" i="10"/>
  <c r="P40" i="10"/>
  <c r="P35" i="10"/>
  <c r="P30" i="10"/>
  <c r="AF30" i="10"/>
  <c r="AF31" i="10"/>
  <c r="AF32" i="10"/>
  <c r="AF33" i="10"/>
  <c r="AF34" i="10"/>
  <c r="AF35" i="10"/>
  <c r="AF36" i="10"/>
  <c r="AF29" i="10"/>
  <c r="N49" i="9"/>
  <c r="M49" i="9"/>
  <c r="L49" i="9"/>
  <c r="K49" i="9"/>
  <c r="J49" i="9"/>
  <c r="I49" i="9"/>
  <c r="H49" i="9"/>
  <c r="G49" i="9"/>
  <c r="F49" i="9"/>
  <c r="E49" i="9"/>
  <c r="D49" i="9"/>
  <c r="C49" i="9"/>
  <c r="B49" i="9"/>
  <c r="N41" i="9"/>
  <c r="M41" i="9"/>
  <c r="L41" i="9"/>
  <c r="K41" i="9"/>
  <c r="J41" i="9"/>
  <c r="I41" i="9"/>
  <c r="H41" i="9"/>
  <c r="G41" i="9"/>
  <c r="F41" i="9"/>
  <c r="E41" i="9"/>
  <c r="D41" i="9"/>
  <c r="C41" i="9"/>
  <c r="B41" i="9"/>
  <c r="N33" i="9"/>
  <c r="M33" i="9"/>
  <c r="L33" i="9"/>
  <c r="K33" i="9"/>
  <c r="J33" i="9"/>
  <c r="I33" i="9"/>
  <c r="H33" i="9"/>
  <c r="G33" i="9"/>
  <c r="F33" i="9"/>
  <c r="E33" i="9"/>
  <c r="D33" i="9"/>
  <c r="C33" i="9"/>
  <c r="B33" i="9"/>
  <c r="N25" i="9"/>
  <c r="M25" i="9"/>
  <c r="L25" i="9"/>
  <c r="K25" i="9"/>
  <c r="J25" i="9"/>
  <c r="I25" i="9"/>
  <c r="H25" i="9"/>
  <c r="G25" i="9"/>
  <c r="F25" i="9"/>
  <c r="E25" i="9"/>
  <c r="D25" i="9"/>
  <c r="C25" i="9"/>
  <c r="B25" i="9"/>
  <c r="C17" i="9"/>
  <c r="D17" i="9"/>
  <c r="E17" i="9"/>
  <c r="F17" i="9"/>
  <c r="G17" i="9"/>
  <c r="H17" i="9"/>
  <c r="I17" i="9"/>
  <c r="J17" i="9"/>
  <c r="K17" i="9"/>
  <c r="L17" i="9"/>
  <c r="M17" i="9"/>
  <c r="N17" i="9"/>
  <c r="B17" i="9"/>
  <c r="C5" i="6" l="1"/>
  <c r="D5" i="6"/>
  <c r="E5" i="6"/>
  <c r="F5" i="6"/>
  <c r="G5" i="6"/>
  <c r="H5" i="6"/>
  <c r="I5" i="6"/>
  <c r="J5" i="6"/>
  <c r="K5" i="6"/>
  <c r="L5" i="6"/>
  <c r="M5" i="6"/>
  <c r="N5" i="6"/>
  <c r="O5" i="6"/>
  <c r="B5" i="6"/>
  <c r="O4" i="6"/>
  <c r="N4" i="6"/>
  <c r="M4" i="6"/>
  <c r="L4" i="6"/>
  <c r="K4" i="6"/>
  <c r="J4" i="6"/>
  <c r="I4" i="6"/>
  <c r="H4" i="6"/>
  <c r="G4" i="6"/>
  <c r="F4" i="6"/>
  <c r="E4" i="6"/>
  <c r="D4" i="6"/>
  <c r="C4" i="6"/>
  <c r="B4" i="6"/>
  <c r="J14" i="5"/>
  <c r="J13" i="5"/>
  <c r="J12" i="5"/>
  <c r="J11" i="5"/>
  <c r="J10" i="5"/>
  <c r="J9" i="5"/>
  <c r="D9" i="5"/>
  <c r="D10" i="5"/>
  <c r="D11" i="5"/>
  <c r="D12" i="5"/>
  <c r="D13" i="5"/>
  <c r="D14" i="5"/>
  <c r="D8" i="5"/>
  <c r="C4" i="5"/>
  <c r="D4" i="5"/>
  <c r="E4" i="5"/>
  <c r="F4" i="5"/>
  <c r="G4" i="5"/>
  <c r="H4" i="5"/>
  <c r="I4" i="5"/>
  <c r="J4" i="5"/>
  <c r="K4" i="5"/>
  <c r="L4" i="5"/>
  <c r="M4" i="5"/>
  <c r="N4" i="5"/>
  <c r="O4" i="5"/>
  <c r="B4" i="5"/>
  <c r="Q5" i="3" l="1"/>
  <c r="Q6" i="3"/>
  <c r="Q7" i="3"/>
  <c r="Q4" i="3"/>
  <c r="D11" i="2"/>
  <c r="D34" i="2"/>
  <c r="D3" i="2"/>
  <c r="D14" i="2"/>
  <c r="D28" i="2"/>
  <c r="D35" i="2"/>
  <c r="D23" i="2"/>
  <c r="D16" i="2"/>
  <c r="D43" i="2"/>
  <c r="D29" i="2"/>
  <c r="D12" i="2"/>
  <c r="D17" i="2"/>
  <c r="D13" i="2"/>
  <c r="D26" i="2"/>
  <c r="D4" i="2"/>
  <c r="D25" i="2"/>
  <c r="D8" i="2"/>
  <c r="D21" i="2"/>
  <c r="D38" i="2"/>
  <c r="D22" i="2"/>
  <c r="D7" i="2"/>
  <c r="D15" i="2"/>
  <c r="D42" i="2"/>
  <c r="D32" i="2"/>
  <c r="D10" i="2"/>
  <c r="D39" i="2"/>
  <c r="D20" i="2"/>
  <c r="D41" i="2"/>
  <c r="D40" i="2"/>
  <c r="D6" i="2"/>
  <c r="D24" i="2"/>
  <c r="D27" i="2"/>
  <c r="D2" i="2"/>
  <c r="D9" i="2"/>
  <c r="D33" i="2"/>
  <c r="D37" i="2"/>
  <c r="D18" i="2"/>
  <c r="D30" i="2"/>
  <c r="D19" i="2"/>
  <c r="D31" i="2"/>
  <c r="D36" i="2"/>
  <c r="D5" i="2"/>
  <c r="D10" i="1" l="1"/>
</calcChain>
</file>

<file path=xl/sharedStrings.xml><?xml version="1.0" encoding="utf-8"?>
<sst xmlns="http://schemas.openxmlformats.org/spreadsheetml/2006/main" count="3473" uniqueCount="739">
  <si>
    <t>NORD-VEST</t>
  </si>
  <si>
    <t>CENTRU</t>
  </si>
  <si>
    <t>NORD-EST</t>
  </si>
  <si>
    <t>SUD-EST</t>
  </si>
  <si>
    <t>SUD-MUNTENIA</t>
  </si>
  <si>
    <t>BUCURESTI - ILFOV</t>
  </si>
  <si>
    <t>SUD-VEST OLTENIA</t>
  </si>
  <si>
    <t>VEST</t>
  </si>
  <si>
    <t>Bihor</t>
  </si>
  <si>
    <t>Bistrita-Nasaud</t>
  </si>
  <si>
    <t>Cluj</t>
  </si>
  <si>
    <t>Maramures</t>
  </si>
  <si>
    <t>Satu Mare</t>
  </si>
  <si>
    <t>Salaj</t>
  </si>
  <si>
    <t>Alba</t>
  </si>
  <si>
    <t>Brasov</t>
  </si>
  <si>
    <t>Covasna</t>
  </si>
  <si>
    <t>Harghita</t>
  </si>
  <si>
    <t>Mures</t>
  </si>
  <si>
    <t>Sibiu</t>
  </si>
  <si>
    <t>Bacau</t>
  </si>
  <si>
    <t>Botosani</t>
  </si>
  <si>
    <t>Iasi</t>
  </si>
  <si>
    <t>Neamt</t>
  </si>
  <si>
    <t>Suceava</t>
  </si>
  <si>
    <t>Vaslui</t>
  </si>
  <si>
    <t>Braila</t>
  </si>
  <si>
    <t>Buzau</t>
  </si>
  <si>
    <t>Constanta</t>
  </si>
  <si>
    <t>Galati</t>
  </si>
  <si>
    <t>Tulcea</t>
  </si>
  <si>
    <t>Vrancea</t>
  </si>
  <si>
    <t>Arges</t>
  </si>
  <si>
    <t>Calarasi</t>
  </si>
  <si>
    <t>Dambovita</t>
  </si>
  <si>
    <t>Giurgiu</t>
  </si>
  <si>
    <t>Ialomita</t>
  </si>
  <si>
    <t>Prahova</t>
  </si>
  <si>
    <t>Teleorman</t>
  </si>
  <si>
    <t>Ilfov</t>
  </si>
  <si>
    <t>Dolj</t>
  </si>
  <si>
    <t>Gorj</t>
  </si>
  <si>
    <t>Mehedinti</t>
  </si>
  <si>
    <t>Olt</t>
  </si>
  <si>
    <t>Valcea</t>
  </si>
  <si>
    <t>Arad</t>
  </si>
  <si>
    <t>Caras-Severin</t>
  </si>
  <si>
    <t>Hunedoara</t>
  </si>
  <si>
    <t>Timis</t>
  </si>
  <si>
    <t>Județ</t>
  </si>
  <si>
    <t>Bucuresti</t>
  </si>
  <si>
    <t>2006</t>
  </si>
  <si>
    <t>2019</t>
  </si>
  <si>
    <t>diferență</t>
  </si>
  <si>
    <t>Nivel/An</t>
  </si>
  <si>
    <t>Antepreșcolar</t>
  </si>
  <si>
    <t>Preșcolar</t>
  </si>
  <si>
    <t>Primar și gimnazial</t>
  </si>
  <si>
    <t>Liceal</t>
  </si>
  <si>
    <t>Profesional</t>
  </si>
  <si>
    <t>Postliceal</t>
  </si>
  <si>
    <t>2007</t>
  </si>
  <si>
    <t>2008</t>
  </si>
  <si>
    <t>2009</t>
  </si>
  <si>
    <t>2010</t>
  </si>
  <si>
    <t>2011</t>
  </si>
  <si>
    <t>2012</t>
  </si>
  <si>
    <t>2013</t>
  </si>
  <si>
    <t>2014</t>
  </si>
  <si>
    <t>2015</t>
  </si>
  <si>
    <t>2016</t>
  </si>
  <si>
    <t>2017</t>
  </si>
  <si>
    <t>2018</t>
  </si>
  <si>
    <t>Regiune/An</t>
  </si>
  <si>
    <t>Mediu/An</t>
  </si>
  <si>
    <t>Urban</t>
  </si>
  <si>
    <t>Rural</t>
  </si>
  <si>
    <t>Pondere Rural</t>
  </si>
  <si>
    <t>Primar</t>
  </si>
  <si>
    <t>Gimnazial</t>
  </si>
  <si>
    <t>Regiune</t>
  </si>
  <si>
    <t>Masculin</t>
  </si>
  <si>
    <t>Feminin</t>
  </si>
  <si>
    <t>Pondere Feminin</t>
  </si>
  <si>
    <t>2007-2008</t>
  </si>
  <si>
    <t>2008-2009</t>
  </si>
  <si>
    <t>2009-2010</t>
  </si>
  <si>
    <t>2010-2011</t>
  </si>
  <si>
    <t>2011-2012</t>
  </si>
  <si>
    <t>2012-2013</t>
  </si>
  <si>
    <t>2013-2014</t>
  </si>
  <si>
    <t>2014-2015</t>
  </si>
  <si>
    <t>2015-2016</t>
  </si>
  <si>
    <t>2016-2017</t>
  </si>
  <si>
    <t>2017-2018</t>
  </si>
  <si>
    <t>Total</t>
  </si>
  <si>
    <t>2006-2007</t>
  </si>
  <si>
    <t>2018-2019</t>
  </si>
  <si>
    <t xml:space="preserve">Tabel 7. Rata specifică de cuprindere pe vârste în învăţământul preşcolar </t>
  </si>
  <si>
    <t>Vârsta</t>
  </si>
  <si>
    <t>3 ani</t>
  </si>
  <si>
    <t>4 ani</t>
  </si>
  <si>
    <t>5 ani</t>
  </si>
  <si>
    <t>6 ani</t>
  </si>
  <si>
    <t>Tabel 9. Rata brută de cuprindere în învăţământul primar</t>
  </si>
  <si>
    <t>Tabel 10. Rata brută de cuprindere în învăţământul gimnazial</t>
  </si>
  <si>
    <t>Tabel 16. Rata brută de cuprindere în învățământul liceal</t>
  </si>
  <si>
    <t>Tabel 17. Rata brută de cuprindere în învățământul profesional</t>
  </si>
  <si>
    <t>Tabel 25. Rata brută de cuprindere în învățământul postliceal și de maiștri</t>
  </si>
  <si>
    <t>Tabel 6. Rata brută de cuprindere în învăţământul preşcolar (3-5/6 ani)</t>
  </si>
  <si>
    <t>Tabel 11 și 12. Rata specifică de cuprindere pe vârste în învăţământul primar și gimnazial</t>
  </si>
  <si>
    <t>7 ani</t>
  </si>
  <si>
    <t>8 ani</t>
  </si>
  <si>
    <t>9 ani</t>
  </si>
  <si>
    <t>10 ani</t>
  </si>
  <si>
    <t>11 ani</t>
  </si>
  <si>
    <t>12 ani</t>
  </si>
  <si>
    <t>13 ani</t>
  </si>
  <si>
    <t>14 ani</t>
  </si>
  <si>
    <t>Tabel 19 și 20. Ratele specifice de cuprindere școlară pe vârste în învăţământul liceal și în cel profesional</t>
  </si>
  <si>
    <t>Învățământ liceal</t>
  </si>
  <si>
    <t>15 ani</t>
  </si>
  <si>
    <t>16 ani</t>
  </si>
  <si>
    <t>17 ani</t>
  </si>
  <si>
    <t>18 ani</t>
  </si>
  <si>
    <t>Învățământul profesional</t>
  </si>
  <si>
    <t>Tabel 26. Ratele specifice de cuprindere școlară pe vârste în învăţământul postliceal și de maiștri</t>
  </si>
  <si>
    <t>19 ani</t>
  </si>
  <si>
    <t>20 ani</t>
  </si>
  <si>
    <t>21 ani și peste</t>
  </si>
  <si>
    <t>F Liceu</t>
  </si>
  <si>
    <t>F Profesional</t>
  </si>
  <si>
    <t>M Liceu</t>
  </si>
  <si>
    <t>M Profesional</t>
  </si>
  <si>
    <t>Total învăţământ secundar superior</t>
  </si>
  <si>
    <t>Total învăţământ liceal. din care:</t>
  </si>
  <si>
    <t>- Licee teoretice şi vocaţionale</t>
  </si>
  <si>
    <t>- Licee tehnologice</t>
  </si>
  <si>
    <t>Total licee tehnologice. SAM/învăţământ profesional (toate formele)</t>
  </si>
  <si>
    <t>Sursa: Raport Starea Învățământului 2017-2018. p. 18
Observație: La calcularea indicatorului nu au fost luaţi în considerare elevii străini. Valoarea indicatorului s-a obţinut prin raportare la populaţia în vârstă de 15-18 ani. vârstă oficială corespunzătoare ansamblului învățământului secundar superior.</t>
  </si>
  <si>
    <t>Column1</t>
  </si>
  <si>
    <t>Tabel 18. Rata brută de cuprindere școlară în învățământul secundar superior pe filiere de formare</t>
  </si>
  <si>
    <t>06/07</t>
  </si>
  <si>
    <t>07/08</t>
  </si>
  <si>
    <t>08/09</t>
  </si>
  <si>
    <t>09/10</t>
  </si>
  <si>
    <t>10/11</t>
  </si>
  <si>
    <t>11/12</t>
  </si>
  <si>
    <t>12/13</t>
  </si>
  <si>
    <t>13/14</t>
  </si>
  <si>
    <t>14/15</t>
  </si>
  <si>
    <t>15/16</t>
  </si>
  <si>
    <t>16/17</t>
  </si>
  <si>
    <t>17/18</t>
  </si>
  <si>
    <t>18/19</t>
  </si>
  <si>
    <t>Mediu</t>
  </si>
  <si>
    <t>21+ ani</t>
  </si>
  <si>
    <t>Tabel 13. Rata abandonului școlar în învățământul primar și gimnazial</t>
  </si>
  <si>
    <t>Învățământul primar și gimnazial</t>
  </si>
  <si>
    <t>Învățământul primar</t>
  </si>
  <si>
    <t>Învățământul gimnazial</t>
  </si>
  <si>
    <t>Tabel 11 și 12. Rata abandonului, pe nivel clasă, în învăţământul primar și gimnazial</t>
  </si>
  <si>
    <t>Clasa pregătitoare</t>
  </si>
  <si>
    <t>-</t>
  </si>
  <si>
    <t>0.5</t>
  </si>
  <si>
    <t>1.0</t>
  </si>
  <si>
    <t>1.7</t>
  </si>
  <si>
    <t>1.8</t>
  </si>
  <si>
    <t>1.6</t>
  </si>
  <si>
    <t>0.1</t>
  </si>
  <si>
    <t>0.7</t>
  </si>
  <si>
    <t>1.2</t>
  </si>
  <si>
    <t>0.9</t>
  </si>
  <si>
    <t>1.3</t>
  </si>
  <si>
    <t>1.9</t>
  </si>
  <si>
    <t>2.1</t>
  </si>
  <si>
    <t>I</t>
  </si>
  <si>
    <t>2.3</t>
  </si>
  <si>
    <t>2.2</t>
  </si>
  <si>
    <t>2.0</t>
  </si>
  <si>
    <t>1.5</t>
  </si>
  <si>
    <t>2.4</t>
  </si>
  <si>
    <t>2.5</t>
  </si>
  <si>
    <t>1.4</t>
  </si>
  <si>
    <t>3.0</t>
  </si>
  <si>
    <t>3.2</t>
  </si>
  <si>
    <t>3.3</t>
  </si>
  <si>
    <t>a II-a</t>
  </si>
  <si>
    <t>1.1</t>
  </si>
  <si>
    <t>2.8</t>
  </si>
  <si>
    <t>a III-a</t>
  </si>
  <si>
    <t>0.8</t>
  </si>
  <si>
    <t>a IV-a</t>
  </si>
  <si>
    <t>a V-a</t>
  </si>
  <si>
    <t>2.7</t>
  </si>
  <si>
    <t>2.6</t>
  </si>
  <si>
    <t>2.9</t>
  </si>
  <si>
    <t>a VI-a</t>
  </si>
  <si>
    <t>a VII-a</t>
  </si>
  <si>
    <t>Sursa: Raport Starea Învățământului 2017-2018. p. 16</t>
  </si>
  <si>
    <t>Tabel 22. Rata abandonului școlar în învățământul liceal</t>
  </si>
  <si>
    <t>Sursa: Raport Starea Învățământului 2017-2018. p. 23</t>
  </si>
  <si>
    <t>Nr. elevi la începutul anului școlar</t>
  </si>
  <si>
    <t>Nr. elevi la sfrâșitul anului școlar</t>
  </si>
  <si>
    <t>Nr. elevi care au abandonat studiile</t>
  </si>
  <si>
    <t>Rata abandonului școlar</t>
  </si>
  <si>
    <t>Filiera teoretică</t>
  </si>
  <si>
    <t>- real</t>
  </si>
  <si>
    <t>- uman</t>
  </si>
  <si>
    <t>Filiera tehnologică</t>
  </si>
  <si>
    <t>- tehnic</t>
  </si>
  <si>
    <t>-resurse naturale si protecția mediului</t>
  </si>
  <si>
    <t>-servicii</t>
  </si>
  <si>
    <t>Filiera vocațională</t>
  </si>
  <si>
    <t>Sursa: Raport Starea Învățământului 2017-2018. p. 24</t>
  </si>
  <si>
    <t>Tabel 24. Rata abandonului școlar în învățământul profesional</t>
  </si>
  <si>
    <t>Tabel 24. Rata abandonului școlar în învățământul postliceal și de maiștri</t>
  </si>
  <si>
    <t>3.7</t>
  </si>
  <si>
    <t>1</t>
  </si>
  <si>
    <t>0.6</t>
  </si>
  <si>
    <t>3.5</t>
  </si>
  <si>
    <t>Sursa: Raport Starea Învățământului 2018-2019. p. 26</t>
  </si>
  <si>
    <t>Tabel 23.  Abandonul şcolar în învăţământul liceal, pe filiere și profiluri de formare, la finalul anului şcolar 2017-2018</t>
  </si>
  <si>
    <t>F Primar</t>
  </si>
  <si>
    <t>M Primar</t>
  </si>
  <si>
    <t>F Gimnaziu</t>
  </si>
  <si>
    <t>M Gimnaziu</t>
  </si>
  <si>
    <t>Clasa preg</t>
  </si>
  <si>
    <t>Cls. Preg.</t>
  </si>
  <si>
    <t>a VIII-a</t>
  </si>
  <si>
    <t>Învățământ primar și gimnazial</t>
  </si>
  <si>
    <t>Învățământ liceal și profesional</t>
  </si>
  <si>
    <t>Municipiul Bucuresti</t>
  </si>
  <si>
    <t>Primar și Gimnazial</t>
  </si>
  <si>
    <t>Tabel 36. Rata de absolvire a învăţământului gimnazial</t>
  </si>
  <si>
    <t>Tabel 40. Rata de absolvire a învăţământului liceal cu și fără examen de bacalaureat</t>
  </si>
  <si>
    <t>Tabel 41. Rata de absolvire a învăţământului postliceal și de maiștri</t>
  </si>
  <si>
    <t>Absolvenți pe niveluri de educație, în funcție de mediu de rezidență - preuniversitar</t>
  </si>
  <si>
    <t>Absolvenți pe niveluri de educație, în funcție de mediu de rezidență - primar și gimnazial</t>
  </si>
  <si>
    <t>Absolvenți pe niveluri de educație, în funcție de mediu de rezidență - liceal</t>
  </si>
  <si>
    <t>Absolvenți pe niveluri de educație, în funcție de mediu de rezidență - profesional</t>
  </si>
  <si>
    <t>Absolvenți pe niveluri de educație, în funcție de mediu de rezidență - postliceal</t>
  </si>
  <si>
    <t>Nr absolvenți</t>
  </si>
  <si>
    <t>Regiunea NORD-VEST</t>
  </si>
  <si>
    <t>Regiunea CENTRU</t>
  </si>
  <si>
    <t>Regiunea NORD-EST</t>
  </si>
  <si>
    <t>Regiunea SUD-EST</t>
  </si>
  <si>
    <t>Regiunea SUD-MUNTENIA</t>
  </si>
  <si>
    <t>Regiunea BUCURESTI - ILFOV</t>
  </si>
  <si>
    <t>Regiunea SUD-VEST OLTENIA</t>
  </si>
  <si>
    <t>Regiunea VEST</t>
  </si>
  <si>
    <t>Absolvenți, în funcție de regiune, nivel primar și gimnazial</t>
  </si>
  <si>
    <t>Absolvenți, în funcție de regiune, nivel liceal</t>
  </si>
  <si>
    <t>Absolvenți, în funcție de regiune, nivel profesional</t>
  </si>
  <si>
    <t>Total preunv.</t>
  </si>
  <si>
    <t>Tabel 41. Rata de absolvire a învăţământului profesional</t>
  </si>
  <si>
    <t>Tabel 41. Rata de absolvire a învăţământului liceal cu examen de bacalaureat</t>
  </si>
  <si>
    <t>Data extracted on 27/11/2020 14:13:30 from [ESTAT]</t>
  </si>
  <si>
    <t xml:space="preserve">Dataset: </t>
  </si>
  <si>
    <t>Pupils in early childhood and primary education by education level and age - as % of corresponding age population [EDUC_UOE_ENRP07]</t>
  </si>
  <si>
    <t xml:space="preserve">Last updated: </t>
  </si>
  <si>
    <t>09/11/2020 23:00</t>
  </si>
  <si>
    <t>Time frequency</t>
  </si>
  <si>
    <t>Annual</t>
  </si>
  <si>
    <t>Unit of measure</t>
  </si>
  <si>
    <t>Percentage</t>
  </si>
  <si>
    <t>ISCED11 (Labels)</t>
  </si>
  <si>
    <t>Pre-primary education</t>
  </si>
  <si>
    <t/>
  </si>
  <si>
    <t>Primary education</t>
  </si>
  <si>
    <t>TIME</t>
  </si>
  <si>
    <t>GEO (Labels)</t>
  </si>
  <si>
    <t>AGE (Labels)</t>
  </si>
  <si>
    <t>European Union - 28 countries (2013-2020)</t>
  </si>
  <si>
    <t>3 years</t>
  </si>
  <si>
    <t>:</t>
  </si>
  <si>
    <t>d</t>
  </si>
  <si>
    <t>4 years</t>
  </si>
  <si>
    <t>5 years</t>
  </si>
  <si>
    <t>6 years</t>
  </si>
  <si>
    <t>Romania</t>
  </si>
  <si>
    <t>Special value</t>
  </si>
  <si>
    <t>not available</t>
  </si>
  <si>
    <t>Available flags:</t>
  </si>
  <si>
    <t>definition differs (see metadata)</t>
  </si>
  <si>
    <t>Nr unități învățământ special, pe nivel și mediu</t>
  </si>
  <si>
    <t>Ponderea elevilor cuprinși în învățământul special vs invățământul de masă</t>
  </si>
  <si>
    <t>Nr elevi cu CES în învățământul de masă, nivel și mediu</t>
  </si>
  <si>
    <t>Date MEN</t>
  </si>
  <si>
    <t>Nr unități și secții  învățământ special</t>
  </si>
  <si>
    <t>Nr elevi înscriși în înv special</t>
  </si>
  <si>
    <t>Rata abandonului școlar în înv special</t>
  </si>
  <si>
    <t>Prezența și reușita la examenul de bac</t>
  </si>
  <si>
    <t>Hogea 2016</t>
  </si>
  <si>
    <t>Nr copii cu ces integrați în înv. de masă 08/09</t>
  </si>
  <si>
    <t>Percepția cadrelor didactice ref pregătire lucru CES</t>
  </si>
  <si>
    <t>Hogea 2010</t>
  </si>
  <si>
    <t>Situație elevi cu Ces 2017/2019 - în funcție de mediu și tip de învățământ</t>
  </si>
  <si>
    <t>Situație elevi cu Ces 2017/2019 - în funcție de grad dizab</t>
  </si>
  <si>
    <t>Situație cadre didactice implicate lucru CS 2-017/2019</t>
  </si>
  <si>
    <t>C4C 2019</t>
  </si>
  <si>
    <t>An</t>
  </si>
  <si>
    <t>Nr. total unități</t>
  </si>
  <si>
    <t>Nr. unități masă</t>
  </si>
  <si>
    <t>Nr. unități special</t>
  </si>
  <si>
    <t>Nr. unități special rural</t>
  </si>
  <si>
    <t>Nr. unități special urban</t>
  </si>
  <si>
    <t>Nr. total elevi</t>
  </si>
  <si>
    <t>Nr. elevi masă</t>
  </si>
  <si>
    <t>Nr. elevi special</t>
  </si>
  <si>
    <t>Nr. elevi U special</t>
  </si>
  <si>
    <t>Nr. elevi R special</t>
  </si>
  <si>
    <t>Nr. total elevi CES</t>
  </si>
  <si>
    <t>Nr. elevi CES U</t>
  </si>
  <si>
    <t>Nr. elevi CES R</t>
  </si>
  <si>
    <t>Nr. elevi CES masă</t>
  </si>
  <si>
    <t>Nr. elevi CES special</t>
  </si>
  <si>
    <t>Grădinițe special</t>
  </si>
  <si>
    <t>Grădinițe elevi CES</t>
  </si>
  <si>
    <t>Grădinițe elevi CES U</t>
  </si>
  <si>
    <t>Grădinițe elevi CES R</t>
  </si>
  <si>
    <t>Grădinițe CES special</t>
  </si>
  <si>
    <t>Școli primare special</t>
  </si>
  <si>
    <t>Școli primare elevi CES</t>
  </si>
  <si>
    <t>Școli primare elevi CES U</t>
  </si>
  <si>
    <t>Școli primare elevi CES R</t>
  </si>
  <si>
    <t>Școli primare CES special</t>
  </si>
  <si>
    <t>Școli gimanziale special</t>
  </si>
  <si>
    <t>Școli gimanziale elevi CES</t>
  </si>
  <si>
    <t>Școli gimanziale elevi CES U</t>
  </si>
  <si>
    <t>Școli gimanziale elevi CES R</t>
  </si>
  <si>
    <t>Școli gimanziale CES special</t>
  </si>
  <si>
    <t>Licee special</t>
  </si>
  <si>
    <t>Licee elevi CES</t>
  </si>
  <si>
    <t>Licee elevi CES U</t>
  </si>
  <si>
    <t>Licee elevi CES R</t>
  </si>
  <si>
    <t>Licee CES special</t>
  </si>
  <si>
    <t>1998/1999</t>
  </si>
  <si>
    <t>n.a.</t>
  </si>
  <si>
    <t>1999/2000</t>
  </si>
  <si>
    <t>2000/2001</t>
  </si>
  <si>
    <t>2001/2002</t>
  </si>
  <si>
    <t>2002/2003</t>
  </si>
  <si>
    <t>2003/2004</t>
  </si>
  <si>
    <t>2004/2005</t>
  </si>
  <si>
    <t>2005/2006</t>
  </si>
  <si>
    <t>2006/2007</t>
  </si>
  <si>
    <t>2007/2008</t>
  </si>
  <si>
    <t>2008/2009</t>
  </si>
  <si>
    <t>2009/2010</t>
  </si>
  <si>
    <t>2010/2011</t>
  </si>
  <si>
    <t>2011/2012</t>
  </si>
  <si>
    <t>2012/2013</t>
  </si>
  <si>
    <t>**</t>
  </si>
  <si>
    <t>2013/2014</t>
  </si>
  <si>
    <t>2014/2015</t>
  </si>
  <si>
    <t>***</t>
  </si>
  <si>
    <t>An școlar</t>
  </si>
  <si>
    <t>Liceu</t>
  </si>
  <si>
    <t>Postliceal și de maiștri</t>
  </si>
  <si>
    <t>Unități</t>
  </si>
  <si>
    <t>Secții</t>
  </si>
  <si>
    <t>* Secţii în cadrul grupurilor şcolare sau al altor tipuri de unităţi de învăţământ de masă.
** Pentru anul şcolar 2012/2013, INS oferă date despre învăţământul liceal special numai pentru filiera teoretică.
*** Pentru anul şcolar 2014/2015, INS nu oferă date despre numărul unităţilor şi secţiilor din învăţământul preşcolar.
Sursa: Caiete statistice INS început de an şcolar, 1998-2015</t>
  </si>
  <si>
    <t>** Pentru anul şcolar 2012/2013, INS oferă date despre învăţământul liceal special numai pentru filiera teoretică.
Sursa: Caiete statistice INS început de an şcolar, 1998-2015.</t>
  </si>
  <si>
    <t>2017-2018 % din total</t>
  </si>
  <si>
    <t>2018-2019 % din total</t>
  </si>
  <si>
    <t>Variatie 2017-2018 vs 2018-2019</t>
  </si>
  <si>
    <t>B. Elevi cu CES integrați în învățământul special</t>
  </si>
  <si>
    <t>din care din mediul rural</t>
  </si>
  <si>
    <t>din care din mediul urban</t>
  </si>
  <si>
    <t>din care nedeplasabili</t>
  </si>
  <si>
    <t>din care cu deficiențe auditive</t>
  </si>
  <si>
    <t>din care cu deficiențe vizuale</t>
  </si>
  <si>
    <t>Unități de învățământ special la nivel județean</t>
  </si>
  <si>
    <t>din care cu specializare pentru elevi cu deficiențe de auz</t>
  </si>
  <si>
    <t>din care cu specializare pentru elevi cu deficiențe de vedere</t>
  </si>
  <si>
    <t>Număr elevi din centrele de educație incluzivă care primesc și școlarizare</t>
  </si>
  <si>
    <t>Număr elevi din centrele de educație incluzivă care primesc doar consiliere</t>
  </si>
  <si>
    <t>Număr elevi școlarizați în regim de internat cu cazarea asigurată prin MEN/Ministerul Muncii (direcții de asistență socială)</t>
  </si>
  <si>
    <t>Număr școli speciale din județ transformate în centre de educație incluzivă</t>
  </si>
  <si>
    <t>An scolar nementionat</t>
  </si>
  <si>
    <t>care asigură și școlarizare</t>
  </si>
  <si>
    <t>care asigură doar consiliere și formare</t>
  </si>
  <si>
    <t>din care cu gradul grav de handicap</t>
  </si>
  <si>
    <t>din care cu gradul accentuat de handicap</t>
  </si>
  <si>
    <t>din care cu gradul mediu/ușor de handicap</t>
  </si>
  <si>
    <t>* Informatiile prezentate sunt bazate pe datele furnizate de Inspectoratele Scolare Judetene in urma depunderii de cereri formulate in temeiul legii 544/2001. ISJ Brăila, Giurgiu si Vrancea nu au transmis datele solicitate, iar ISJ Alba, Călărași, Dâmbovița, Dolj, Harghita, Maramureș, Mureș, Neamț, Prahova, Satu-Mare și Vâlcea au transmis date partiale. Datele au fost verificate si corectate acolo unde a fost cazul - de ex. in cazul totalurilor distributiei rural / urban.</t>
  </si>
  <si>
    <t>Număr elevi cu CES școlarizați la domiciliu la nivel județean</t>
  </si>
  <si>
    <t>* Informatiile prezentate sunt bazate pe datele furnizate de Inspectoratele Scolare Judetene in urma depunderii de cereri formulate in temeiul legii 544/2001. ISJ Brăila, Cluj, Dolj, Giurgiu si Vrancea nu au transmis datele solicitate, iar ISJ Alba, Bihor, Iași, Maramureș, Mureș, Suceava, Tulcea, și Timiș au transmis date partiale. Datele au fost verificate si corectate acolo unde a fost cazul - de ex. in cazul totalurilor distributiei rural / urban.</t>
  </si>
  <si>
    <t xml:space="preserve">2017-2018 posturi </t>
  </si>
  <si>
    <t>2017-2018 posturi ocupate</t>
  </si>
  <si>
    <t>2017-2018 % din total posturi ocupate</t>
  </si>
  <si>
    <t>2018-2019 posturi</t>
  </si>
  <si>
    <t>2018-2019 posturi ocupate</t>
  </si>
  <si>
    <t>2018-2019 % din total posturi ocupate</t>
  </si>
  <si>
    <t>Resurse Umane implicate în educația copiilor cu CES la nivel județean</t>
  </si>
  <si>
    <t>din care cadre didactice în centre și cabinete de asistență psihopedagogică</t>
  </si>
  <si>
    <t>din care profesori itineranți/de sprijin</t>
  </si>
  <si>
    <t>din care profesori logopezi</t>
  </si>
  <si>
    <t>din care personal didactic din școli speciale și/sau centre de educație incluzivă</t>
  </si>
  <si>
    <t xml:space="preserve">din care personal cu document care certifică cunoașterea Limbajului mimico-gestual </t>
  </si>
  <si>
    <t>din care personal cu document care certifică cunoașterea Limbajului Braille</t>
  </si>
  <si>
    <t>Total personal cu rol educațional</t>
  </si>
  <si>
    <t>Elevi cu CES la nivel national</t>
  </si>
  <si>
    <t>Total - inv. de masa</t>
  </si>
  <si>
    <t>Total - inv. special</t>
  </si>
  <si>
    <t>Total - domiciliu</t>
  </si>
  <si>
    <t>din care din mediul rural - inv. de masa</t>
  </si>
  <si>
    <t>din care din mediul rural - inv. special</t>
  </si>
  <si>
    <t>din care din mediul rural - domiciliu</t>
  </si>
  <si>
    <t>din care din mediul urban - inv. de masa</t>
  </si>
  <si>
    <t>din care din mediul urban - inv. special</t>
  </si>
  <si>
    <t>din care din mediul urban - domiciliu</t>
  </si>
  <si>
    <t>din care nedeplasabili - inv. de masa</t>
  </si>
  <si>
    <t>din care nedeplasabili - inv. special</t>
  </si>
  <si>
    <t>din care nedeplasabili - domiciliu</t>
  </si>
  <si>
    <t>din care cu gradul grav de handicap - inv. de masa</t>
  </si>
  <si>
    <t>din care cu gradul grav de handicap - inv. special</t>
  </si>
  <si>
    <t>din care cu gradul grav de handicap - domiciliu</t>
  </si>
  <si>
    <t>din care cu gradul accentuat de handicap - inv. de masa</t>
  </si>
  <si>
    <t>din care cu gradul accentuat de handicap - inv. special</t>
  </si>
  <si>
    <t>din care cu gradul accentuat de handicap - domiciliu</t>
  </si>
  <si>
    <t>din care cu gradul mediu/ușor de handicap - inv. de masa</t>
  </si>
  <si>
    <t>din care cu gradul mediu/ușor de handicap - inv. special</t>
  </si>
  <si>
    <t>din care cu gradul mediu/ușor de handicap - domiciliu</t>
  </si>
  <si>
    <t>din care cu deficiențe auditive - inv. de masa</t>
  </si>
  <si>
    <t>din care cu deficiențe auditive - inv. special</t>
  </si>
  <si>
    <t>din care cu deficiențe auditive - domiciliu</t>
  </si>
  <si>
    <t>din care cu deficiențe vizuale - inv. de masa</t>
  </si>
  <si>
    <t>din care cu deficiențe vizuale - inv. special</t>
  </si>
  <si>
    <t>din care cu deficiențe vizuale - domiciliu</t>
  </si>
  <si>
    <t>Învățământ de masă</t>
  </si>
  <si>
    <t>Învățământ special</t>
  </si>
  <si>
    <t>Școlarizați la domiciliu</t>
  </si>
  <si>
    <t>NR</t>
  </si>
  <si>
    <t>Grad grav de handicap</t>
  </si>
  <si>
    <t>Grad accentuat de handicap</t>
  </si>
  <si>
    <t>Grad mediu / ușor de handicap</t>
  </si>
  <si>
    <t>Deficiente auditive</t>
  </si>
  <si>
    <t>Deficiente vizuale</t>
  </si>
  <si>
    <t>Nr elevi CES vs nr profesori implicati in educatia CES (total)</t>
  </si>
  <si>
    <t>Nr. elevi in scoli speciale vs nr profesori in scoli special</t>
  </si>
  <si>
    <t>Nr. elevi cu deficiente auditive vs nr profesori certificati in cunoasterea limbajului mimico-gestual</t>
  </si>
  <si>
    <t>Nr. elevi cu deficiente vizuale vs nr profesori certificati in cunoasterea limbajului Braille</t>
  </si>
  <si>
    <t>n/a</t>
  </si>
  <si>
    <t xml:space="preserve">Grădinițe </t>
  </si>
  <si>
    <t xml:space="preserve">Școli gimanziale </t>
  </si>
  <si>
    <t xml:space="preserve">Licee </t>
  </si>
  <si>
    <t>Unități înv. special</t>
  </si>
  <si>
    <t>Total elevi CES</t>
  </si>
  <si>
    <t>în mediul urban</t>
  </si>
  <si>
    <t>în mediul rural</t>
  </si>
  <si>
    <t>Grădinițe</t>
  </si>
  <si>
    <t>Școli primare și gimnaziale</t>
  </si>
  <si>
    <t>Licee</t>
  </si>
  <si>
    <t>Total elevi</t>
  </si>
  <si>
    <t>romi</t>
  </si>
  <si>
    <t>total feminin</t>
  </si>
  <si>
    <t>romi feminin</t>
  </si>
  <si>
    <t>Numărul elevilor romi din țară înscriși în învățământul primar și gimnazial pe medii de rezidență și clase de elevi la începutul anului școlar</t>
  </si>
  <si>
    <t>Numărul elevilor romi din țară înscriși în învățământul liceal pe medii de rezidență și filiere la începutul anului școlar</t>
  </si>
  <si>
    <t xml:space="preserve">Fil. Teoretică </t>
  </si>
  <si>
    <t xml:space="preserve">Fil. Tehnologică </t>
  </si>
  <si>
    <t>Fil. Vocațională</t>
  </si>
  <si>
    <t>2012/13</t>
  </si>
  <si>
    <t>2013/14</t>
  </si>
  <si>
    <t>2014/15</t>
  </si>
  <si>
    <t>2018/19</t>
  </si>
  <si>
    <t>%</t>
  </si>
  <si>
    <t>%din total elevi romi lic.</t>
  </si>
  <si>
    <t>teoretică total</t>
  </si>
  <si>
    <t>tehn. Total</t>
  </si>
  <si>
    <t>voc. Total</t>
  </si>
  <si>
    <t>Romi</t>
  </si>
  <si>
    <t>BIHOR</t>
  </si>
  <si>
    <t>BISTRITA-NASAUD</t>
  </si>
  <si>
    <t>CLUJ</t>
  </si>
  <si>
    <t>MARAMURES</t>
  </si>
  <si>
    <t>SATU MARE</t>
  </si>
  <si>
    <t>SALAJ</t>
  </si>
  <si>
    <t>ALBA</t>
  </si>
  <si>
    <t>BRASOV</t>
  </si>
  <si>
    <t>COVASNA</t>
  </si>
  <si>
    <t>HARGHITA</t>
  </si>
  <si>
    <t>MURES</t>
  </si>
  <si>
    <t>SIBIU</t>
  </si>
  <si>
    <t>BACAU</t>
  </si>
  <si>
    <t>BOTOSANI</t>
  </si>
  <si>
    <t>IASI</t>
  </si>
  <si>
    <t>NEAMT</t>
  </si>
  <si>
    <t>SUCEAVA</t>
  </si>
  <si>
    <t>VASLUI</t>
  </si>
  <si>
    <t>BRAILA</t>
  </si>
  <si>
    <t>BUZAU</t>
  </si>
  <si>
    <t>CONSTANTA</t>
  </si>
  <si>
    <t>GALATI</t>
  </si>
  <si>
    <t>TULCEA</t>
  </si>
  <si>
    <t>VRANCEA</t>
  </si>
  <si>
    <t>ARGES</t>
  </si>
  <si>
    <t>CALARASI</t>
  </si>
  <si>
    <t>DAMBOVITA</t>
  </si>
  <si>
    <t>GIURGIU</t>
  </si>
  <si>
    <t>IALOMITA</t>
  </si>
  <si>
    <t>PRAHOVA</t>
  </si>
  <si>
    <t>TELEORMAN</t>
  </si>
  <si>
    <t>ILFOV</t>
  </si>
  <si>
    <t>MUNICIPIUL BUCURESTI</t>
  </si>
  <si>
    <t>DOLJ</t>
  </si>
  <si>
    <t>GORJ</t>
  </si>
  <si>
    <t>MEHEDINTI</t>
  </si>
  <si>
    <t>OLT</t>
  </si>
  <si>
    <t>VALCEA</t>
  </si>
  <si>
    <t>ARAD</t>
  </si>
  <si>
    <t>CARAS-SEVERIN</t>
  </si>
  <si>
    <t>HUNEDOARA</t>
  </si>
  <si>
    <t>TIMIS</t>
  </si>
  <si>
    <t>județ</t>
  </si>
  <si>
    <t>nr elevi</t>
  </si>
  <si>
    <t>10-13 ANI</t>
  </si>
  <si>
    <t>14-17 ANI</t>
  </si>
  <si>
    <t>18-23 ANI</t>
  </si>
  <si>
    <t>24 ANI +</t>
  </si>
  <si>
    <t>p. 73</t>
  </si>
  <si>
    <t>p. 142</t>
  </si>
  <si>
    <t>p. 92</t>
  </si>
  <si>
    <t xml:space="preserve"> </t>
  </si>
  <si>
    <t>UE</t>
  </si>
  <si>
    <t>AN</t>
  </si>
  <si>
    <t>Personal didactic</t>
  </si>
  <si>
    <t>Personal didactic auxiliar</t>
  </si>
  <si>
    <t>Personal administrativ</t>
  </si>
  <si>
    <t>Personal întreţinere şi operaţional</t>
  </si>
  <si>
    <t>Total Personal</t>
  </si>
  <si>
    <t>% personal didactic din total personal</t>
  </si>
  <si>
    <t>2018/2019</t>
  </si>
  <si>
    <t>2017/2018</t>
  </si>
  <si>
    <t>2016/2017</t>
  </si>
  <si>
    <t>2015/2016</t>
  </si>
  <si>
    <t>Nivel învăţământ</t>
  </si>
  <si>
    <t>% din total personal 2018/ 2019</t>
  </si>
  <si>
    <t>Preşcolar</t>
  </si>
  <si>
    <t>Primar şi gimnazial</t>
  </si>
  <si>
    <t>Postliceal şi de maiştri</t>
  </si>
  <si>
    <t>Total 2018/2019</t>
  </si>
  <si>
    <t>Nivel de învăţământ</t>
  </si>
  <si>
    <t>Primar de masă</t>
  </si>
  <si>
    <t>Gimnazial de masă</t>
  </si>
  <si>
    <t>Profesional (SAM)</t>
  </si>
  <si>
    <t>Nr norme didactice</t>
  </si>
  <si>
    <t>Nr norme didactice ocupate cu titulari %</t>
  </si>
  <si>
    <t>Nr Norme didactice ocupate cu personal califcat angajat pe perioadă determinată/personal didactic asociat și pensionat %</t>
  </si>
  <si>
    <t>TOTAL PREUNIVERSITAR</t>
  </si>
  <si>
    <t>TOTAL PREȘCOLAR</t>
  </si>
  <si>
    <t>ÎNVĂȚĂMÂNT PRIMAR</t>
  </si>
  <si>
    <t>ÎNVĂȚĂMÂNT GIMNAZIAL</t>
  </si>
  <si>
    <t>ÎNVĂȚĂMÂNT SECUNDAR CICLUL 2</t>
  </si>
  <si>
    <t>ÎNVĂȚĂMÂNT LICEAL</t>
  </si>
  <si>
    <t>ÎNVĂȚĂMÂNT PROFESIONAL</t>
  </si>
  <si>
    <t>ÎNVĂȚĂMÂNT POSTLICEAL ȘI DE MAIȘTRI</t>
  </si>
  <si>
    <t>Personal calificat</t>
  </si>
  <si>
    <t>Nr norme didactice ocupate cu personal fără studii corespunzătoare postului. angajat pe perioadă determinată %</t>
  </si>
  <si>
    <t>Niv. &lt; 1c</t>
  </si>
  <si>
    <t>Niv. 1c</t>
  </si>
  <si>
    <t>Niv. 1b</t>
  </si>
  <si>
    <t>Niv. 1a</t>
  </si>
  <si>
    <t>Niv. 2</t>
  </si>
  <si>
    <t>Niv. 3</t>
  </si>
  <si>
    <t>Niv. 4</t>
  </si>
  <si>
    <t>Niv. 5</t>
  </si>
  <si>
    <t>Niv. 6</t>
  </si>
  <si>
    <t>OECD</t>
  </si>
  <si>
    <t>Part. OECD</t>
  </si>
  <si>
    <t>prima decilă</t>
  </si>
  <si>
    <t>Mediana</t>
  </si>
  <si>
    <t>ultima decilă</t>
  </si>
  <si>
    <t>M</t>
  </si>
  <si>
    <t>F</t>
  </si>
  <si>
    <t>dif F-M</t>
  </si>
  <si>
    <t>Prima pătrime</t>
  </si>
  <si>
    <t>Ultima pătrime</t>
  </si>
  <si>
    <t>Prima decilă</t>
  </si>
  <si>
    <t>Ultima decilă</t>
  </si>
  <si>
    <t>dif. prim/ult. decilă</t>
  </si>
  <si>
    <t>dif. prim/ult. pătrime</t>
  </si>
  <si>
    <t>Matematică</t>
  </si>
  <si>
    <t>Citire</t>
  </si>
  <si>
    <t>Științe</t>
  </si>
  <si>
    <t>EU</t>
  </si>
  <si>
    <t>RO</t>
  </si>
  <si>
    <t>Prezentați</t>
  </si>
  <si>
    <t>Promovați</t>
  </si>
  <si>
    <t>Rata de promovare</t>
  </si>
  <si>
    <t>Media Generală</t>
  </si>
  <si>
    <t>Înscriși</t>
  </si>
  <si>
    <t>Istoric Evaluarea Națională 2013-2020</t>
  </si>
  <si>
    <t>Prezenți</t>
  </si>
  <si>
    <t>Procent prezență</t>
  </si>
  <si>
    <t>Medii cel puțin 5</t>
  </si>
  <si>
    <t>% cel puțin 5</t>
  </si>
  <si>
    <t>Medii sub 5</t>
  </si>
  <si>
    <t>% sub 5</t>
  </si>
  <si>
    <t>Media 10</t>
  </si>
  <si>
    <t>Istoric Evaluarea Națională 2013-2020 (lb română)</t>
  </si>
  <si>
    <t>Limba Română</t>
  </si>
  <si>
    <t>Istoric Evaluarea Națională 2013-2020 (matematică)</t>
  </si>
  <si>
    <t>Media10</t>
  </si>
  <si>
    <t>% 1-4.99</t>
  </si>
  <si>
    <t>% 5-5.49</t>
  </si>
  <si>
    <t>% 5.49-5.99</t>
  </si>
  <si>
    <t>% 6-6.49</t>
  </si>
  <si>
    <t>% 6.49-6.99</t>
  </si>
  <si>
    <t>% 7-7.49</t>
  </si>
  <si>
    <t>% 7.49-7.99</t>
  </si>
  <si>
    <t>% 8-8.49</t>
  </si>
  <si>
    <t>% 8.49-8.99</t>
  </si>
  <si>
    <t>% 9-9.49</t>
  </si>
  <si>
    <t>% 9.49-9.99</t>
  </si>
  <si>
    <t>Cu medii 1-4.99</t>
  </si>
  <si>
    <t>Cu medii 5-5.49</t>
  </si>
  <si>
    <t>Cu medii 5.49-5.99</t>
  </si>
  <si>
    <t>Cu medii 6-6.49</t>
  </si>
  <si>
    <t>Cu medii 6.49-6.99</t>
  </si>
  <si>
    <t>Cu medii 7-7.49</t>
  </si>
  <si>
    <t>Cu medii 7.49-7.99</t>
  </si>
  <si>
    <t>Cu medii 8-8.49</t>
  </si>
  <si>
    <t>Cu medii 8.49-8.99</t>
  </si>
  <si>
    <t>Cu medii 9-9.49</t>
  </si>
  <si>
    <t>Cu medii 9.49-9.99</t>
  </si>
  <si>
    <t>Distribuția mediilor - situație comparativă 2011-2020 Română</t>
  </si>
  <si>
    <t>Distribuția mediilor - situație comparativă 2011-2020 Matematică</t>
  </si>
  <si>
    <t>General</t>
  </si>
  <si>
    <t>Fete</t>
  </si>
  <si>
    <t>Băieți</t>
  </si>
  <si>
    <t xml:space="preserve">Distribuția mediilor - situație comparativă 2011-2020 </t>
  </si>
  <si>
    <t>% 5-5.99</t>
  </si>
  <si>
    <t>% 6-6.99</t>
  </si>
  <si>
    <t>% 7-7.99</t>
  </si>
  <si>
    <t>% 8-8.99</t>
  </si>
  <si>
    <t>% 9-10</t>
  </si>
  <si>
    <t>Rata de promovare a examenului de bacalaureat din numărul elevilor prezentați</t>
  </si>
  <si>
    <t>Neprezentați</t>
  </si>
  <si>
    <t>Eliminați din examen</t>
  </si>
  <si>
    <t>Respinși total</t>
  </si>
  <si>
    <t>Respinși cu media 5-5.49</t>
  </si>
  <si>
    <t>Respinși cu media 5.5-5.98</t>
  </si>
  <si>
    <t>Candidați reușiți</t>
  </si>
  <si>
    <t>Media 6-6.49</t>
  </si>
  <si>
    <t>Media 6.5-6.99</t>
  </si>
  <si>
    <t>Media 7-7.49</t>
  </si>
  <si>
    <t>Media 7.5-7.99</t>
  </si>
  <si>
    <t>Media 8-8.49</t>
  </si>
  <si>
    <t>Media 8.5-8.99</t>
  </si>
  <si>
    <t>Media 9-9.49</t>
  </si>
  <si>
    <t>Media 9.5-9.99</t>
  </si>
  <si>
    <t>Rezultate bacalaureat - PRIMA SESIUNE - SINTEZĂ AN - Medii şi rată de promovare</t>
  </si>
  <si>
    <t>Rezultate bacalaureat - PRIMA SESIUNE - SINTEZĂ AN - Medii şi rată de promovare (promoții curente)</t>
  </si>
  <si>
    <t>Absolvenți înv. liceal</t>
  </si>
  <si>
    <t>Dif. absolvenți/înscriși</t>
  </si>
  <si>
    <t>%Dif. absolvenți/înscriși</t>
  </si>
  <si>
    <t>Total Înscriși</t>
  </si>
  <si>
    <t>Prom. curentă</t>
  </si>
  <si>
    <t>Prom. Anterioare</t>
  </si>
  <si>
    <t>Total prezenți</t>
  </si>
  <si>
    <t>Total reușiți</t>
  </si>
  <si>
    <t>%prezenți anterioare</t>
  </si>
  <si>
    <t>%reușiți anterioare</t>
  </si>
  <si>
    <t>% anterioare</t>
  </si>
  <si>
    <t>Revenire după o sesiune</t>
  </si>
  <si>
    <t>Revenire după 2 sesiuni</t>
  </si>
  <si>
    <t>Tehnologică</t>
  </si>
  <si>
    <t>Teoretică</t>
  </si>
  <si>
    <t>Vocațională</t>
  </si>
  <si>
    <t>Rezultate bacalaureat - SINTEZĂ AN - Medii şi rată de promovare pe mediul de rezidenţă al candidatului</t>
  </si>
  <si>
    <t>% înscriși rural</t>
  </si>
  <si>
    <t>rata promovare rural</t>
  </si>
  <si>
    <t>dif. rata promovare mediu (pp.)</t>
  </si>
  <si>
    <t>Rezultate bacalaureat - SINTEZĂ AN - Medii şi rată de promovare pe mediul unităţii de absolvire</t>
  </si>
  <si>
    <t>U</t>
  </si>
  <si>
    <t>R</t>
  </si>
  <si>
    <t>Rata</t>
  </si>
  <si>
    <t>Rezultate bacalaureat - SINTEZĂ AN - Medii şi rată de promovare în funcție de gen</t>
  </si>
  <si>
    <t>% înscriși fete</t>
  </si>
  <si>
    <t>rata promovare fete</t>
  </si>
  <si>
    <t>dif. rata promovare gen (pp.)</t>
  </si>
  <si>
    <t>Media 9-10</t>
  </si>
  <si>
    <t>Media 8-8.99</t>
  </si>
  <si>
    <t>Media 7-7.99</t>
  </si>
  <si>
    <t>Media 6-6.99</t>
  </si>
  <si>
    <t>Macroregiunea unu</t>
  </si>
  <si>
    <t>Nord-Vest</t>
  </si>
  <si>
    <t>Centru</t>
  </si>
  <si>
    <t>Macroregiunea doi</t>
  </si>
  <si>
    <t>Nord-Est</t>
  </si>
  <si>
    <t>Sud-Est</t>
  </si>
  <si>
    <t>Macroregiunea trei</t>
  </si>
  <si>
    <t>Sud - Muntenia</t>
  </si>
  <si>
    <t>Bucuresti - Ilfov</t>
  </si>
  <si>
    <t>Macroregiunea patru</t>
  </si>
  <si>
    <t>Sud-Vest Oltenia</t>
  </si>
  <si>
    <t>Vest</t>
  </si>
  <si>
    <t>Belgium</t>
  </si>
  <si>
    <t>Bulgaria</t>
  </si>
  <si>
    <t>Czechia</t>
  </si>
  <si>
    <t>Denmark</t>
  </si>
  <si>
    <t>Estonia</t>
  </si>
  <si>
    <t>Ireland</t>
  </si>
  <si>
    <t>Greece</t>
  </si>
  <si>
    <t>Spain</t>
  </si>
  <si>
    <t>France</t>
  </si>
  <si>
    <t>Croatia</t>
  </si>
  <si>
    <t>Italy</t>
  </si>
  <si>
    <t>Cyprus</t>
  </si>
  <si>
    <t>Latvia</t>
  </si>
  <si>
    <t>Lithuania</t>
  </si>
  <si>
    <t>Luxembourg</t>
  </si>
  <si>
    <t>Hungary</t>
  </si>
  <si>
    <t>Malta</t>
  </si>
  <si>
    <t>Netherlands</t>
  </si>
  <si>
    <t>Austria</t>
  </si>
  <si>
    <t>Poland</t>
  </si>
  <si>
    <t>Portugal</t>
  </si>
  <si>
    <t>Slovenia</t>
  </si>
  <si>
    <t>Slovakia</t>
  </si>
  <si>
    <t>Finland</t>
  </si>
  <si>
    <t>Sweden</t>
  </si>
  <si>
    <t>United Kingdom</t>
  </si>
  <si>
    <t>Germany</t>
  </si>
  <si>
    <t>Municipii</t>
  </si>
  <si>
    <t>Orașe mici</t>
  </si>
  <si>
    <t>Comune (rural)</t>
  </si>
  <si>
    <t>UE M</t>
  </si>
  <si>
    <t>RO M</t>
  </si>
  <si>
    <t>UEF</t>
  </si>
  <si>
    <t>RO F</t>
  </si>
  <si>
    <t>0-4 M</t>
  </si>
  <si>
    <t>0-4 F</t>
  </si>
  <si>
    <t>5-8 M</t>
  </si>
  <si>
    <t>5-8 F</t>
  </si>
  <si>
    <t>Orașe mari</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</si>
</sst>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
    <numFmt numFmtId="166" formatCode="0.0%"/>
    <numFmt numFmtId="167" formatCode="#,##0.0"/>
  </numFmts>
  <fonts count="52" x14ac:knownFonts="1">
    <font>
      <sz val="11"/>
      <color theme="1"/>
      <name val="Calibri"/>
      <family val="2"/>
      <scheme val="minor"/>
    </font>
    <font>
      <b/>
      <sz val="11"/>
      <color theme="1"/>
      <name val="Calibri"/>
      <family val="2"/>
      <scheme val="minor"/>
    </font>
    <font>
      <sz val="8"/>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name val="Arial"/>
    </font>
    <font>
      <b/>
      <i/>
      <sz val="10"/>
      <name val="Arial"/>
    </font>
    <font>
      <sz val="10"/>
      <name val="Arial"/>
    </font>
    <font>
      <sz val="11"/>
      <color rgb="FF000000"/>
      <name val="Arial"/>
    </font>
    <font>
      <i/>
      <sz val="10"/>
      <name val="Arial"/>
    </font>
    <font>
      <b/>
      <i/>
      <sz val="10"/>
      <name val="Arial"/>
      <family val="2"/>
    </font>
    <font>
      <b/>
      <sz val="11"/>
      <color rgb="FF000000"/>
      <name val="Arial"/>
    </font>
    <font>
      <i/>
      <sz val="10"/>
      <name val="Arial"/>
      <family val="2"/>
    </font>
    <font>
      <sz val="10"/>
      <name val="Arial"/>
      <family val="2"/>
    </font>
    <font>
      <b/>
      <sz val="10"/>
      <name val="Arial"/>
      <family val="2"/>
    </font>
    <font>
      <b/>
      <sz val="11"/>
      <color rgb="FF000000"/>
      <name val="Arial"/>
      <family val="2"/>
    </font>
    <font>
      <sz val="11"/>
      <color rgb="FF000000"/>
      <name val="Arial"/>
      <family val="2"/>
    </font>
    <font>
      <sz val="9"/>
      <name val="Arial"/>
    </font>
    <font>
      <b/>
      <sz val="9"/>
      <name val="Arial"/>
    </font>
    <font>
      <b/>
      <sz val="9"/>
      <color indexed="9"/>
      <name val="Arial"/>
    </font>
    <font>
      <b/>
      <sz val="10"/>
      <color theme="1"/>
      <name val="Arial"/>
      <family val="2"/>
    </font>
    <font>
      <sz val="10"/>
      <color theme="1"/>
      <name val="Arial"/>
      <family val="2"/>
    </font>
    <font>
      <sz val="10"/>
      <color rgb="FF000000"/>
      <name val="Arial"/>
      <family val="2"/>
    </font>
    <font>
      <sz val="12"/>
      <color theme="1"/>
      <name val="Calibri"/>
      <family val="2"/>
    </font>
    <font>
      <b/>
      <sz val="9"/>
      <color rgb="FFFFFFFF"/>
      <name val="Calibri"/>
      <family val="2"/>
    </font>
    <font>
      <sz val="9"/>
      <color rgb="FF000000"/>
      <name val="Calibri"/>
      <family val="2"/>
    </font>
    <font>
      <b/>
      <sz val="9"/>
      <color rgb="FF000000"/>
      <name val="Calibri"/>
      <family val="2"/>
    </font>
    <font>
      <sz val="10"/>
      <color theme="1"/>
      <name val="Times New Roman"/>
      <family val="1"/>
    </font>
    <font>
      <sz val="10"/>
      <color indexed="8"/>
      <name val="Times New Roman"/>
      <family val="1"/>
    </font>
    <font>
      <b/>
      <sz val="10"/>
      <color indexed="8"/>
      <name val="Times New Roman"/>
      <family val="1"/>
    </font>
    <font>
      <sz val="11"/>
      <color theme="1"/>
      <name val="Calibri"/>
      <family val="2"/>
    </font>
    <font>
      <sz val="11"/>
      <color indexed="8"/>
      <name val="Calibri"/>
      <family val="2"/>
      <scheme val="minor"/>
    </font>
    <font>
      <b/>
      <i/>
      <sz val="10"/>
      <color theme="1"/>
      <name val="Arial"/>
      <family val="2"/>
    </font>
    <font>
      <i/>
      <sz val="10"/>
      <color theme="1"/>
      <name val="Arial"/>
      <family val="2"/>
    </font>
    <font>
      <sz val="10"/>
      <color theme="1"/>
      <name val="Corbel"/>
      <family val="2"/>
    </font>
    <font>
      <b/>
      <sz val="9"/>
      <color indexed="9"/>
      <name val="Arial"/>
      <family val="2"/>
    </font>
    <font>
      <b/>
      <sz val="9"/>
      <name val="Arial"/>
      <family val="2"/>
    </font>
    <font>
      <sz val="9"/>
      <name val="Arial"/>
      <family val="2"/>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theme="0" tint="-0.14999847407452621"/>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rgb="FF4F6228"/>
        <bgColor rgb="FF000000"/>
      </patternFill>
    </fill>
    <fill>
      <patternFill patternType="solid">
        <fgColor rgb="FFC4D79B"/>
        <bgColor rgb="FF000000"/>
      </patternFill>
    </fill>
    <fill>
      <patternFill patternType="solid">
        <fgColor rgb="FFEBF1DE"/>
        <bgColor rgb="FF000000"/>
      </patternFill>
    </fill>
    <fill>
      <patternFill patternType="solid">
        <fgColor rgb="FFFDE9D9"/>
        <bgColor rgb="FF000000"/>
      </patternFill>
    </fill>
    <fill>
      <patternFill patternType="solid">
        <fgColor rgb="FFDCE6F1"/>
        <bgColor rgb="FF000000"/>
      </patternFill>
    </fill>
    <fill>
      <patternFill patternType="solid">
        <fgColor rgb="FFF2F2F2"/>
        <bgColor rgb="FF000000"/>
      </patternFill>
    </fill>
    <fill>
      <patternFill patternType="solid">
        <fgColor rgb="FFFFFFFF"/>
        <bgColor rgb="FF000000"/>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1"/>
      </top>
      <bottom style="thin">
        <color theme="1"/>
      </bottom>
      <diagonal/>
    </border>
    <border>
      <left/>
      <right/>
      <top/>
      <bottom style="thin">
        <color theme="1"/>
      </bottom>
      <diagonal/>
    </border>
    <border>
      <left style="thin">
        <color rgb="FFB0B0B0"/>
      </left>
      <right style="thin">
        <color rgb="FFB0B0B0"/>
      </right>
      <top style="thin">
        <color rgb="FFB0B0B0"/>
      </top>
      <bottom style="thin">
        <color rgb="FFB0B0B0"/>
      </bottom>
      <diagonal/>
    </border>
    <border>
      <left style="medium">
        <color rgb="FFCCCCCC"/>
      </left>
      <right style="medium">
        <color rgb="FFCCCCCC"/>
      </right>
      <top style="medium">
        <color rgb="FFCCCCCC"/>
      </top>
      <bottom style="medium">
        <color rgb="FFCCCCCC"/>
      </bottom>
      <diagonal/>
    </border>
    <border>
      <left/>
      <right style="medium">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bottom/>
      <diagonal/>
    </border>
    <border>
      <left style="medium">
        <color rgb="FFCCCCCC"/>
      </left>
      <right style="medium">
        <color rgb="FFCCCCCC"/>
      </right>
      <top/>
      <bottom style="medium">
        <color rgb="FFCCCCCC"/>
      </bottom>
      <diagonal/>
    </border>
    <border>
      <left/>
      <right/>
      <top style="medium">
        <color rgb="FFCCCCCC"/>
      </top>
      <bottom style="medium">
        <color rgb="FFCCCCCC"/>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46">
    <xf numFmtId="0" fontId="0" fillId="0" borderId="0"/>
    <xf numFmtId="9" fontId="3" fillId="0" borderId="0" applyFon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 fillId="0" borderId="9" applyNumberFormat="0" applyFill="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45" fillId="0" borderId="0"/>
    <xf numFmtId="0" fontId="27" fillId="0" borderId="0"/>
    <xf numFmtId="0" fontId="27" fillId="0" borderId="0"/>
  </cellStyleXfs>
  <cellXfs count="335">
    <xf numFmtId="0" fontId="0" fillId="0" borderId="0" xfId="0"/>
    <xf numFmtId="0" fontId="1" fillId="0" borderId="0" xfId="0" applyFont="1" applyAlignment="1">
      <alignment horizontal="center" vertical="center" wrapText="1"/>
    </xf>
    <xf numFmtId="0" fontId="0" fillId="0" borderId="0" xfId="0" applyAlignment="1">
      <alignment horizontal="right" wrapText="1"/>
    </xf>
    <xf numFmtId="0" fontId="1" fillId="0" borderId="0" xfId="0" applyFont="1"/>
    <xf numFmtId="0" fontId="1" fillId="0" borderId="0" xfId="0" applyFont="1" applyAlignment="1">
      <alignment horizontal="right" wrapText="1"/>
    </xf>
    <xf numFmtId="0" fontId="0" fillId="0" borderId="0" xfId="0" applyFont="1" applyAlignment="1">
      <alignment horizontal="right" wrapText="1"/>
    </xf>
    <xf numFmtId="0" fontId="0" fillId="33" borderId="0" xfId="0" applyFont="1" applyFill="1" applyAlignment="1">
      <alignment horizontal="right" wrapText="1"/>
    </xf>
    <xf numFmtId="9" fontId="0" fillId="0" borderId="0" xfId="1" applyFont="1"/>
    <xf numFmtId="0" fontId="1" fillId="0" borderId="11" xfId="0" applyFont="1" applyBorder="1"/>
    <xf numFmtId="0" fontId="0" fillId="0" borderId="11" xfId="0" applyFont="1" applyBorder="1" applyAlignment="1">
      <alignment horizontal="right" wrapText="1"/>
    </xf>
    <xf numFmtId="0" fontId="1" fillId="33" borderId="0" xfId="0" applyFont="1" applyFill="1"/>
    <xf numFmtId="0" fontId="1" fillId="33" borderId="0" xfId="0" applyFont="1" applyFill="1" applyAlignment="1">
      <alignment horizontal="center" vertical="center" wrapText="1"/>
    </xf>
    <xf numFmtId="0" fontId="1" fillId="0" borderId="10" xfId="0" applyFont="1" applyBorder="1"/>
    <xf numFmtId="0" fontId="1" fillId="0" borderId="11" xfId="0" applyFont="1" applyBorder="1" applyAlignment="1">
      <alignment horizontal="center" vertical="center" wrapText="1"/>
    </xf>
    <xf numFmtId="0" fontId="0" fillId="0" borderId="0" xfId="0"/>
    <xf numFmtId="0" fontId="1" fillId="0" borderId="0" xfId="0" applyFont="1" applyAlignment="1">
      <alignment horizontal="center" vertical="center" wrapText="1"/>
    </xf>
    <xf numFmtId="0" fontId="0" fillId="0" borderId="0" xfId="0" applyAlignment="1">
      <alignment horizontal="right" wrapText="1"/>
    </xf>
    <xf numFmtId="0" fontId="1" fillId="0" borderId="0" xfId="0" applyFont="1" applyAlignment="1">
      <alignment horizontal="right"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0" fontId="21" fillId="0" borderId="0" xfId="0" applyFont="1" applyAlignment="1">
      <alignment horizontal="center" vertical="center" wrapText="1"/>
    </xf>
    <xf numFmtId="0" fontId="20" fillId="0" borderId="0" xfId="0" applyFont="1" applyAlignment="1">
      <alignment horizontal="center" vertical="center" wrapText="1"/>
    </xf>
    <xf numFmtId="0" fontId="0" fillId="0" borderId="0" xfId="0"/>
    <xf numFmtId="0" fontId="22" fillId="0" borderId="0" xfId="0" applyFont="1"/>
    <xf numFmtId="0" fontId="19" fillId="0" borderId="0" xfId="0" applyFont="1" applyAlignment="1">
      <alignment horizontal="center" vertical="center" wrapText="1"/>
    </xf>
    <xf numFmtId="0" fontId="21" fillId="0" borderId="0" xfId="0" applyFont="1" applyAlignment="1">
      <alignment horizontal="center"/>
    </xf>
    <xf numFmtId="0" fontId="23" fillId="0" borderId="0" xfId="0" applyFont="1" applyAlignment="1">
      <alignment horizontal="center" vertical="center" wrapText="1"/>
    </xf>
    <xf numFmtId="0" fontId="0" fillId="0" borderId="0" xfId="0" applyAlignment="1"/>
    <xf numFmtId="0" fontId="19" fillId="0" borderId="0" xfId="0" applyFont="1" applyAlignment="1">
      <alignment vertical="center" wrapText="1"/>
    </xf>
    <xf numFmtId="0" fontId="0" fillId="0" borderId="0" xfId="0" applyAlignment="1">
      <alignment horizontal="center"/>
    </xf>
    <xf numFmtId="0" fontId="20" fillId="0" borderId="0" xfId="0" applyFont="1" applyAlignment="1">
      <alignment horizontal="center" vertical="center" wrapText="1"/>
    </xf>
    <xf numFmtId="0" fontId="0" fillId="0" borderId="0" xfId="0"/>
    <xf numFmtId="49" fontId="1" fillId="0" borderId="0" xfId="0" applyNumberFormat="1" applyFont="1" applyAlignment="1">
      <alignment horizontal="center" vertical="center"/>
    </xf>
    <xf numFmtId="0" fontId="19" fillId="0" borderId="0" xfId="0" applyFont="1" applyAlignment="1"/>
    <xf numFmtId="0" fontId="1" fillId="0" borderId="0" xfId="0" applyFont="1" applyAlignment="1"/>
    <xf numFmtId="0" fontId="20" fillId="0" borderId="0" xfId="0" applyFont="1" applyAlignment="1">
      <alignment horizontal="center" vertical="center" wrapText="1"/>
    </xf>
    <xf numFmtId="0" fontId="0" fillId="0" borderId="0" xfId="0"/>
    <xf numFmtId="0" fontId="19" fillId="0" borderId="0" xfId="0" applyFont="1" applyAlignment="1">
      <alignment horizontal="center" vertical="center" wrapText="1"/>
    </xf>
    <xf numFmtId="0" fontId="24" fillId="0" borderId="0" xfId="0" applyFont="1" applyAlignment="1">
      <alignment horizontal="center" vertical="center" wrapText="1"/>
    </xf>
    <xf numFmtId="49" fontId="21"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2" fillId="0" borderId="0" xfId="0" applyNumberFormat="1" applyFont="1"/>
    <xf numFmtId="0" fontId="19" fillId="0" borderId="0" xfId="0" applyFont="1"/>
    <xf numFmtId="49" fontId="25" fillId="0" borderId="0" xfId="0" applyNumberFormat="1" applyFont="1" applyAlignment="1">
      <alignment horizontal="center" vertical="center" wrapText="1"/>
    </xf>
    <xf numFmtId="49" fontId="22" fillId="0" borderId="0" xfId="0" applyNumberFormat="1" applyFont="1" applyAlignment="1">
      <alignment horizontal="center" vertical="center" wrapText="1"/>
    </xf>
    <xf numFmtId="49" fontId="20" fillId="0" borderId="0" xfId="0" applyNumberFormat="1" applyFont="1" applyAlignment="1">
      <alignment vertical="center" wrapText="1"/>
    </xf>
    <xf numFmtId="49" fontId="24" fillId="0" borderId="0" xfId="0" applyNumberFormat="1" applyFont="1" applyAlignment="1">
      <alignment horizontal="center" vertical="center" wrapText="1"/>
    </xf>
    <xf numFmtId="0" fontId="1" fillId="0" borderId="0" xfId="0" applyFont="1" applyFill="1" applyBorder="1" applyAlignment="1">
      <alignment horizontal="center" vertical="center" wrapText="1"/>
    </xf>
    <xf numFmtId="49" fontId="28"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0" fontId="1" fillId="0" borderId="0" xfId="0" applyFont="1" applyAlignment="1">
      <alignment horizontal="center" vertical="center"/>
    </xf>
    <xf numFmtId="0" fontId="1" fillId="0" borderId="0" xfId="0" applyFont="1" applyAlignment="1">
      <alignment horizontal="center"/>
    </xf>
    <xf numFmtId="164" fontId="29" fillId="0" borderId="0" xfId="0" applyNumberFormat="1" applyFont="1" applyAlignment="1">
      <alignment horizontal="center" vertical="center" wrapText="1"/>
    </xf>
    <xf numFmtId="1" fontId="29" fillId="0" borderId="0" xfId="0" applyNumberFormat="1" applyFont="1" applyAlignment="1">
      <alignment horizontal="center" vertical="center" wrapText="1"/>
    </xf>
    <xf numFmtId="1" fontId="30" fillId="0" borderId="0" xfId="0" applyNumberFormat="1" applyFont="1" applyAlignment="1">
      <alignment horizontal="center" vertical="center" wrapText="1"/>
    </xf>
    <xf numFmtId="164" fontId="30"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0" fontId="24" fillId="0" borderId="0" xfId="0" applyNumberFormat="1" applyFont="1" applyAlignment="1">
      <alignment horizontal="center" vertical="center" wrapText="1"/>
    </xf>
    <xf numFmtId="0" fontId="0" fillId="0" borderId="0" xfId="0" applyAlignment="1">
      <alignment horizontal="center" vertical="center" wrapText="1"/>
    </xf>
    <xf numFmtId="0" fontId="1" fillId="0" borderId="0" xfId="0" applyFont="1" applyAlignment="1">
      <alignment horizontal="left" vertical="center" wrapText="1"/>
    </xf>
    <xf numFmtId="0" fontId="0" fillId="0" borderId="0" xfId="0" applyAlignment="1">
      <alignment horizontal="left"/>
    </xf>
    <xf numFmtId="0" fontId="0" fillId="0" borderId="0" xfId="0"/>
    <xf numFmtId="0" fontId="27" fillId="0" borderId="0" xfId="0" applyFont="1" applyAlignment="1">
      <alignment horizontal="center" vertical="center" wrapText="1"/>
    </xf>
    <xf numFmtId="0" fontId="27" fillId="0" borderId="0" xfId="0" applyFont="1" applyAlignment="1">
      <alignment horizontal="center"/>
    </xf>
    <xf numFmtId="0" fontId="31" fillId="0" borderId="0" xfId="0" applyFont="1" applyAlignment="1">
      <alignment horizontal="left" vertical="center"/>
    </xf>
    <xf numFmtId="0" fontId="32" fillId="0" borderId="0" xfId="0" applyFont="1" applyAlignment="1">
      <alignment horizontal="left" vertical="center"/>
    </xf>
    <xf numFmtId="0" fontId="32" fillId="35" borderId="12" xfId="0" applyFont="1" applyFill="1" applyBorder="1" applyAlignment="1">
      <alignment horizontal="left" vertical="center"/>
    </xf>
    <xf numFmtId="0" fontId="0" fillId="36" borderId="0" xfId="0" applyFill="1"/>
    <xf numFmtId="0" fontId="32" fillId="37" borderId="12" xfId="0" applyFont="1" applyFill="1" applyBorder="1" applyAlignment="1">
      <alignment horizontal="left" vertical="center"/>
    </xf>
    <xf numFmtId="3" fontId="31" fillId="0" borderId="0" xfId="0" applyNumberFormat="1" applyFont="1" applyAlignment="1">
      <alignment horizontal="right" vertical="center" shrinkToFit="1"/>
    </xf>
    <xf numFmtId="165" fontId="31" fillId="0" borderId="0" xfId="0" applyNumberFormat="1" applyFont="1" applyAlignment="1">
      <alignment horizontal="right" vertical="center" shrinkToFit="1"/>
    </xf>
    <xf numFmtId="3" fontId="31" fillId="38" borderId="0" xfId="0" applyNumberFormat="1" applyFont="1" applyFill="1" applyAlignment="1">
      <alignment horizontal="right" vertical="center" shrinkToFit="1"/>
    </xf>
    <xf numFmtId="165" fontId="31" fillId="38" borderId="0" xfId="0" applyNumberFormat="1" applyFont="1" applyFill="1" applyAlignment="1">
      <alignment horizontal="right" vertical="center" shrinkToFit="1"/>
    </xf>
    <xf numFmtId="0" fontId="0" fillId="0" borderId="0" xfId="0"/>
    <xf numFmtId="0" fontId="0" fillId="39" borderId="0" xfId="0" applyFill="1"/>
    <xf numFmtId="0" fontId="0" fillId="40" borderId="0" xfId="0" applyFill="1"/>
    <xf numFmtId="0" fontId="0" fillId="41" borderId="0" xfId="0" applyFill="1"/>
    <xf numFmtId="0" fontId="34" fillId="0" borderId="13" xfId="0" applyFont="1" applyBorder="1" applyAlignment="1">
      <alignment horizontal="center" wrapText="1"/>
    </xf>
    <xf numFmtId="0" fontId="34" fillId="0" borderId="13" xfId="0" applyFont="1" applyBorder="1" applyAlignment="1">
      <alignment horizontal="left" wrapText="1"/>
    </xf>
    <xf numFmtId="0" fontId="35" fillId="0" borderId="13" xfId="0" applyFont="1" applyBorder="1" applyAlignment="1">
      <alignment horizontal="center" wrapText="1"/>
    </xf>
    <xf numFmtId="0" fontId="0" fillId="0" borderId="16" xfId="0" applyBorder="1" applyAlignment="1">
      <alignment vertical="center" wrapText="1"/>
    </xf>
    <xf numFmtId="0" fontId="1" fillId="0" borderId="16" xfId="0" applyFont="1" applyBorder="1" applyAlignment="1">
      <alignment vertical="center" wrapText="1"/>
    </xf>
    <xf numFmtId="0" fontId="1" fillId="0" borderId="16" xfId="0" applyFont="1" applyBorder="1" applyAlignment="1">
      <alignment wrapText="1"/>
    </xf>
    <xf numFmtId="0" fontId="0" fillId="0" borderId="0" xfId="0" applyAlignment="1">
      <alignment wrapText="1"/>
    </xf>
    <xf numFmtId="9" fontId="0" fillId="0" borderId="0" xfId="1" applyFont="1" applyAlignment="1">
      <alignment wrapText="1"/>
    </xf>
    <xf numFmtId="9" fontId="0" fillId="0" borderId="0" xfId="0" applyNumberFormat="1" applyAlignment="1">
      <alignment wrapText="1"/>
    </xf>
    <xf numFmtId="1" fontId="0" fillId="0" borderId="0" xfId="0" applyNumberFormat="1" applyAlignment="1">
      <alignment wrapText="1"/>
    </xf>
    <xf numFmtId="0" fontId="38" fillId="42" borderId="24" xfId="0" applyFont="1" applyFill="1" applyBorder="1"/>
    <xf numFmtId="0" fontId="39" fillId="0" borderId="0" xfId="0" applyFont="1"/>
    <xf numFmtId="0" fontId="39" fillId="43" borderId="16" xfId="0" applyFont="1" applyFill="1" applyBorder="1" applyAlignment="1">
      <alignment horizontal="center" vertical="center" wrapText="1"/>
    </xf>
    <xf numFmtId="0" fontId="40" fillId="43" borderId="16" xfId="0" applyFont="1" applyFill="1" applyBorder="1" applyAlignment="1">
      <alignment horizontal="center" vertical="center" wrapText="1"/>
    </xf>
    <xf numFmtId="0" fontId="39" fillId="0" borderId="0" xfId="0" applyFont="1" applyAlignment="1">
      <alignment horizontal="center" vertical="center" wrapText="1"/>
    </xf>
    <xf numFmtId="0" fontId="39" fillId="44" borderId="16" xfId="0" applyFont="1" applyFill="1" applyBorder="1" applyAlignment="1">
      <alignment horizontal="center" vertical="center" wrapText="1"/>
    </xf>
    <xf numFmtId="0" fontId="39" fillId="44" borderId="16" xfId="0" applyFont="1" applyFill="1" applyBorder="1" applyAlignment="1">
      <alignment horizontal="center" vertical="center"/>
    </xf>
    <xf numFmtId="9" fontId="39" fillId="44" borderId="16" xfId="1" applyFont="1" applyFill="1" applyBorder="1" applyAlignment="1">
      <alignment horizontal="center" vertical="center"/>
    </xf>
    <xf numFmtId="0" fontId="39" fillId="45" borderId="16" xfId="0" applyFont="1" applyFill="1" applyBorder="1" applyAlignment="1">
      <alignment horizontal="center" vertical="center" wrapText="1"/>
    </xf>
    <xf numFmtId="0" fontId="39" fillId="45" borderId="16" xfId="0" applyFont="1" applyFill="1" applyBorder="1" applyAlignment="1">
      <alignment horizontal="center" vertical="center"/>
    </xf>
    <xf numFmtId="9" fontId="39" fillId="45" borderId="16" xfId="1" applyFont="1" applyFill="1" applyBorder="1" applyAlignment="1">
      <alignment horizontal="center" vertical="center"/>
    </xf>
    <xf numFmtId="0" fontId="39" fillId="46" borderId="16" xfId="0" applyFont="1" applyFill="1" applyBorder="1" applyAlignment="1">
      <alignment horizontal="center" vertical="center" wrapText="1"/>
    </xf>
    <xf numFmtId="0" fontId="39" fillId="46" borderId="16" xfId="0" applyFont="1" applyFill="1" applyBorder="1" applyAlignment="1">
      <alignment horizontal="center" vertical="center"/>
    </xf>
    <xf numFmtId="9" fontId="39" fillId="46" borderId="16" xfId="1" applyFont="1" applyFill="1" applyBorder="1" applyAlignment="1">
      <alignment horizontal="center" vertical="center"/>
    </xf>
    <xf numFmtId="0" fontId="36" fillId="0" borderId="0" xfId="0" applyFont="1" applyAlignment="1">
      <alignment horizontal="center" vertical="center"/>
    </xf>
    <xf numFmtId="0" fontId="39" fillId="47" borderId="16" xfId="0" applyFont="1" applyFill="1" applyBorder="1" applyAlignment="1">
      <alignment horizontal="center" vertical="center" wrapText="1"/>
    </xf>
    <xf numFmtId="0" fontId="39" fillId="47" borderId="16" xfId="0" applyFont="1" applyFill="1" applyBorder="1" applyAlignment="1">
      <alignment horizontal="center" vertical="center"/>
    </xf>
    <xf numFmtId="9" fontId="39" fillId="47" borderId="16" xfId="1" applyFont="1" applyFill="1" applyBorder="1" applyAlignment="1">
      <alignment horizontal="center" vertical="center"/>
    </xf>
    <xf numFmtId="0" fontId="39" fillId="43" borderId="16" xfId="0" applyFont="1" applyFill="1" applyBorder="1" applyAlignment="1">
      <alignment horizontal="center" vertical="center"/>
    </xf>
    <xf numFmtId="0" fontId="40" fillId="43" borderId="16" xfId="0" applyFont="1" applyFill="1" applyBorder="1" applyAlignment="1">
      <alignment horizontal="center" vertical="center"/>
    </xf>
    <xf numFmtId="0" fontId="39" fillId="44" borderId="16" xfId="0" applyFont="1" applyFill="1" applyBorder="1" applyAlignment="1">
      <alignment horizontal="center"/>
    </xf>
    <xf numFmtId="0" fontId="39" fillId="0" borderId="0" xfId="0" applyFont="1" applyAlignment="1">
      <alignment horizontal="center"/>
    </xf>
    <xf numFmtId="0" fontId="39" fillId="48" borderId="16" xfId="0" applyFont="1" applyFill="1" applyBorder="1"/>
    <xf numFmtId="0" fontId="39" fillId="0" borderId="16" xfId="0" applyFont="1" applyBorder="1"/>
    <xf numFmtId="0" fontId="39" fillId="0" borderId="16" xfId="0" applyFont="1" applyBorder="1" applyAlignment="1">
      <alignment horizontal="center"/>
    </xf>
    <xf numFmtId="166" fontId="39" fillId="0" borderId="16" xfId="1" applyNumberFormat="1" applyFont="1" applyFill="1" applyBorder="1" applyAlignment="1">
      <alignment horizontal="center" vertical="center"/>
    </xf>
    <xf numFmtId="0" fontId="39" fillId="0" borderId="16" xfId="0" applyFont="1" applyBorder="1" applyAlignment="1">
      <alignment wrapText="1"/>
    </xf>
    <xf numFmtId="0" fontId="39" fillId="0" borderId="16" xfId="0" applyFont="1" applyBorder="1" applyAlignment="1">
      <alignment horizontal="center" vertical="center"/>
    </xf>
    <xf numFmtId="0" fontId="39" fillId="0" borderId="25" xfId="0" applyFont="1" applyBorder="1" applyAlignment="1">
      <alignment horizontal="center" vertical="center" wrapText="1"/>
    </xf>
    <xf numFmtId="2" fontId="39" fillId="0" borderId="16" xfId="0" applyNumberFormat="1" applyFont="1" applyBorder="1" applyAlignment="1">
      <alignment horizontal="center" vertical="center"/>
    </xf>
    <xf numFmtId="0" fontId="1" fillId="0" borderId="16"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0" xfId="0" applyFill="1"/>
    <xf numFmtId="0" fontId="0" fillId="0" borderId="0" xfId="0" applyAlignment="1">
      <alignment horizontal="center"/>
    </xf>
    <xf numFmtId="0" fontId="0" fillId="0" borderId="0" xfId="0"/>
    <xf numFmtId="0" fontId="0" fillId="0" borderId="0" xfId="0" applyAlignment="1">
      <alignment horizontal="center" vertical="center" wrapText="1"/>
    </xf>
    <xf numFmtId="9" fontId="0" fillId="0" borderId="0" xfId="1" applyFont="1" applyAlignment="1">
      <alignment horizontal="center" vertical="center" wrapText="1"/>
    </xf>
    <xf numFmtId="0" fontId="1" fillId="39" borderId="0" xfId="0" applyFont="1" applyFill="1" applyAlignment="1">
      <alignment horizontal="center" vertical="center" wrapText="1"/>
    </xf>
    <xf numFmtId="0" fontId="0" fillId="39" borderId="0" xfId="0" applyFill="1" applyAlignment="1">
      <alignment horizontal="center" vertical="center" wrapText="1"/>
    </xf>
    <xf numFmtId="9" fontId="0" fillId="39" borderId="0" xfId="1" applyFont="1" applyFill="1" applyAlignment="1">
      <alignment horizontal="center" vertical="center" wrapText="1"/>
    </xf>
    <xf numFmtId="0" fontId="0" fillId="0" borderId="0" xfId="0"/>
    <xf numFmtId="0" fontId="1" fillId="0" borderId="0" xfId="0" applyFont="1" applyAlignment="1">
      <alignment horizontal="center" vertical="center" wrapText="1"/>
    </xf>
    <xf numFmtId="0" fontId="0" fillId="0" borderId="0" xfId="0" applyAlignment="1">
      <alignment horizontal="center" vertical="center" wrapText="1"/>
    </xf>
    <xf numFmtId="0" fontId="41" fillId="0" borderId="0" xfId="0" applyFont="1" applyAlignment="1">
      <alignment horizontal="center" vertical="center" wrapText="1"/>
    </xf>
    <xf numFmtId="0" fontId="42" fillId="0" borderId="0" xfId="0" applyFont="1" applyAlignment="1">
      <alignment horizontal="center" vertical="center"/>
    </xf>
    <xf numFmtId="0" fontId="42" fillId="0" borderId="0" xfId="0" applyFont="1" applyAlignment="1">
      <alignment horizontal="center" vertical="center" wrapText="1"/>
    </xf>
    <xf numFmtId="0" fontId="43" fillId="0" borderId="0" xfId="0" applyFont="1" applyAlignment="1">
      <alignment wrapText="1"/>
    </xf>
    <xf numFmtId="0" fontId="42" fillId="0" borderId="0" xfId="0" applyFont="1" applyAlignment="1">
      <alignment horizontal="right"/>
    </xf>
    <xf numFmtId="0" fontId="44" fillId="0" borderId="0" xfId="0" applyFont="1" applyAlignment="1">
      <alignment vertical="center" wrapText="1"/>
    </xf>
    <xf numFmtId="0" fontId="32" fillId="37" borderId="12" xfId="43" applyFont="1" applyFill="1" applyBorder="1" applyAlignment="1">
      <alignment horizontal="left" vertical="center"/>
    </xf>
    <xf numFmtId="3" fontId="31" fillId="0" borderId="0" xfId="43" applyNumberFormat="1" applyFont="1" applyAlignment="1">
      <alignment horizontal="right" vertical="center" shrinkToFit="1"/>
    </xf>
    <xf numFmtId="3" fontId="31" fillId="38" borderId="0" xfId="43" applyNumberFormat="1" applyFont="1" applyFill="1" applyAlignment="1">
      <alignment horizontal="right" vertical="center" shrinkToFit="1"/>
    </xf>
    <xf numFmtId="165" fontId="31" fillId="0" borderId="0" xfId="43" applyNumberFormat="1" applyFont="1" applyAlignment="1">
      <alignment horizontal="right" vertical="center" shrinkToFit="1"/>
    </xf>
    <xf numFmtId="165" fontId="31" fillId="38" borderId="0" xfId="43" applyNumberFormat="1" applyFont="1" applyFill="1" applyAlignment="1">
      <alignment horizontal="right" vertical="center" shrinkToFit="1"/>
    </xf>
    <xf numFmtId="0" fontId="33" fillId="34" borderId="12" xfId="43" applyFont="1" applyFill="1" applyBorder="1" applyAlignment="1">
      <alignment horizontal="left" vertical="center"/>
    </xf>
    <xf numFmtId="167" fontId="0" fillId="0" borderId="0" xfId="0" applyNumberFormat="1"/>
    <xf numFmtId="0" fontId="46" fillId="0" borderId="0" xfId="0" applyFont="1" applyAlignment="1">
      <alignment horizontal="center" vertical="center" wrapText="1"/>
    </xf>
    <xf numFmtId="0" fontId="46" fillId="0" borderId="0" xfId="0" applyFont="1" applyAlignment="1">
      <alignment horizontal="center"/>
    </xf>
    <xf numFmtId="10" fontId="35" fillId="0" borderId="0" xfId="0" applyNumberFormat="1" applyFont="1" applyAlignment="1">
      <alignment horizontal="center"/>
    </xf>
    <xf numFmtId="0" fontId="35" fillId="0" borderId="0" xfId="0" applyFont="1" applyAlignment="1">
      <alignment horizontal="center"/>
    </xf>
    <xf numFmtId="9" fontId="35" fillId="0" borderId="0" xfId="0" applyNumberFormat="1" applyFont="1" applyAlignment="1">
      <alignment horizontal="center"/>
    </xf>
    <xf numFmtId="0" fontId="46" fillId="0" borderId="13" xfId="0" applyFont="1" applyBorder="1" applyAlignment="1">
      <alignment horizontal="center" wrapText="1"/>
    </xf>
    <xf numFmtId="0" fontId="35" fillId="0" borderId="13" xfId="0" applyFont="1" applyBorder="1" applyAlignment="1">
      <alignment horizontal="center" vertical="center" wrapText="1"/>
    </xf>
    <xf numFmtId="0" fontId="35" fillId="0" borderId="0" xfId="0" applyFont="1" applyBorder="1" applyAlignment="1">
      <alignment horizontal="center" vertical="center" wrapText="1"/>
    </xf>
    <xf numFmtId="0" fontId="46" fillId="0" borderId="0" xfId="0" applyFont="1" applyBorder="1" applyAlignment="1">
      <alignment horizontal="center" vertical="center" wrapText="1"/>
    </xf>
    <xf numFmtId="0" fontId="0" fillId="0" borderId="0" xfId="0" applyBorder="1" applyAlignment="1">
      <alignment horizontal="center" vertical="center" wrapText="1"/>
    </xf>
    <xf numFmtId="166" fontId="35" fillId="0" borderId="0" xfId="0" applyNumberFormat="1" applyFont="1" applyBorder="1" applyAlignment="1">
      <alignment horizontal="center" vertical="center" wrapText="1"/>
    </xf>
    <xf numFmtId="166" fontId="35" fillId="0" borderId="0" xfId="1" applyNumberFormat="1" applyFont="1" applyBorder="1" applyAlignment="1">
      <alignment horizontal="center" vertical="center" wrapText="1"/>
    </xf>
    <xf numFmtId="9" fontId="0" fillId="0" borderId="0" xfId="0" applyNumberFormat="1" applyAlignment="1">
      <alignment horizontal="center"/>
    </xf>
    <xf numFmtId="9" fontId="0" fillId="0" borderId="0" xfId="1" applyFont="1" applyAlignment="1"/>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0" fontId="47" fillId="0" borderId="13" xfId="0" applyFont="1" applyBorder="1" applyAlignment="1">
      <alignment horizontal="center" wrapText="1"/>
    </xf>
    <xf numFmtId="0" fontId="34" fillId="0" borderId="13" xfId="0" applyFont="1" applyFill="1" applyBorder="1" applyAlignment="1">
      <alignment horizontal="center" wrapText="1"/>
    </xf>
    <xf numFmtId="0" fontId="35" fillId="0" borderId="13" xfId="0" applyFont="1" applyFill="1" applyBorder="1" applyAlignment="1">
      <alignment horizontal="center" wrapText="1"/>
    </xf>
    <xf numFmtId="0" fontId="46" fillId="0" borderId="13" xfId="0" applyFont="1" applyFill="1" applyBorder="1" applyAlignment="1">
      <alignment horizontal="center" wrapText="1"/>
    </xf>
    <xf numFmtId="0" fontId="47" fillId="0" borderId="13" xfId="0" applyFont="1" applyFill="1" applyBorder="1" applyAlignment="1">
      <alignment horizontal="center" wrapText="1"/>
    </xf>
    <xf numFmtId="0" fontId="35" fillId="0" borderId="0" xfId="0" applyFont="1" applyAlignment="1">
      <alignment horizontal="center" vertical="center" wrapText="1"/>
    </xf>
    <xf numFmtId="10" fontId="35" fillId="0" borderId="0" xfId="0" applyNumberFormat="1" applyFont="1" applyAlignment="1">
      <alignment horizontal="center" vertical="center" wrapText="1"/>
    </xf>
    <xf numFmtId="0" fontId="34" fillId="0" borderId="0" xfId="0" applyFont="1" applyAlignment="1">
      <alignment horizontal="center" vertical="center"/>
    </xf>
    <xf numFmtId="0" fontId="35" fillId="0" borderId="0" xfId="0" applyFont="1" applyAlignment="1">
      <alignment horizontal="center" vertical="center"/>
    </xf>
    <xf numFmtId="10" fontId="35" fillId="0" borderId="0" xfId="0" applyNumberFormat="1" applyFont="1" applyAlignment="1">
      <alignment horizontal="center" vertical="center"/>
    </xf>
    <xf numFmtId="0" fontId="35" fillId="0" borderId="0" xfId="0" applyFont="1" applyAlignment="1">
      <alignment wrapText="1"/>
    </xf>
    <xf numFmtId="10" fontId="35" fillId="0" borderId="0" xfId="0" applyNumberFormat="1" applyFont="1" applyAlignment="1">
      <alignment horizontal="center" wrapText="1"/>
    </xf>
    <xf numFmtId="0" fontId="35" fillId="0" borderId="13" xfId="0" applyFont="1" applyBorder="1" applyAlignment="1">
      <alignment vertical="center" wrapText="1"/>
    </xf>
    <xf numFmtId="9" fontId="34" fillId="0" borderId="13" xfId="0" applyNumberFormat="1" applyFont="1" applyBorder="1" applyAlignment="1">
      <alignment horizontal="right" wrapText="1"/>
    </xf>
    <xf numFmtId="9" fontId="35" fillId="0" borderId="13" xfId="0" applyNumberFormat="1" applyFont="1" applyBorder="1" applyAlignment="1">
      <alignment horizontal="right" wrapText="1"/>
    </xf>
    <xf numFmtId="0" fontId="35" fillId="0" borderId="13" xfId="0" applyFont="1" applyBorder="1" applyAlignment="1">
      <alignment wrapText="1"/>
    </xf>
    <xf numFmtId="0" fontId="35" fillId="0" borderId="13" xfId="0" applyFont="1" applyFill="1" applyBorder="1" applyAlignment="1">
      <alignment horizontal="center" vertical="center" wrapText="1"/>
    </xf>
    <xf numFmtId="0" fontId="34" fillId="0" borderId="13" xfId="0" applyFont="1" applyFill="1" applyBorder="1" applyAlignment="1">
      <alignment horizontal="center" vertical="center" wrapText="1"/>
    </xf>
    <xf numFmtId="9" fontId="35" fillId="0" borderId="13" xfId="1" applyFont="1" applyBorder="1" applyAlignment="1">
      <alignment wrapText="1"/>
    </xf>
    <xf numFmtId="0" fontId="0" fillId="0" borderId="0" xfId="0"/>
    <xf numFmtId="0" fontId="1" fillId="0" borderId="16" xfId="0" applyFont="1" applyBorder="1" applyAlignment="1">
      <alignment horizontal="center" vertical="center" wrapText="1"/>
    </xf>
    <xf numFmtId="0" fontId="1" fillId="0" borderId="0" xfId="0" applyFont="1" applyAlignment="1">
      <alignment horizontal="center" vertical="center" wrapText="1"/>
    </xf>
    <xf numFmtId="0" fontId="0" fillId="0" borderId="0" xfId="0" applyAlignment="1">
      <alignment horizontal="center" vertical="center" wrapText="1"/>
    </xf>
    <xf numFmtId="0" fontId="28" fillId="0" borderId="0" xfId="44" applyFont="1" applyAlignment="1">
      <alignment horizontal="center" vertical="center" wrapText="1"/>
    </xf>
    <xf numFmtId="164" fontId="27" fillId="0" borderId="0" xfId="44" applyNumberFormat="1" applyAlignment="1">
      <alignment horizontal="center" vertical="center" wrapText="1"/>
    </xf>
    <xf numFmtId="0" fontId="28" fillId="0" borderId="0" xfId="45" applyFont="1" applyAlignment="1">
      <alignment horizontal="center" vertical="center" wrapText="1"/>
    </xf>
    <xf numFmtId="9" fontId="1" fillId="0" borderId="0" xfId="0" applyNumberFormat="1" applyFont="1" applyAlignment="1">
      <alignment horizontal="center" vertical="center" wrapText="1"/>
    </xf>
    <xf numFmtId="1" fontId="27" fillId="0" borderId="0" xfId="44" applyNumberFormat="1" applyAlignment="1">
      <alignment horizontal="right"/>
    </xf>
    <xf numFmtId="2" fontId="0" fillId="0" borderId="0" xfId="0" applyNumberFormat="1"/>
    <xf numFmtId="1" fontId="0" fillId="0" borderId="0" xfId="0" applyNumberFormat="1" applyAlignment="1">
      <alignment horizontal="right"/>
    </xf>
    <xf numFmtId="167" fontId="27" fillId="0" borderId="32" xfId="0" applyNumberFormat="1" applyFont="1" applyBorder="1"/>
    <xf numFmtId="0" fontId="0" fillId="0" borderId="0" xfId="0" applyBorder="1"/>
    <xf numFmtId="167" fontId="27" fillId="0" borderId="0" xfId="0" applyNumberFormat="1" applyFont="1" applyBorder="1"/>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2" xfId="0" applyBorder="1" applyAlignment="1">
      <alignment horizontal="center" vertical="center" wrapText="1"/>
    </xf>
    <xf numFmtId="10" fontId="0" fillId="0" borderId="0" xfId="0" applyNumberFormat="1" applyAlignment="1">
      <alignment horizontal="center" vertical="center" wrapText="1"/>
    </xf>
    <xf numFmtId="0" fontId="0" fillId="0" borderId="15" xfId="0" applyBorder="1" applyAlignment="1">
      <alignment horizontal="center" vertical="center" wrapText="1"/>
    </xf>
    <xf numFmtId="0" fontId="0" fillId="0" borderId="14" xfId="0" applyBorder="1" applyAlignment="1">
      <alignment horizontal="center" vertical="center" wrapText="1"/>
    </xf>
    <xf numFmtId="0" fontId="0" fillId="0" borderId="0" xfId="0" applyAlignment="1">
      <alignment horizontal="left" vertical="center" wrapText="1"/>
    </xf>
    <xf numFmtId="0" fontId="1" fillId="0" borderId="19" xfId="0" applyFont="1" applyBorder="1" applyAlignment="1">
      <alignment horizontal="left" vertical="center" wrapText="1"/>
    </xf>
    <xf numFmtId="0" fontId="1" fillId="0" borderId="15" xfId="0" applyFont="1" applyBorder="1" applyAlignment="1">
      <alignment horizontal="left" vertical="center" wrapText="1"/>
    </xf>
    <xf numFmtId="0" fontId="0" fillId="0" borderId="0" xfId="0" applyAlignment="1">
      <alignment horizontal="center" vertical="center"/>
    </xf>
    <xf numFmtId="0" fontId="1" fillId="0" borderId="33"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35" xfId="0" applyFont="1" applyBorder="1" applyAlignment="1">
      <alignment horizontal="center" vertical="center" wrapText="1"/>
    </xf>
    <xf numFmtId="10" fontId="0" fillId="0" borderId="14" xfId="0" applyNumberFormat="1" applyBorder="1" applyAlignment="1">
      <alignment horizontal="center" vertical="center" wrapText="1"/>
    </xf>
    <xf numFmtId="166" fontId="0" fillId="0" borderId="14" xfId="0" applyNumberFormat="1" applyBorder="1" applyAlignment="1">
      <alignment horizontal="center" vertical="center" wrapText="1"/>
    </xf>
    <xf numFmtId="166" fontId="0" fillId="0" borderId="0" xfId="0" applyNumberFormat="1" applyAlignment="1">
      <alignment horizontal="center" vertical="center"/>
    </xf>
    <xf numFmtId="0" fontId="1" fillId="0" borderId="14" xfId="0" applyFont="1" applyBorder="1" applyAlignment="1">
      <alignment horizontal="center" vertical="center" wrapText="1"/>
    </xf>
    <xf numFmtId="0" fontId="0" fillId="0" borderId="33" xfId="0" applyBorder="1" applyAlignment="1">
      <alignment vertical="center" wrapText="1"/>
    </xf>
    <xf numFmtId="10" fontId="0" fillId="0" borderId="34" xfId="0" applyNumberFormat="1" applyBorder="1" applyAlignment="1">
      <alignment vertical="center" wrapText="1"/>
    </xf>
    <xf numFmtId="0" fontId="0" fillId="0" borderId="34" xfId="0" applyBorder="1" applyAlignment="1">
      <alignment vertical="center" wrapText="1"/>
    </xf>
    <xf numFmtId="0" fontId="0" fillId="0" borderId="35" xfId="0" applyBorder="1" applyAlignment="1">
      <alignment vertical="center" wrapText="1"/>
    </xf>
    <xf numFmtId="10" fontId="0" fillId="0" borderId="14" xfId="0" applyNumberFormat="1" applyBorder="1" applyAlignment="1">
      <alignment vertical="center" wrapText="1"/>
    </xf>
    <xf numFmtId="0" fontId="0" fillId="0" borderId="14" xfId="0" applyBorder="1" applyAlignment="1">
      <alignment vertical="center" wrapText="1"/>
    </xf>
    <xf numFmtId="10" fontId="0" fillId="0" borderId="16" xfId="0" applyNumberFormat="1" applyBorder="1" applyAlignment="1">
      <alignment vertical="center" wrapText="1"/>
    </xf>
    <xf numFmtId="0" fontId="0" fillId="0" borderId="16" xfId="0" applyBorder="1" applyAlignment="1">
      <alignment horizontal="center" vertical="center" wrapText="1"/>
    </xf>
    <xf numFmtId="9" fontId="1" fillId="0" borderId="16" xfId="0" applyNumberFormat="1" applyFont="1" applyBorder="1" applyAlignment="1">
      <alignment horizontal="center" vertical="center" wrapText="1"/>
    </xf>
    <xf numFmtId="10" fontId="0" fillId="0" borderId="22" xfId="0" applyNumberFormat="1" applyBorder="1" applyAlignment="1">
      <alignment horizontal="center" vertical="center" wrapText="1"/>
    </xf>
    <xf numFmtId="10" fontId="1" fillId="0" borderId="14" xfId="0" applyNumberFormat="1" applyFont="1" applyBorder="1" applyAlignment="1">
      <alignment horizontal="center" vertical="center" wrapText="1"/>
    </xf>
    <xf numFmtId="10" fontId="0" fillId="0" borderId="14" xfId="0" applyNumberFormat="1" applyFont="1" applyBorder="1" applyAlignment="1">
      <alignment horizontal="center" vertical="center" wrapText="1"/>
    </xf>
    <xf numFmtId="10" fontId="0" fillId="0" borderId="0" xfId="0" applyNumberFormat="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xf numFmtId="10" fontId="0" fillId="0" borderId="0" xfId="0" applyNumberFormat="1"/>
    <xf numFmtId="0" fontId="1" fillId="0" borderId="0" xfId="0" applyFont="1" applyAlignment="1">
      <alignment horizontal="left"/>
    </xf>
    <xf numFmtId="10" fontId="0" fillId="0" borderId="0" xfId="0" applyNumberFormat="1" applyBorder="1" applyAlignment="1">
      <alignment vertical="center" wrapText="1"/>
    </xf>
    <xf numFmtId="166" fontId="48" fillId="0" borderId="0" xfId="0" applyNumberFormat="1" applyFont="1" applyBorder="1" applyAlignment="1">
      <alignment vertical="center" wrapText="1"/>
    </xf>
    <xf numFmtId="0" fontId="0" fillId="0" borderId="0" xfId="0"/>
    <xf numFmtId="0" fontId="1" fillId="0" borderId="0" xfId="0" applyFont="1" applyAlignment="1">
      <alignment horizontal="center"/>
    </xf>
    <xf numFmtId="0" fontId="33" fillId="34" borderId="12" xfId="0" applyFont="1" applyFill="1" applyBorder="1" applyAlignment="1">
      <alignment horizontal="left" vertical="center"/>
    </xf>
    <xf numFmtId="0" fontId="33" fillId="34" borderId="12" xfId="0" applyFont="1" applyFill="1" applyBorder="1" applyAlignment="1">
      <alignment horizontal="right" vertical="center"/>
    </xf>
    <xf numFmtId="0" fontId="33" fillId="34" borderId="12" xfId="0" applyFont="1" applyFill="1" applyBorder="1" applyAlignment="1">
      <alignment horizontal="center" vertical="center"/>
    </xf>
    <xf numFmtId="0" fontId="0" fillId="0" borderId="33" xfId="0" applyBorder="1" applyAlignment="1">
      <alignment horizontal="center" vertical="center" wrapText="1"/>
    </xf>
    <xf numFmtId="0" fontId="0" fillId="0" borderId="34" xfId="0" applyBorder="1" applyAlignment="1">
      <alignment horizontal="center" vertical="center" wrapText="1"/>
    </xf>
    <xf numFmtId="0" fontId="34" fillId="0" borderId="0" xfId="0" applyFont="1" applyBorder="1" applyAlignment="1">
      <alignment horizontal="center" vertical="center" wrapText="1"/>
    </xf>
    <xf numFmtId="0" fontId="0" fillId="0" borderId="0" xfId="0" applyBorder="1" applyAlignment="1">
      <alignment vertical="center" wrapText="1"/>
    </xf>
    <xf numFmtId="0" fontId="1" fillId="0" borderId="0" xfId="0" applyFont="1" applyBorder="1" applyAlignment="1">
      <alignment vertical="center"/>
    </xf>
    <xf numFmtId="0" fontId="1" fillId="0" borderId="33" xfId="0" applyFont="1" applyBorder="1" applyAlignment="1">
      <alignment vertical="center" wrapText="1"/>
    </xf>
    <xf numFmtId="0" fontId="1" fillId="0" borderId="35" xfId="0" applyFont="1" applyBorder="1" applyAlignment="1">
      <alignment vertical="center" wrapText="1"/>
    </xf>
    <xf numFmtId="0" fontId="1" fillId="0" borderId="33" xfId="0" applyFont="1" applyBorder="1"/>
    <xf numFmtId="0" fontId="1" fillId="0" borderId="33" xfId="0" applyFont="1" applyBorder="1" applyAlignment="1">
      <alignment horizontal="center" vertical="center"/>
    </xf>
    <xf numFmtId="0" fontId="1" fillId="0" borderId="36"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34" xfId="0" applyFont="1" applyBorder="1" applyAlignment="1">
      <alignment vertical="center" wrapText="1"/>
    </xf>
    <xf numFmtId="0" fontId="1" fillId="0" borderId="33" xfId="0" applyFont="1" applyFill="1" applyBorder="1" applyAlignment="1">
      <alignment horizontal="center" vertical="center" wrapText="1"/>
    </xf>
    <xf numFmtId="9" fontId="0" fillId="0" borderId="14" xfId="1" applyFont="1" applyBorder="1" applyAlignment="1">
      <alignment horizontal="center" vertical="center" wrapText="1"/>
    </xf>
    <xf numFmtId="166" fontId="0" fillId="0" borderId="0" xfId="0" applyNumberFormat="1"/>
    <xf numFmtId="0" fontId="1" fillId="0" borderId="14" xfId="0" applyFont="1" applyBorder="1" applyAlignment="1">
      <alignment vertical="center" wrapText="1"/>
    </xf>
    <xf numFmtId="9" fontId="3" fillId="0" borderId="35" xfId="1" applyFont="1" applyBorder="1" applyAlignment="1">
      <alignment horizontal="center" vertical="center" wrapText="1"/>
    </xf>
    <xf numFmtId="0" fontId="0" fillId="0" borderId="35" xfId="0" applyNumberFormat="1" applyFont="1" applyBorder="1" applyAlignment="1">
      <alignment horizontal="center" vertical="center" wrapText="1"/>
    </xf>
    <xf numFmtId="0" fontId="0" fillId="0" borderId="0" xfId="0" applyAlignment="1">
      <alignment vertical="center"/>
    </xf>
    <xf numFmtId="166" fontId="0" fillId="0" borderId="0" xfId="0" applyNumberFormat="1" applyBorder="1" applyAlignment="1">
      <alignment vertical="center" wrapText="1"/>
    </xf>
    <xf numFmtId="0" fontId="0" fillId="0" borderId="33" xfId="0" applyBorder="1"/>
    <xf numFmtId="2" fontId="1" fillId="0" borderId="33" xfId="0" applyNumberFormat="1" applyFont="1" applyBorder="1" applyAlignment="1">
      <alignment horizontal="center" vertical="center" wrapText="1"/>
    </xf>
    <xf numFmtId="0" fontId="0" fillId="0" borderId="0" xfId="0"/>
    <xf numFmtId="0" fontId="1" fillId="0" borderId="0" xfId="0" applyFont="1" applyAlignment="1">
      <alignment horizontal="center"/>
    </xf>
    <xf numFmtId="165" fontId="31" fillId="38" borderId="0" xfId="0" applyNumberFormat="1" applyFont="1" applyFill="1" applyAlignment="1">
      <alignment horizontal="center" vertical="center" shrinkToFit="1"/>
    </xf>
    <xf numFmtId="3" fontId="31" fillId="38" borderId="0" xfId="0" applyNumberFormat="1" applyFont="1" applyFill="1" applyAlignment="1">
      <alignment horizontal="center" vertical="center" shrinkToFit="1"/>
    </xf>
    <xf numFmtId="165" fontId="31" fillId="0" borderId="0" xfId="0" applyNumberFormat="1" applyFont="1" applyAlignment="1">
      <alignment horizontal="center" vertical="center" shrinkToFit="1"/>
    </xf>
    <xf numFmtId="3" fontId="31" fillId="0" borderId="0" xfId="0" applyNumberFormat="1" applyFont="1" applyAlignment="1">
      <alignment horizontal="center" vertical="center" shrinkToFit="1"/>
    </xf>
    <xf numFmtId="0" fontId="32" fillId="41" borderId="12" xfId="0" applyFont="1" applyFill="1" applyBorder="1" applyAlignment="1">
      <alignment horizontal="left" vertical="center"/>
    </xf>
    <xf numFmtId="165" fontId="31" fillId="41" borderId="0" xfId="0" applyNumberFormat="1" applyFont="1" applyFill="1" applyAlignment="1">
      <alignment horizontal="center" vertical="center" shrinkToFit="1"/>
    </xf>
    <xf numFmtId="167" fontId="0" fillId="41" borderId="0" xfId="0" applyNumberFormat="1" applyFill="1"/>
    <xf numFmtId="3" fontId="31" fillId="41" borderId="0" xfId="0" applyNumberFormat="1" applyFont="1" applyFill="1" applyAlignment="1">
      <alignment horizontal="center" vertical="center" shrinkToFit="1"/>
    </xf>
    <xf numFmtId="0" fontId="49" fillId="34" borderId="12" xfId="0" applyFont="1" applyFill="1" applyBorder="1" applyAlignment="1">
      <alignment horizontal="right" vertical="center"/>
    </xf>
    <xf numFmtId="0" fontId="50" fillId="37" borderId="12" xfId="0" applyFont="1" applyFill="1" applyBorder="1" applyAlignment="1">
      <alignment horizontal="left" vertical="center"/>
    </xf>
    <xf numFmtId="165" fontId="51" fillId="38" borderId="0" xfId="0" applyNumberFormat="1" applyFont="1" applyFill="1" applyAlignment="1">
      <alignment horizontal="right" vertical="center" shrinkToFit="1"/>
    </xf>
    <xf numFmtId="3" fontId="51" fillId="38" borderId="0" xfId="0" applyNumberFormat="1" applyFont="1" applyFill="1" applyAlignment="1">
      <alignment horizontal="right" vertical="center" shrinkToFit="1"/>
    </xf>
    <xf numFmtId="165" fontId="51" fillId="0" borderId="0" xfId="0" applyNumberFormat="1" applyFont="1" applyAlignment="1">
      <alignment horizontal="right" vertical="center" shrinkToFit="1"/>
    </xf>
    <xf numFmtId="3" fontId="51" fillId="0" borderId="0" xfId="0" applyNumberFormat="1" applyFont="1" applyAlignment="1">
      <alignment horizontal="right" vertical="center" shrinkToFit="1"/>
    </xf>
    <xf numFmtId="0" fontId="49" fillId="34" borderId="12" xfId="0" applyFont="1" applyFill="1" applyBorder="1" applyAlignment="1">
      <alignment horizontal="left" vertical="center"/>
    </xf>
    <xf numFmtId="0" fontId="49" fillId="34" borderId="12" xfId="43" applyFont="1" applyFill="1" applyBorder="1" applyAlignment="1">
      <alignment horizontal="right" vertical="center"/>
    </xf>
    <xf numFmtId="0" fontId="50" fillId="37" borderId="12" xfId="43" applyFont="1" applyFill="1" applyBorder="1" applyAlignment="1">
      <alignment horizontal="left" vertical="center"/>
    </xf>
    <xf numFmtId="3" fontId="51" fillId="0" borderId="0" xfId="43" applyNumberFormat="1" applyFont="1" applyAlignment="1">
      <alignment horizontal="right" vertical="center" shrinkToFit="1"/>
    </xf>
    <xf numFmtId="3" fontId="51" fillId="38" borderId="0" xfId="43" applyNumberFormat="1" applyFont="1" applyFill="1" applyAlignment="1">
      <alignment horizontal="right" vertical="center" shrinkToFit="1"/>
    </xf>
    <xf numFmtId="165" fontId="51" fillId="0" borderId="0" xfId="43" applyNumberFormat="1" applyFont="1" applyAlignment="1">
      <alignment horizontal="right" vertical="center" shrinkToFit="1"/>
    </xf>
    <xf numFmtId="165" fontId="51" fillId="38" borderId="0" xfId="43" applyNumberFormat="1" applyFont="1" applyFill="1" applyAlignment="1">
      <alignment horizontal="right" vertical="center" shrinkToFit="1"/>
    </xf>
    <xf numFmtId="0" fontId="49" fillId="34" borderId="12" xfId="43" applyFont="1" applyFill="1" applyBorder="1" applyAlignment="1">
      <alignment horizontal="left" vertical="center"/>
    </xf>
    <xf numFmtId="1" fontId="0" fillId="0" borderId="0" xfId="0" applyNumberFormat="1" applyBorder="1" applyAlignment="1">
      <alignment vertical="center" wrapText="1"/>
    </xf>
    <xf numFmtId="0" fontId="0" fillId="0" borderId="0" xfId="0" applyAlignment="1">
      <alignment horizontal="center"/>
    </xf>
    <xf numFmtId="0" fontId="20" fillId="0" borderId="0" xfId="0" applyFont="1" applyAlignment="1">
      <alignment horizontal="center" vertical="center" wrapText="1"/>
    </xf>
    <xf numFmtId="0" fontId="23" fillId="0" borderId="0" xfId="0" applyFont="1" applyAlignment="1">
      <alignment horizontal="center" vertical="center" wrapText="1"/>
    </xf>
    <xf numFmtId="0" fontId="0" fillId="0" borderId="0" xfId="0"/>
    <xf numFmtId="0" fontId="19" fillId="0" borderId="0" xfId="0" applyFont="1" applyAlignment="1">
      <alignment horizontal="center" vertical="center" wrapText="1"/>
    </xf>
    <xf numFmtId="0" fontId="24" fillId="0" borderId="0" xfId="0" applyFont="1" applyAlignment="1">
      <alignment horizontal="center" vertical="center" wrapText="1"/>
    </xf>
    <xf numFmtId="0" fontId="28" fillId="0" borderId="0" xfId="0" applyFont="1" applyAlignment="1">
      <alignment horizontal="center" vertical="center" wrapText="1"/>
    </xf>
    <xf numFmtId="49" fontId="23" fillId="0" borderId="0" xfId="0" applyNumberFormat="1" applyFont="1" applyAlignment="1">
      <alignment horizontal="left" vertical="center" wrapText="1"/>
    </xf>
    <xf numFmtId="49" fontId="24"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6" fillId="0" borderId="0" xfId="0" applyNumberFormat="1" applyFont="1" applyAlignment="1">
      <alignment horizontal="left" vertical="center" wrapText="1"/>
    </xf>
    <xf numFmtId="49" fontId="19" fillId="0" borderId="0" xfId="0" applyNumberFormat="1" applyFont="1" applyAlignment="1">
      <alignment horizontal="center" vertical="center" wrapText="1"/>
    </xf>
    <xf numFmtId="0" fontId="1" fillId="0" borderId="0" xfId="0" applyFont="1" applyAlignment="1">
      <alignment horizontal="center"/>
    </xf>
    <xf numFmtId="0" fontId="1" fillId="0" borderId="16" xfId="0" applyFont="1" applyBorder="1" applyAlignment="1">
      <alignment horizontal="center" vertical="center" wrapText="1"/>
    </xf>
    <xf numFmtId="0" fontId="0" fillId="0" borderId="24" xfId="0" applyBorder="1" applyAlignment="1">
      <alignment horizontal="center"/>
    </xf>
    <xf numFmtId="0" fontId="37" fillId="0" borderId="18" xfId="0" applyFont="1" applyBorder="1" applyAlignment="1">
      <alignment horizontal="center" vertical="center" wrapText="1"/>
    </xf>
    <xf numFmtId="0" fontId="37" fillId="0" borderId="19" xfId="0" applyFont="1" applyBorder="1" applyAlignment="1">
      <alignment horizontal="center" vertical="center" wrapText="1"/>
    </xf>
    <xf numFmtId="0" fontId="37" fillId="0" borderId="20" xfId="0" applyFont="1" applyBorder="1" applyAlignment="1">
      <alignment horizontal="center" vertical="center" wrapText="1"/>
    </xf>
    <xf numFmtId="0" fontId="37" fillId="0" borderId="21" xfId="0" applyFont="1" applyBorder="1" applyAlignment="1">
      <alignment horizontal="center" vertical="center" wrapText="1"/>
    </xf>
    <xf numFmtId="0" fontId="37" fillId="0" borderId="0" xfId="0" applyFont="1" applyAlignment="1">
      <alignment horizontal="center" vertical="center" wrapText="1"/>
    </xf>
    <xf numFmtId="0" fontId="37" fillId="0" borderId="22" xfId="0" applyFont="1" applyBorder="1" applyAlignment="1">
      <alignment horizontal="center" vertical="center" wrapText="1"/>
    </xf>
    <xf numFmtId="0" fontId="37" fillId="0" borderId="23"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14" xfId="0" applyFont="1" applyBorder="1" applyAlignment="1">
      <alignment horizontal="center" vertical="center" wrapText="1"/>
    </xf>
    <xf numFmtId="0" fontId="34" fillId="0" borderId="16" xfId="0" applyFont="1" applyFill="1" applyBorder="1" applyAlignment="1">
      <alignment horizontal="center" vertical="center" wrapText="1"/>
    </xf>
    <xf numFmtId="0" fontId="0" fillId="0" borderId="17" xfId="0" applyBorder="1" applyAlignment="1">
      <alignment horizontal="center" wrapText="1"/>
    </xf>
    <xf numFmtId="0" fontId="0" fillId="0" borderId="0" xfId="0" applyAlignment="1">
      <alignment horizontal="center" wrapText="1"/>
    </xf>
    <xf numFmtId="0" fontId="0" fillId="0" borderId="17" xfId="0" applyBorder="1" applyAlignment="1">
      <alignment horizontal="center"/>
    </xf>
    <xf numFmtId="0" fontId="1" fillId="0" borderId="16" xfId="0" applyFont="1" applyBorder="1" applyAlignment="1">
      <alignment horizontal="center" wrapText="1"/>
    </xf>
    <xf numFmtId="0" fontId="34" fillId="0" borderId="16" xfId="0" applyFont="1" applyFill="1" applyBorder="1" applyAlignment="1">
      <alignment horizontal="center" wrapText="1"/>
    </xf>
    <xf numFmtId="0" fontId="1" fillId="0" borderId="0" xfId="0" applyFont="1" applyAlignment="1">
      <alignment horizontal="center" vertical="center" wrapText="1"/>
    </xf>
    <xf numFmtId="0" fontId="0" fillId="0" borderId="0" xfId="0" applyAlignment="1">
      <alignment horizontal="center" vertical="center" wrapText="1"/>
    </xf>
    <xf numFmtId="0" fontId="33" fillId="34" borderId="12" xfId="0" applyFont="1" applyFill="1" applyBorder="1" applyAlignment="1">
      <alignment horizontal="left" vertical="center"/>
    </xf>
    <xf numFmtId="0" fontId="33" fillId="34" borderId="12" xfId="0" applyFont="1" applyFill="1" applyBorder="1" applyAlignment="1">
      <alignment horizontal="right" vertical="center"/>
    </xf>
    <xf numFmtId="0" fontId="33" fillId="34" borderId="12" xfId="0" applyFont="1" applyFill="1" applyBorder="1" applyAlignment="1">
      <alignment horizontal="center" vertical="center"/>
    </xf>
    <xf numFmtId="0" fontId="34" fillId="0" borderId="26" xfId="0" applyFont="1" applyBorder="1" applyAlignment="1">
      <alignment horizontal="center" vertical="center" wrapText="1"/>
    </xf>
    <xf numFmtId="0" fontId="34" fillId="0" borderId="31" xfId="0" applyFont="1" applyBorder="1" applyAlignment="1">
      <alignment horizontal="center" vertical="center" wrapText="1"/>
    </xf>
    <xf numFmtId="0" fontId="34" fillId="0" borderId="27" xfId="0" applyFont="1" applyBorder="1" applyAlignment="1">
      <alignment horizontal="center" vertical="center" wrapText="1"/>
    </xf>
    <xf numFmtId="0" fontId="34" fillId="0" borderId="28" xfId="0" applyFont="1" applyBorder="1" applyAlignment="1">
      <alignment horizontal="center" vertical="center" wrapText="1"/>
    </xf>
    <xf numFmtId="0" fontId="34" fillId="0" borderId="29" xfId="0" applyFont="1" applyBorder="1" applyAlignment="1">
      <alignment horizontal="center" vertical="center" wrapText="1"/>
    </xf>
    <xf numFmtId="0" fontId="34" fillId="0" borderId="30" xfId="0" applyFont="1" applyBorder="1" applyAlignment="1">
      <alignment horizontal="center" vertical="center" wrapText="1"/>
    </xf>
    <xf numFmtId="0" fontId="1" fillId="0" borderId="15" xfId="0" applyFont="1" applyBorder="1" applyAlignment="1">
      <alignment horizontal="center" vertical="center"/>
    </xf>
    <xf numFmtId="0" fontId="0" fillId="0" borderId="15" xfId="0" applyBorder="1" applyAlignment="1">
      <alignment horizontal="center" vertical="center"/>
    </xf>
    <xf numFmtId="0" fontId="1" fillId="0" borderId="18"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23" xfId="0" applyFont="1" applyBorder="1" applyAlignment="1">
      <alignment horizontal="center" vertical="center" wrapText="1"/>
    </xf>
    <xf numFmtId="0" fontId="46" fillId="0" borderId="23" xfId="0" applyFont="1" applyBorder="1" applyAlignment="1">
      <alignment horizontal="center" vertical="center" wrapText="1"/>
    </xf>
    <xf numFmtId="0" fontId="46" fillId="0" borderId="15" xfId="0" applyFont="1" applyBorder="1" applyAlignment="1">
      <alignment horizontal="center" vertical="center" wrapText="1"/>
    </xf>
    <xf numFmtId="0" fontId="1" fillId="0" borderId="0" xfId="0" applyFont="1" applyBorder="1" applyAlignment="1">
      <alignment horizontal="center" vertical="center"/>
    </xf>
    <xf numFmtId="0" fontId="46" fillId="0" borderId="36" xfId="0" applyFont="1" applyBorder="1" applyAlignment="1">
      <alignment horizontal="center" vertical="center" wrapText="1"/>
    </xf>
    <xf numFmtId="0" fontId="46" fillId="0" borderId="37" xfId="0" applyFont="1" applyBorder="1" applyAlignment="1">
      <alignment horizontal="center" vertical="center" wrapText="1"/>
    </xf>
    <xf numFmtId="0" fontId="46" fillId="0" borderId="34" xfId="0" applyFont="1" applyBorder="1" applyAlignment="1">
      <alignment horizontal="center" vertical="center" wrapText="1"/>
    </xf>
  </cellXfs>
  <cellStyles count="46">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14" xfId="44"/>
    <cellStyle name="Normal 14 2 4 2" xfId="45"/>
    <cellStyle name="Normal 2" xfId="43"/>
    <cellStyle name="Note" xfId="16" builtinId="10" customBuiltin="1"/>
    <cellStyle name="Output" xfId="11" builtinId="21" customBuiltin="1"/>
    <cellStyle name="Percent" xfId="1" builtinId="5"/>
    <cellStyle name="Title" xfId="2" builtinId="15" customBuiltin="1"/>
    <cellStyle name="Total" xfId="18" builtinId="25" customBuiltin="1"/>
    <cellStyle name="Warning Text" xfId="15" builtinId="11" customBuiltin="1"/>
  </cellStyles>
  <dxfs count="83">
    <dxf>
      <numFmt numFmtId="1" formatCode="0"/>
      <alignment horizontal="general" vertical="center" textRotation="0" wrapText="1" indent="0" justifyLastLine="0" shrinkToFit="0" readingOrder="0"/>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numFmt numFmtId="166" formatCode="0.0%"/>
      <alignment horizontal="general" vertical="center" textRotation="0" wrapText="1" indent="0" justifyLastLine="0" shrinkToFit="0" readingOrder="0"/>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font>
    </dxf>
    <dxf>
      <font>
        <b/>
        <i val="0"/>
      </font>
    </dxf>
    <dxf>
      <alignment horizontal="right" vertical="bottom" textRotation="0" wrapText="1" indent="0" justifyLastLine="0" shrinkToFit="0" readingOrder="0"/>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font>
        <b/>
        <i val="0"/>
        <strike val="0"/>
        <condense val="0"/>
        <extend val="0"/>
        <outline val="0"/>
        <shadow val="0"/>
        <u val="none"/>
        <vertAlign val="baseline"/>
        <sz val="11"/>
        <color theme="1"/>
        <name val="Calibri"/>
        <scheme val="minor"/>
      </font>
    </dxf>
    <dxf>
      <alignment horizontal="right" vertical="bottom" textRotation="0" wrapText="1" indent="0" justifyLastLine="0" shrinkToFit="0" readingOrder="0"/>
    </dxf>
    <dxf>
      <font>
        <b/>
        <i val="0"/>
        <strike val="0"/>
        <condense val="0"/>
        <extend val="0"/>
        <outline val="0"/>
        <shadow val="0"/>
        <u val="none"/>
        <vertAlign val="baseline"/>
        <sz val="11"/>
        <color theme="1"/>
        <name val="Calibri"/>
        <scheme val="minor"/>
      </font>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font>
        <b val="0"/>
      </font>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alignment horizontal="right" vertical="bottom" textRotation="0" wrapText="1" indent="0" justifyLastLine="0" shrinkToFit="0" readingOrder="0"/>
    </dxf>
    <dxf>
      <font>
        <b/>
        <i val="0"/>
        <strike val="0"/>
        <condense val="0"/>
        <extend val="0"/>
        <outline val="0"/>
        <shadow val="0"/>
        <u val="none"/>
        <vertAlign val="baseline"/>
        <sz val="11"/>
        <color theme="1"/>
        <name val="Calibri"/>
        <scheme val="minor"/>
      </font>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alignment horizontal="right" vertical="bottom" textRotation="0" wrapText="1" indent="0" justifyLastLine="0" shrinkToFit="0" readingOrder="0"/>
    </dxf>
    <dxf>
      <font>
        <b/>
        <i val="0"/>
        <strike val="0"/>
        <condense val="0"/>
        <extend val="0"/>
        <outline val="0"/>
        <shadow val="0"/>
        <u val="none"/>
        <vertAlign val="baseline"/>
        <sz val="11"/>
        <color theme="1"/>
        <name val="Calibri"/>
        <scheme val="minor"/>
      </font>
    </dxf>
    <dxf>
      <alignment horizontal="right" vertical="bottom" textRotation="0" wrapText="1" indent="0" justifyLastLine="0" shrinkToFit="0" readingOrder="0"/>
    </dxf>
    <dxf>
      <font>
        <b/>
        <i val="0"/>
        <strike val="0"/>
        <condense val="0"/>
        <extend val="0"/>
        <outline val="0"/>
        <shadow val="0"/>
        <u val="none"/>
        <vertAlign val="baseline"/>
        <sz val="11"/>
        <color theme="1"/>
        <name val="Calibri"/>
        <scheme val="minor"/>
      </font>
    </dxf>
    <dxf>
      <numFmt numFmtId="0" formatCode="General"/>
    </dxf>
    <dxf>
      <alignment horizontal="right" vertical="bottom" textRotation="0" wrapText="1" indent="0" justifyLastLine="0" shrinkToFit="0" readingOrder="0"/>
    </dxf>
    <dxf>
      <alignment horizontal="right" vertical="bottom" textRotation="0" wrapText="1" indent="0" justifyLastLine="0" shrinkToFit="0" readingOrder="0"/>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i val="0"/>
        <strike val="0"/>
        <condense val="0"/>
        <extend val="0"/>
        <outline val="0"/>
        <shadow val="0"/>
        <u val="none"/>
        <vertAlign val="baseline"/>
        <sz val="11"/>
        <color theme="1"/>
        <name val="Calibri"/>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39.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0.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1.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2.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3.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4.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5.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6.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7.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48.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49.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1.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2.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3.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4.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5.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56.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57.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58.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59.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0.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1.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Ex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Ex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Ex5.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Ex6.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Ex7.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ro-RO" sz="1200"/>
              <a:t>Evoluția</a:t>
            </a:r>
            <a:r>
              <a:rPr lang="ro-RO" sz="1200" baseline="0"/>
              <a:t> nr. școli în regiunile țării, 2006 și 2019</a:t>
            </a:r>
            <a:endParaRPr lang="en-GB" sz="1200"/>
          </a:p>
        </c:rich>
      </c:tx>
      <c:layout/>
      <c:overlay val="0"/>
      <c:spPr>
        <a:noFill/>
        <a:ln>
          <a:noFill/>
        </a:ln>
        <a:effectLst/>
      </c:spPr>
    </c:title>
    <c:autoTitleDeleted val="0"/>
    <c:plotArea>
      <c:layout/>
      <c:barChart>
        <c:barDir val="col"/>
        <c:grouping val="clustered"/>
        <c:varyColors val="0"/>
        <c:ser>
          <c:idx val="0"/>
          <c:order val="0"/>
          <c:tx>
            <c:strRef>
              <c:f>'nr scoli regiuni'!$B$1</c:f>
              <c:strCache>
                <c:ptCount val="1"/>
                <c:pt idx="0">
                  <c:v>2006</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'nr scoli regiuni'!$A$2:$A$9</c:f>
              <c:strCache>
                <c:ptCount val="8"/>
                <c:pt idx="0">
                  <c:v>NORD-VEST</c:v>
                </c:pt>
                <c:pt idx="1">
                  <c:v>CENTRU</c:v>
                </c:pt>
                <c:pt idx="2">
                  <c:v>NORD-EST</c:v>
                </c:pt>
                <c:pt idx="3">
                  <c:v>SUD-EST</c:v>
                </c:pt>
                <c:pt idx="4">
                  <c:v>SUD-MUNTENIA</c:v>
                </c:pt>
                <c:pt idx="5">
                  <c:v>BUCURESTI - ILFOV</c:v>
                </c:pt>
                <c:pt idx="6">
                  <c:v>SUD-VEST OLTENIA</c:v>
                </c:pt>
                <c:pt idx="7">
                  <c:v>VEST</c:v>
                </c:pt>
              </c:strCache>
            </c:strRef>
          </c:cat>
          <c:val>
            <c:numRef>
              <c:f>'nr scoli regiuni'!$B$2:$B$9</c:f>
              <c:numCache>
                <c:formatCode>General</c:formatCode>
                <c:ptCount val="8"/>
                <c:pt idx="0">
                  <c:v>1102</c:v>
                </c:pt>
                <c:pt idx="1">
                  <c:v>1200</c:v>
                </c:pt>
                <c:pt idx="2">
                  <c:v>1360</c:v>
                </c:pt>
                <c:pt idx="3">
                  <c:v>1102</c:v>
                </c:pt>
                <c:pt idx="4">
                  <c:v>1341</c:v>
                </c:pt>
                <c:pt idx="5">
                  <c:v>659</c:v>
                </c:pt>
                <c:pt idx="6">
                  <c:v>885</c:v>
                </c:pt>
                <c:pt idx="7">
                  <c:v>835</c:v>
                </c:pt>
              </c:numCache>
            </c:numRef>
          </c:val>
          <c:extLst xmlns:c16r2="http://schemas.microsoft.com/office/drawing/2015/06/chart">
            <c:ext xmlns:c16="http://schemas.microsoft.com/office/drawing/2014/chart" uri="{C3380CC4-5D6E-409C-BE32-E72D297353CC}">
              <c16:uniqueId val="{00000000-D149-4F1A-B15E-D5E6FD237C22}"/>
            </c:ext>
          </c:extLst>
        </c:ser>
        <c:ser>
          <c:idx val="1"/>
          <c:order val="1"/>
          <c:tx>
            <c:strRef>
              <c:f>'nr scoli regiuni'!$C$1</c:f>
              <c:strCache>
                <c:ptCount val="1"/>
                <c:pt idx="0">
                  <c:v>2019</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'nr scoli regiuni'!$A$2:$A$9</c:f>
              <c:strCache>
                <c:ptCount val="8"/>
                <c:pt idx="0">
                  <c:v>NORD-VEST</c:v>
                </c:pt>
                <c:pt idx="1">
                  <c:v>CENTRU</c:v>
                </c:pt>
                <c:pt idx="2">
                  <c:v>NORD-EST</c:v>
                </c:pt>
                <c:pt idx="3">
                  <c:v>SUD-EST</c:v>
                </c:pt>
                <c:pt idx="4">
                  <c:v>SUD-MUNTENIA</c:v>
                </c:pt>
                <c:pt idx="5">
                  <c:v>BUCURESTI - ILFOV</c:v>
                </c:pt>
                <c:pt idx="6">
                  <c:v>SUD-VEST OLTENIA</c:v>
                </c:pt>
                <c:pt idx="7">
                  <c:v>VEST</c:v>
                </c:pt>
              </c:strCache>
            </c:strRef>
          </c:cat>
          <c:val>
            <c:numRef>
              <c:f>'nr scoli regiuni'!$C$2:$C$9</c:f>
              <c:numCache>
                <c:formatCode>General</c:formatCode>
                <c:ptCount val="8"/>
                <c:pt idx="0">
                  <c:v>1016</c:v>
                </c:pt>
                <c:pt idx="1">
                  <c:v>903</c:v>
                </c:pt>
                <c:pt idx="2">
                  <c:v>1092</c:v>
                </c:pt>
                <c:pt idx="3">
                  <c:v>870</c:v>
                </c:pt>
                <c:pt idx="4">
                  <c:v>1013</c:v>
                </c:pt>
                <c:pt idx="5">
                  <c:v>748</c:v>
                </c:pt>
                <c:pt idx="6">
                  <c:v>729</c:v>
                </c:pt>
                <c:pt idx="7">
                  <c:v>630</c:v>
                </c:pt>
              </c:numCache>
            </c:numRef>
          </c:val>
          <c:extLst xmlns:c16r2="http://schemas.microsoft.com/office/drawing/2015/06/chart">
            <c:ext xmlns:c16="http://schemas.microsoft.com/office/drawing/2014/chart" uri="{C3380CC4-5D6E-409C-BE32-E72D297353CC}">
              <c16:uniqueId val="{00000001-D149-4F1A-B15E-D5E6FD237C22}"/>
            </c:ext>
          </c:extLst>
        </c:ser>
        <c:dLbls>
          <c:dLblPos val="outEnd"/>
          <c:showLegendKey val="0"/>
          <c:showVal val="1"/>
          <c:showCatName val="0"/>
          <c:showSerName val="0"/>
          <c:showPercent val="0"/>
          <c:showBubbleSize val="0"/>
        </c:dLbls>
        <c:gapWidth val="444"/>
        <c:overlap val="-90"/>
        <c:axId val="93923200"/>
        <c:axId val="93924736"/>
      </c:barChart>
      <c:catAx>
        <c:axId val="939232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93924736"/>
        <c:crosses val="autoZero"/>
        <c:auto val="1"/>
        <c:lblAlgn val="ctr"/>
        <c:lblOffset val="100"/>
        <c:noMultiLvlLbl val="0"/>
      </c:catAx>
      <c:valAx>
        <c:axId val="93924736"/>
        <c:scaling>
          <c:orientation val="minMax"/>
        </c:scaling>
        <c:delete val="1"/>
        <c:axPos val="l"/>
        <c:numFmt formatCode="General" sourceLinked="1"/>
        <c:majorTickMark val="none"/>
        <c:minorTickMark val="none"/>
        <c:tickLblPos val="nextTo"/>
        <c:crossAx val="93923200"/>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o-RO"/>
              <a:t>Rata brută de cuprindere școlară în învățământul</a:t>
            </a:r>
            <a:r>
              <a:rPr lang="ro-RO" baseline="0"/>
              <a:t> de un anumit nivel</a:t>
            </a:r>
            <a:r>
              <a:rPr lang="ro-RO"/>
              <a:t> </a:t>
            </a:r>
            <a:endParaRPr lang="en-GB"/>
          </a:p>
        </c:rich>
      </c:tx>
      <c:overlay val="0"/>
      <c:spPr>
        <a:noFill/>
        <a:ln>
          <a:noFill/>
        </a:ln>
        <a:effectLst/>
      </c:spPr>
    </c:title>
    <c:autoTitleDeleted val="0"/>
    <c:plotArea>
      <c:layout/>
      <c:lineChart>
        <c:grouping val="standard"/>
        <c:varyColors val="0"/>
        <c:ser>
          <c:idx val="0"/>
          <c:order val="0"/>
          <c:tx>
            <c:strRef>
              <c:f>'rata brută pe niv'!$A$53</c:f>
              <c:strCache>
                <c:ptCount val="1"/>
                <c:pt idx="0">
                  <c:v>Primar</c:v>
                </c:pt>
              </c:strCache>
            </c:strRef>
          </c:tx>
          <c:spPr>
            <a:ln w="28575" cap="rnd">
              <a:solidFill>
                <a:schemeClr val="accent1"/>
              </a:solidFill>
              <a:round/>
            </a:ln>
            <a:effectLst/>
          </c:spPr>
          <c:marker>
            <c:symbol val="none"/>
          </c:marker>
          <c:cat>
            <c:strRef>
              <c:f>'rata brută pe niv'!$B$52:$N$52</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'rata brută pe niv'!$B$53:$N$53</c:f>
              <c:numCache>
                <c:formatCode>General</c:formatCode>
                <c:ptCount val="13"/>
                <c:pt idx="0">
                  <c:v>103.8</c:v>
                </c:pt>
                <c:pt idx="1">
                  <c:v>97.8</c:v>
                </c:pt>
                <c:pt idx="2">
                  <c:v>97.3</c:v>
                </c:pt>
                <c:pt idx="3">
                  <c:v>97.6</c:v>
                </c:pt>
                <c:pt idx="4">
                  <c:v>97.5</c:v>
                </c:pt>
                <c:pt idx="5">
                  <c:v>95.6</c:v>
                </c:pt>
                <c:pt idx="6">
                  <c:v>88.4</c:v>
                </c:pt>
                <c:pt idx="7">
                  <c:v>89</c:v>
                </c:pt>
                <c:pt idx="8">
                  <c:v>88.7</c:v>
                </c:pt>
                <c:pt idx="9">
                  <c:v>87.7</c:v>
                </c:pt>
                <c:pt idx="10">
                  <c:v>86.7</c:v>
                </c:pt>
                <c:pt idx="11">
                  <c:v>90</c:v>
                </c:pt>
                <c:pt idx="12">
                  <c:v>90.8</c:v>
                </c:pt>
              </c:numCache>
            </c:numRef>
          </c:val>
          <c:smooth val="0"/>
          <c:extLst xmlns:c16r2="http://schemas.microsoft.com/office/drawing/2015/06/chart">
            <c:ext xmlns:c16="http://schemas.microsoft.com/office/drawing/2014/chart" uri="{C3380CC4-5D6E-409C-BE32-E72D297353CC}">
              <c16:uniqueId val="{00000000-8572-41EA-ABD7-965C03CD657A}"/>
            </c:ext>
          </c:extLst>
        </c:ser>
        <c:ser>
          <c:idx val="1"/>
          <c:order val="1"/>
          <c:tx>
            <c:strRef>
              <c:f>'rata brută pe niv'!$A$54</c:f>
              <c:strCache>
                <c:ptCount val="1"/>
                <c:pt idx="0">
                  <c:v>Gimnazial</c:v>
                </c:pt>
              </c:strCache>
            </c:strRef>
          </c:tx>
          <c:spPr>
            <a:ln w="28575" cap="rnd">
              <a:solidFill>
                <a:schemeClr val="accent2"/>
              </a:solidFill>
              <a:round/>
            </a:ln>
            <a:effectLst/>
          </c:spPr>
          <c:marker>
            <c:symbol val="none"/>
          </c:marker>
          <c:cat>
            <c:strRef>
              <c:f>'rata brută pe niv'!$B$52:$N$52</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'rata brută pe niv'!$B$54:$N$54</c:f>
              <c:numCache>
                <c:formatCode>General</c:formatCode>
                <c:ptCount val="13"/>
                <c:pt idx="0">
                  <c:v>96.7</c:v>
                </c:pt>
                <c:pt idx="1">
                  <c:v>100.5</c:v>
                </c:pt>
                <c:pt idx="2">
                  <c:v>99.5</c:v>
                </c:pt>
                <c:pt idx="3">
                  <c:v>98.9</c:v>
                </c:pt>
                <c:pt idx="4">
                  <c:v>97.6</c:v>
                </c:pt>
                <c:pt idx="5">
                  <c:v>92.8</c:v>
                </c:pt>
                <c:pt idx="6">
                  <c:v>93.4</c:v>
                </c:pt>
                <c:pt idx="7">
                  <c:v>92.7</c:v>
                </c:pt>
                <c:pt idx="8">
                  <c:v>91.4</c:v>
                </c:pt>
                <c:pt idx="9">
                  <c:v>91.5</c:v>
                </c:pt>
                <c:pt idx="10">
                  <c:v>91.2</c:v>
                </c:pt>
                <c:pt idx="11">
                  <c:v>86.3</c:v>
                </c:pt>
                <c:pt idx="12">
                  <c:v>85.1</c:v>
                </c:pt>
              </c:numCache>
            </c:numRef>
          </c:val>
          <c:smooth val="0"/>
          <c:extLst xmlns:c16r2="http://schemas.microsoft.com/office/drawing/2015/06/chart">
            <c:ext xmlns:c16="http://schemas.microsoft.com/office/drawing/2014/chart" uri="{C3380CC4-5D6E-409C-BE32-E72D297353CC}">
              <c16:uniqueId val="{00000001-8572-41EA-ABD7-965C03CD657A}"/>
            </c:ext>
          </c:extLst>
        </c:ser>
        <c:ser>
          <c:idx val="2"/>
          <c:order val="2"/>
          <c:tx>
            <c:strRef>
              <c:f>'rata brută pe niv'!$A$55</c:f>
              <c:strCache>
                <c:ptCount val="1"/>
                <c:pt idx="0">
                  <c:v>Liceal</c:v>
                </c:pt>
              </c:strCache>
            </c:strRef>
          </c:tx>
          <c:spPr>
            <a:ln w="28575" cap="rnd">
              <a:solidFill>
                <a:schemeClr val="accent3"/>
              </a:solidFill>
              <a:round/>
            </a:ln>
            <a:effectLst/>
          </c:spPr>
          <c:marker>
            <c:symbol val="none"/>
          </c:marker>
          <c:cat>
            <c:strRef>
              <c:f>'rata brută pe niv'!$B$52:$N$52</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'rata brută pe niv'!$B$55:$N$55</c:f>
              <c:numCache>
                <c:formatCode>General</c:formatCode>
                <c:ptCount val="13"/>
                <c:pt idx="0">
                  <c:v>60.5</c:v>
                </c:pt>
                <c:pt idx="1">
                  <c:v>66.400000000000006</c:v>
                </c:pt>
                <c:pt idx="2">
                  <c:v>72</c:v>
                </c:pt>
                <c:pt idx="3">
                  <c:v>85</c:v>
                </c:pt>
                <c:pt idx="4">
                  <c:v>90.8</c:v>
                </c:pt>
                <c:pt idx="5">
                  <c:v>94.6</c:v>
                </c:pt>
                <c:pt idx="6">
                  <c:v>92.7</c:v>
                </c:pt>
                <c:pt idx="7">
                  <c:v>88.2</c:v>
                </c:pt>
                <c:pt idx="8">
                  <c:v>84.1</c:v>
                </c:pt>
                <c:pt idx="9">
                  <c:v>77.7</c:v>
                </c:pt>
                <c:pt idx="10">
                  <c:v>75.099999999999994</c:v>
                </c:pt>
                <c:pt idx="11">
                  <c:v>74.7</c:v>
                </c:pt>
                <c:pt idx="12">
                  <c:v>75.3</c:v>
                </c:pt>
              </c:numCache>
            </c:numRef>
          </c:val>
          <c:smooth val="0"/>
          <c:extLst xmlns:c16r2="http://schemas.microsoft.com/office/drawing/2015/06/chart">
            <c:ext xmlns:c16="http://schemas.microsoft.com/office/drawing/2014/chart" uri="{C3380CC4-5D6E-409C-BE32-E72D297353CC}">
              <c16:uniqueId val="{00000002-8572-41EA-ABD7-965C03CD657A}"/>
            </c:ext>
          </c:extLst>
        </c:ser>
        <c:ser>
          <c:idx val="3"/>
          <c:order val="3"/>
          <c:tx>
            <c:strRef>
              <c:f>'rata brută pe niv'!$A$56</c:f>
              <c:strCache>
                <c:ptCount val="1"/>
                <c:pt idx="0">
                  <c:v>Profesional</c:v>
                </c:pt>
              </c:strCache>
            </c:strRef>
          </c:tx>
          <c:spPr>
            <a:ln w="28575" cap="rnd">
              <a:solidFill>
                <a:schemeClr val="accent4"/>
              </a:solidFill>
              <a:round/>
            </a:ln>
            <a:effectLst/>
          </c:spPr>
          <c:marker>
            <c:symbol val="none"/>
          </c:marker>
          <c:cat>
            <c:strRef>
              <c:f>'rata brută pe niv'!$B$52:$N$52</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'rata brută pe niv'!$B$56:$N$56</c:f>
              <c:numCache>
                <c:formatCode>General</c:formatCode>
                <c:ptCount val="13"/>
                <c:pt idx="0">
                  <c:v>26.8</c:v>
                </c:pt>
                <c:pt idx="1">
                  <c:v>25.8</c:v>
                </c:pt>
                <c:pt idx="2">
                  <c:v>25.3</c:v>
                </c:pt>
                <c:pt idx="3">
                  <c:v>15.8</c:v>
                </c:pt>
                <c:pt idx="4">
                  <c:v>7.8</c:v>
                </c:pt>
                <c:pt idx="5">
                  <c:v>1.8</c:v>
                </c:pt>
                <c:pt idx="6">
                  <c:v>3</c:v>
                </c:pt>
                <c:pt idx="7">
                  <c:v>4</c:v>
                </c:pt>
                <c:pt idx="8">
                  <c:v>7.8</c:v>
                </c:pt>
                <c:pt idx="9">
                  <c:v>10.5</c:v>
                </c:pt>
                <c:pt idx="10">
                  <c:v>13</c:v>
                </c:pt>
                <c:pt idx="11">
                  <c:v>14.1</c:v>
                </c:pt>
                <c:pt idx="12">
                  <c:v>14.5</c:v>
                </c:pt>
              </c:numCache>
            </c:numRef>
          </c:val>
          <c:smooth val="0"/>
          <c:extLst xmlns:c16r2="http://schemas.microsoft.com/office/drawing/2015/06/chart">
            <c:ext xmlns:c16="http://schemas.microsoft.com/office/drawing/2014/chart" uri="{C3380CC4-5D6E-409C-BE32-E72D297353CC}">
              <c16:uniqueId val="{00000003-8572-41EA-ABD7-965C03CD657A}"/>
            </c:ext>
          </c:extLst>
        </c:ser>
        <c:ser>
          <c:idx val="4"/>
          <c:order val="4"/>
          <c:tx>
            <c:strRef>
              <c:f>'rata brută pe niv'!$A$57</c:f>
              <c:strCache>
                <c:ptCount val="1"/>
                <c:pt idx="0">
                  <c:v>Postliceal</c:v>
                </c:pt>
              </c:strCache>
            </c:strRef>
          </c:tx>
          <c:spPr>
            <a:ln w="28575" cap="rnd">
              <a:solidFill>
                <a:schemeClr val="accent5"/>
              </a:solidFill>
              <a:round/>
            </a:ln>
            <a:effectLst/>
          </c:spPr>
          <c:marker>
            <c:symbol val="none"/>
          </c:marker>
          <c:cat>
            <c:strRef>
              <c:f>'rata brută pe niv'!$B$52:$N$52</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'rata brută pe niv'!$B$57:$N$57</c:f>
              <c:numCache>
                <c:formatCode>General</c:formatCode>
                <c:ptCount val="13"/>
                <c:pt idx="0">
                  <c:v>3.6</c:v>
                </c:pt>
                <c:pt idx="1">
                  <c:v>4.4000000000000004</c:v>
                </c:pt>
                <c:pt idx="2">
                  <c:v>5.2</c:v>
                </c:pt>
                <c:pt idx="3">
                  <c:v>6.1</c:v>
                </c:pt>
                <c:pt idx="4">
                  <c:v>7.5</c:v>
                </c:pt>
                <c:pt idx="5">
                  <c:v>9</c:v>
                </c:pt>
                <c:pt idx="6">
                  <c:v>12.4</c:v>
                </c:pt>
                <c:pt idx="7">
                  <c:v>14.1</c:v>
                </c:pt>
                <c:pt idx="8">
                  <c:v>16.2</c:v>
                </c:pt>
                <c:pt idx="9">
                  <c:v>15.3</c:v>
                </c:pt>
                <c:pt idx="10">
                  <c:v>14.7</c:v>
                </c:pt>
                <c:pt idx="11">
                  <c:v>14.6</c:v>
                </c:pt>
                <c:pt idx="12">
                  <c:v>14.8</c:v>
                </c:pt>
              </c:numCache>
            </c:numRef>
          </c:val>
          <c:smooth val="0"/>
          <c:extLst xmlns:c16r2="http://schemas.microsoft.com/office/drawing/2015/06/chart">
            <c:ext xmlns:c16="http://schemas.microsoft.com/office/drawing/2014/chart" uri="{C3380CC4-5D6E-409C-BE32-E72D297353CC}">
              <c16:uniqueId val="{00000004-8572-41EA-ABD7-965C03CD657A}"/>
            </c:ext>
          </c:extLst>
        </c:ser>
        <c:dLbls>
          <c:showLegendKey val="0"/>
          <c:showVal val="0"/>
          <c:showCatName val="0"/>
          <c:showSerName val="0"/>
          <c:showPercent val="0"/>
          <c:showBubbleSize val="0"/>
        </c:dLbls>
        <c:marker val="1"/>
        <c:smooth val="0"/>
        <c:axId val="102943744"/>
        <c:axId val="103240448"/>
      </c:lineChart>
      <c:catAx>
        <c:axId val="102943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240448"/>
        <c:crosses val="autoZero"/>
        <c:auto val="1"/>
        <c:lblAlgn val="ctr"/>
        <c:lblOffset val="100"/>
        <c:noMultiLvlLbl val="0"/>
      </c:catAx>
      <c:valAx>
        <c:axId val="103240448"/>
        <c:scaling>
          <c:orientation val="minMax"/>
          <c:max val="10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43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o-RO"/>
              <a:t>Rata brută</a:t>
            </a:r>
            <a:r>
              <a:rPr lang="ro-RO" baseline="0"/>
              <a:t> de cuprindere școlară în înv. liceal și profesional, în funcție de gen </a:t>
            </a:r>
            <a:endParaRPr lang="en-GB"/>
          </a:p>
        </c:rich>
      </c:tx>
      <c:layout/>
      <c:overlay val="0"/>
      <c:spPr>
        <a:noFill/>
        <a:ln>
          <a:noFill/>
        </a:ln>
        <a:effectLst/>
      </c:spPr>
    </c:title>
    <c:autoTitleDeleted val="0"/>
    <c:plotArea>
      <c:layout/>
      <c:lineChart>
        <c:grouping val="standard"/>
        <c:varyColors val="0"/>
        <c:ser>
          <c:idx val="0"/>
          <c:order val="0"/>
          <c:tx>
            <c:strRef>
              <c:f>'rata brută pe niv'!$A$61</c:f>
              <c:strCache>
                <c:ptCount val="1"/>
                <c:pt idx="0">
                  <c:v>F Liceu</c:v>
                </c:pt>
              </c:strCache>
            </c:strRef>
          </c:tx>
          <c:spPr>
            <a:ln w="28575" cap="rnd">
              <a:solidFill>
                <a:schemeClr val="accent1"/>
              </a:solidFill>
              <a:round/>
            </a:ln>
            <a:effectLst/>
          </c:spPr>
          <c:marker>
            <c:symbol val="none"/>
          </c:marker>
          <c:cat>
            <c:strRef>
              <c:f>'rata brută pe niv'!$B$60:$N$60</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'rata brută pe niv'!$B$61:$N$61</c:f>
              <c:numCache>
                <c:formatCode>General</c:formatCode>
                <c:ptCount val="13"/>
                <c:pt idx="0">
                  <c:v>64.900000000000006</c:v>
                </c:pt>
                <c:pt idx="1">
                  <c:v>70.099999999999994</c:v>
                </c:pt>
                <c:pt idx="2">
                  <c:v>75.8</c:v>
                </c:pt>
                <c:pt idx="3">
                  <c:v>87.2</c:v>
                </c:pt>
                <c:pt idx="4">
                  <c:v>91.4</c:v>
                </c:pt>
                <c:pt idx="5">
                  <c:v>94.3</c:v>
                </c:pt>
                <c:pt idx="6">
                  <c:v>93.1</c:v>
                </c:pt>
                <c:pt idx="7">
                  <c:v>89.7</c:v>
                </c:pt>
                <c:pt idx="8">
                  <c:v>87.2</c:v>
                </c:pt>
                <c:pt idx="9">
                  <c:v>81.2</c:v>
                </c:pt>
                <c:pt idx="10">
                  <c:v>79.400000000000006</c:v>
                </c:pt>
                <c:pt idx="11">
                  <c:v>79.599999999999994</c:v>
                </c:pt>
                <c:pt idx="12">
                  <c:v>80.099999999999994</c:v>
                </c:pt>
              </c:numCache>
            </c:numRef>
          </c:val>
          <c:smooth val="0"/>
          <c:extLst xmlns:c16r2="http://schemas.microsoft.com/office/drawing/2015/06/chart">
            <c:ext xmlns:c16="http://schemas.microsoft.com/office/drawing/2014/chart" uri="{C3380CC4-5D6E-409C-BE32-E72D297353CC}">
              <c16:uniqueId val="{00000000-15A8-4FBC-A3EC-C94F49DEAFD4}"/>
            </c:ext>
          </c:extLst>
        </c:ser>
        <c:ser>
          <c:idx val="1"/>
          <c:order val="1"/>
          <c:tx>
            <c:strRef>
              <c:f>'rata brută pe niv'!$A$62</c:f>
              <c:strCache>
                <c:ptCount val="1"/>
                <c:pt idx="0">
                  <c:v>M Liceu</c:v>
                </c:pt>
              </c:strCache>
            </c:strRef>
          </c:tx>
          <c:spPr>
            <a:ln w="28575" cap="rnd">
              <a:solidFill>
                <a:schemeClr val="accent2"/>
              </a:solidFill>
              <a:round/>
            </a:ln>
            <a:effectLst/>
          </c:spPr>
          <c:marker>
            <c:symbol val="none"/>
          </c:marker>
          <c:cat>
            <c:strRef>
              <c:f>'rata brută pe niv'!$B$60:$N$60</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'rata brută pe niv'!$B$62:$N$62</c:f>
              <c:numCache>
                <c:formatCode>General</c:formatCode>
                <c:ptCount val="13"/>
                <c:pt idx="0">
                  <c:v>56.3</c:v>
                </c:pt>
                <c:pt idx="1">
                  <c:v>62.9</c:v>
                </c:pt>
                <c:pt idx="2">
                  <c:v>68.3</c:v>
                </c:pt>
                <c:pt idx="3">
                  <c:v>82.9</c:v>
                </c:pt>
                <c:pt idx="4">
                  <c:v>90.6</c:v>
                </c:pt>
                <c:pt idx="5">
                  <c:v>95</c:v>
                </c:pt>
                <c:pt idx="6">
                  <c:v>92.4</c:v>
                </c:pt>
                <c:pt idx="7">
                  <c:v>86.7</c:v>
                </c:pt>
                <c:pt idx="8">
                  <c:v>81.099999999999994</c:v>
                </c:pt>
                <c:pt idx="9">
                  <c:v>74.400000000000006</c:v>
                </c:pt>
                <c:pt idx="10">
                  <c:v>71</c:v>
                </c:pt>
                <c:pt idx="11">
                  <c:v>70.2</c:v>
                </c:pt>
                <c:pt idx="12">
                  <c:v>70.8</c:v>
                </c:pt>
              </c:numCache>
            </c:numRef>
          </c:val>
          <c:smooth val="0"/>
          <c:extLst xmlns:c16r2="http://schemas.microsoft.com/office/drawing/2015/06/chart">
            <c:ext xmlns:c16="http://schemas.microsoft.com/office/drawing/2014/chart" uri="{C3380CC4-5D6E-409C-BE32-E72D297353CC}">
              <c16:uniqueId val="{00000001-15A8-4FBC-A3EC-C94F49DEAFD4}"/>
            </c:ext>
          </c:extLst>
        </c:ser>
        <c:ser>
          <c:idx val="2"/>
          <c:order val="2"/>
          <c:tx>
            <c:strRef>
              <c:f>'rata brută pe niv'!$A$63</c:f>
              <c:strCache>
                <c:ptCount val="1"/>
                <c:pt idx="0">
                  <c:v>F Profesional</c:v>
                </c:pt>
              </c:strCache>
            </c:strRef>
          </c:tx>
          <c:spPr>
            <a:ln w="28575" cap="rnd">
              <a:solidFill>
                <a:schemeClr val="accent3"/>
              </a:solidFill>
              <a:round/>
            </a:ln>
            <a:effectLst/>
          </c:spPr>
          <c:marker>
            <c:symbol val="none"/>
          </c:marker>
          <c:cat>
            <c:strRef>
              <c:f>'rata brută pe niv'!$B$60:$N$60</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'rata brută pe niv'!$B$63:$N$63</c:f>
              <c:numCache>
                <c:formatCode>General</c:formatCode>
                <c:ptCount val="13"/>
                <c:pt idx="0">
                  <c:v>20.7</c:v>
                </c:pt>
                <c:pt idx="1">
                  <c:v>20</c:v>
                </c:pt>
                <c:pt idx="2">
                  <c:v>19.2</c:v>
                </c:pt>
                <c:pt idx="3">
                  <c:v>11.9</c:v>
                </c:pt>
                <c:pt idx="4">
                  <c:v>5.7</c:v>
                </c:pt>
                <c:pt idx="5">
                  <c:v>1.3</c:v>
                </c:pt>
                <c:pt idx="6">
                  <c:v>1.5</c:v>
                </c:pt>
                <c:pt idx="7">
                  <c:v>1.9</c:v>
                </c:pt>
                <c:pt idx="8">
                  <c:v>4.2</c:v>
                </c:pt>
                <c:pt idx="9">
                  <c:v>6.2</c:v>
                </c:pt>
                <c:pt idx="10">
                  <c:v>8.1</c:v>
                </c:pt>
                <c:pt idx="11">
                  <c:v>9.1</c:v>
                </c:pt>
                <c:pt idx="12">
                  <c:v>9.5</c:v>
                </c:pt>
              </c:numCache>
            </c:numRef>
          </c:val>
          <c:smooth val="0"/>
          <c:extLst xmlns:c16r2="http://schemas.microsoft.com/office/drawing/2015/06/chart">
            <c:ext xmlns:c16="http://schemas.microsoft.com/office/drawing/2014/chart" uri="{C3380CC4-5D6E-409C-BE32-E72D297353CC}">
              <c16:uniqueId val="{00000002-15A8-4FBC-A3EC-C94F49DEAFD4}"/>
            </c:ext>
          </c:extLst>
        </c:ser>
        <c:ser>
          <c:idx val="3"/>
          <c:order val="3"/>
          <c:tx>
            <c:strRef>
              <c:f>'rata brută pe niv'!$A$64</c:f>
              <c:strCache>
                <c:ptCount val="1"/>
                <c:pt idx="0">
                  <c:v>M Profesional</c:v>
                </c:pt>
              </c:strCache>
            </c:strRef>
          </c:tx>
          <c:spPr>
            <a:ln w="28575" cap="rnd">
              <a:solidFill>
                <a:schemeClr val="accent4"/>
              </a:solidFill>
              <a:round/>
            </a:ln>
            <a:effectLst/>
          </c:spPr>
          <c:marker>
            <c:symbol val="none"/>
          </c:marker>
          <c:cat>
            <c:strRef>
              <c:f>'rata brută pe niv'!$B$60:$N$60</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'rata brută pe niv'!$B$64:$N$64</c:f>
              <c:numCache>
                <c:formatCode>General</c:formatCode>
                <c:ptCount val="13"/>
                <c:pt idx="0">
                  <c:v>32.6</c:v>
                </c:pt>
                <c:pt idx="1">
                  <c:v>31.4</c:v>
                </c:pt>
                <c:pt idx="2">
                  <c:v>31</c:v>
                </c:pt>
                <c:pt idx="3">
                  <c:v>19.5</c:v>
                </c:pt>
                <c:pt idx="4">
                  <c:v>9.6999999999999993</c:v>
                </c:pt>
                <c:pt idx="5">
                  <c:v>2.2000000000000002</c:v>
                </c:pt>
                <c:pt idx="6">
                  <c:v>4.5</c:v>
                </c:pt>
                <c:pt idx="7">
                  <c:v>5.5</c:v>
                </c:pt>
                <c:pt idx="8">
                  <c:v>11.2</c:v>
                </c:pt>
                <c:pt idx="9">
                  <c:v>14.6</c:v>
                </c:pt>
                <c:pt idx="10">
                  <c:v>17.600000000000001</c:v>
                </c:pt>
                <c:pt idx="11">
                  <c:v>18.899999999999999</c:v>
                </c:pt>
                <c:pt idx="12">
                  <c:v>19.3</c:v>
                </c:pt>
              </c:numCache>
            </c:numRef>
          </c:val>
          <c:smooth val="0"/>
          <c:extLst xmlns:c16r2="http://schemas.microsoft.com/office/drawing/2015/06/chart">
            <c:ext xmlns:c16="http://schemas.microsoft.com/office/drawing/2014/chart" uri="{C3380CC4-5D6E-409C-BE32-E72D297353CC}">
              <c16:uniqueId val="{00000003-15A8-4FBC-A3EC-C94F49DEAFD4}"/>
            </c:ext>
          </c:extLst>
        </c:ser>
        <c:dLbls>
          <c:showLegendKey val="0"/>
          <c:showVal val="0"/>
          <c:showCatName val="0"/>
          <c:showSerName val="0"/>
          <c:showPercent val="0"/>
          <c:showBubbleSize val="0"/>
        </c:dLbls>
        <c:marker val="1"/>
        <c:smooth val="0"/>
        <c:axId val="104404480"/>
        <c:axId val="104406016"/>
      </c:lineChart>
      <c:catAx>
        <c:axId val="10440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406016"/>
        <c:crosses val="autoZero"/>
        <c:auto val="1"/>
        <c:lblAlgn val="ctr"/>
        <c:lblOffset val="100"/>
        <c:noMultiLvlLbl val="0"/>
      </c:catAx>
      <c:valAx>
        <c:axId val="104406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40448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050"/>
              <a:t>Rata specifică de cuprindere pe vârste în învăţământul preşcolar </a:t>
            </a:r>
          </a:p>
        </c:rich>
      </c:tx>
      <c:overlay val="0"/>
      <c:spPr>
        <a:noFill/>
        <a:ln>
          <a:noFill/>
        </a:ln>
        <a:effectLst/>
      </c:spPr>
    </c:title>
    <c:autoTitleDeleted val="0"/>
    <c:plotArea>
      <c:layout/>
      <c:lineChart>
        <c:grouping val="standard"/>
        <c:varyColors val="0"/>
        <c:ser>
          <c:idx val="0"/>
          <c:order val="0"/>
          <c:tx>
            <c:strRef>
              <c:f>'rata specifică'!$R$4</c:f>
              <c:strCache>
                <c:ptCount val="1"/>
                <c:pt idx="0">
                  <c:v>3 ani</c:v>
                </c:pt>
              </c:strCache>
            </c:strRef>
          </c:tx>
          <c:spPr>
            <a:ln w="28575" cap="rnd">
              <a:solidFill>
                <a:schemeClr val="accent1"/>
              </a:solidFill>
              <a:round/>
            </a:ln>
            <a:effectLst/>
          </c:spPr>
          <c:marker>
            <c:symbol val="none"/>
          </c:marker>
          <c:cat>
            <c:strRef>
              <c:f>'rata specifică'!$S$3:$AE$3</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'rata specifică'!$S$4:$AE$4</c:f>
              <c:numCache>
                <c:formatCode>General</c:formatCode>
                <c:ptCount val="13"/>
                <c:pt idx="0">
                  <c:v>58.1</c:v>
                </c:pt>
                <c:pt idx="1">
                  <c:v>61.8</c:v>
                </c:pt>
                <c:pt idx="2">
                  <c:v>63.3</c:v>
                </c:pt>
                <c:pt idx="3">
                  <c:v>63.1</c:v>
                </c:pt>
                <c:pt idx="4">
                  <c:v>66.599999999999994</c:v>
                </c:pt>
                <c:pt idx="5">
                  <c:v>69.099999999999994</c:v>
                </c:pt>
                <c:pt idx="6">
                  <c:v>78.5</c:v>
                </c:pt>
                <c:pt idx="7">
                  <c:v>75.2</c:v>
                </c:pt>
                <c:pt idx="8">
                  <c:v>72.2</c:v>
                </c:pt>
                <c:pt idx="9">
                  <c:v>86.1</c:v>
                </c:pt>
                <c:pt idx="10">
                  <c:v>70.599999999999994</c:v>
                </c:pt>
                <c:pt idx="11">
                  <c:v>68.8</c:v>
                </c:pt>
                <c:pt idx="12">
                  <c:v>70</c:v>
                </c:pt>
              </c:numCache>
            </c:numRef>
          </c:val>
          <c:smooth val="0"/>
          <c:extLst xmlns:c16r2="http://schemas.microsoft.com/office/drawing/2015/06/chart">
            <c:ext xmlns:c16="http://schemas.microsoft.com/office/drawing/2014/chart" uri="{C3380CC4-5D6E-409C-BE32-E72D297353CC}">
              <c16:uniqueId val="{00000000-249B-43EE-BAB0-50FA5F444C62}"/>
            </c:ext>
          </c:extLst>
        </c:ser>
        <c:ser>
          <c:idx val="1"/>
          <c:order val="1"/>
          <c:tx>
            <c:strRef>
              <c:f>'rata specifică'!$R$5</c:f>
              <c:strCache>
                <c:ptCount val="1"/>
                <c:pt idx="0">
                  <c:v>4 ani</c:v>
                </c:pt>
              </c:strCache>
            </c:strRef>
          </c:tx>
          <c:spPr>
            <a:ln w="28575" cap="rnd">
              <a:solidFill>
                <a:schemeClr val="accent2"/>
              </a:solidFill>
              <a:round/>
            </a:ln>
            <a:effectLst/>
          </c:spPr>
          <c:marker>
            <c:symbol val="none"/>
          </c:marker>
          <c:cat>
            <c:strRef>
              <c:f>'rata specifică'!$S$3:$AE$3</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'rata specifică'!$S$5:$AE$5</c:f>
              <c:numCache>
                <c:formatCode>General</c:formatCode>
                <c:ptCount val="13"/>
                <c:pt idx="0">
                  <c:v>76.7</c:v>
                </c:pt>
                <c:pt idx="1">
                  <c:v>79.5</c:v>
                </c:pt>
                <c:pt idx="2">
                  <c:v>79.5</c:v>
                </c:pt>
                <c:pt idx="3">
                  <c:v>79.599999999999994</c:v>
                </c:pt>
                <c:pt idx="4">
                  <c:v>77.8</c:v>
                </c:pt>
                <c:pt idx="5">
                  <c:v>78</c:v>
                </c:pt>
                <c:pt idx="6">
                  <c:v>83.6</c:v>
                </c:pt>
                <c:pt idx="7">
                  <c:v>83.7</c:v>
                </c:pt>
                <c:pt idx="8">
                  <c:v>84.6</c:v>
                </c:pt>
                <c:pt idx="9">
                  <c:v>83.8</c:v>
                </c:pt>
                <c:pt idx="10">
                  <c:v>88.5</c:v>
                </c:pt>
                <c:pt idx="11">
                  <c:v>83.6</c:v>
                </c:pt>
                <c:pt idx="12">
                  <c:v>80.7</c:v>
                </c:pt>
              </c:numCache>
            </c:numRef>
          </c:val>
          <c:smooth val="0"/>
          <c:extLst xmlns:c16r2="http://schemas.microsoft.com/office/drawing/2015/06/chart">
            <c:ext xmlns:c16="http://schemas.microsoft.com/office/drawing/2014/chart" uri="{C3380CC4-5D6E-409C-BE32-E72D297353CC}">
              <c16:uniqueId val="{00000001-249B-43EE-BAB0-50FA5F444C62}"/>
            </c:ext>
          </c:extLst>
        </c:ser>
        <c:ser>
          <c:idx val="2"/>
          <c:order val="2"/>
          <c:tx>
            <c:strRef>
              <c:f>'rata specifică'!$R$6</c:f>
              <c:strCache>
                <c:ptCount val="1"/>
                <c:pt idx="0">
                  <c:v>5 ani</c:v>
                </c:pt>
              </c:strCache>
            </c:strRef>
          </c:tx>
          <c:spPr>
            <a:ln w="28575" cap="rnd">
              <a:solidFill>
                <a:schemeClr val="accent3"/>
              </a:solidFill>
              <a:round/>
            </a:ln>
            <a:effectLst/>
          </c:spPr>
          <c:marker>
            <c:symbol val="none"/>
          </c:marker>
          <c:cat>
            <c:strRef>
              <c:f>'rata specifică'!$S$3:$AE$3</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'rata specifică'!$S$6:$AE$6</c:f>
              <c:numCache>
                <c:formatCode>General</c:formatCode>
                <c:ptCount val="13"/>
                <c:pt idx="0">
                  <c:v>85.4</c:v>
                </c:pt>
                <c:pt idx="1">
                  <c:v>86.2</c:v>
                </c:pt>
                <c:pt idx="2">
                  <c:v>86.8</c:v>
                </c:pt>
                <c:pt idx="3">
                  <c:v>87</c:v>
                </c:pt>
                <c:pt idx="4">
                  <c:v>86.7</c:v>
                </c:pt>
                <c:pt idx="5">
                  <c:v>83.7</c:v>
                </c:pt>
                <c:pt idx="6">
                  <c:v>89.3</c:v>
                </c:pt>
                <c:pt idx="7">
                  <c:v>88</c:v>
                </c:pt>
                <c:pt idx="8">
                  <c:v>88.6</c:v>
                </c:pt>
                <c:pt idx="9">
                  <c:v>87</c:v>
                </c:pt>
                <c:pt idx="10">
                  <c:v>85.2</c:v>
                </c:pt>
                <c:pt idx="11">
                  <c:v>91.5</c:v>
                </c:pt>
                <c:pt idx="12">
                  <c:v>87.2</c:v>
                </c:pt>
              </c:numCache>
            </c:numRef>
          </c:val>
          <c:smooth val="0"/>
          <c:extLst xmlns:c16r2="http://schemas.microsoft.com/office/drawing/2015/06/chart">
            <c:ext xmlns:c16="http://schemas.microsoft.com/office/drawing/2014/chart" uri="{C3380CC4-5D6E-409C-BE32-E72D297353CC}">
              <c16:uniqueId val="{00000002-249B-43EE-BAB0-50FA5F444C62}"/>
            </c:ext>
          </c:extLst>
        </c:ser>
        <c:ser>
          <c:idx val="3"/>
          <c:order val="3"/>
          <c:tx>
            <c:strRef>
              <c:f>'rata specifică'!$R$7</c:f>
              <c:strCache>
                <c:ptCount val="1"/>
                <c:pt idx="0">
                  <c:v>6 ani</c:v>
                </c:pt>
              </c:strCache>
            </c:strRef>
          </c:tx>
          <c:spPr>
            <a:ln w="28575" cap="rnd">
              <a:solidFill>
                <a:schemeClr val="accent4"/>
              </a:solidFill>
              <a:round/>
            </a:ln>
            <a:effectLst/>
          </c:spPr>
          <c:marker>
            <c:symbol val="none"/>
          </c:marker>
          <c:cat>
            <c:strRef>
              <c:f>'rata specifică'!$S$3:$AE$3</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'rata specifică'!$S$7:$AE$7</c:f>
              <c:numCache>
                <c:formatCode>General</c:formatCode>
                <c:ptCount val="13"/>
                <c:pt idx="0">
                  <c:v>78.2</c:v>
                </c:pt>
                <c:pt idx="1">
                  <c:v>77.2</c:v>
                </c:pt>
                <c:pt idx="2">
                  <c:v>76.599999999999994</c:v>
                </c:pt>
                <c:pt idx="3">
                  <c:v>78.900000000000006</c:v>
                </c:pt>
                <c:pt idx="4">
                  <c:v>78.400000000000006</c:v>
                </c:pt>
                <c:pt idx="5">
                  <c:v>76.7</c:v>
                </c:pt>
                <c:pt idx="6">
                  <c:v>17.8</c:v>
                </c:pt>
                <c:pt idx="7">
                  <c:v>14.9</c:v>
                </c:pt>
                <c:pt idx="8">
                  <c:v>13.5</c:v>
                </c:pt>
                <c:pt idx="9">
                  <c:v>14.4</c:v>
                </c:pt>
                <c:pt idx="10">
                  <c:v>13.9</c:v>
                </c:pt>
                <c:pt idx="11">
                  <c:v>15.4</c:v>
                </c:pt>
                <c:pt idx="12">
                  <c:v>16.5</c:v>
                </c:pt>
              </c:numCache>
            </c:numRef>
          </c:val>
          <c:smooth val="0"/>
          <c:extLst xmlns:c16r2="http://schemas.microsoft.com/office/drawing/2015/06/chart">
            <c:ext xmlns:c16="http://schemas.microsoft.com/office/drawing/2014/chart" uri="{C3380CC4-5D6E-409C-BE32-E72D297353CC}">
              <c16:uniqueId val="{00000003-249B-43EE-BAB0-50FA5F444C62}"/>
            </c:ext>
          </c:extLst>
        </c:ser>
        <c:dLbls>
          <c:showLegendKey val="0"/>
          <c:showVal val="0"/>
          <c:showCatName val="0"/>
          <c:showSerName val="0"/>
          <c:showPercent val="0"/>
          <c:showBubbleSize val="0"/>
        </c:dLbls>
        <c:marker val="1"/>
        <c:smooth val="0"/>
        <c:axId val="103907328"/>
        <c:axId val="103908864"/>
      </c:lineChart>
      <c:catAx>
        <c:axId val="103907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3908864"/>
        <c:crosses val="autoZero"/>
        <c:auto val="1"/>
        <c:lblAlgn val="ctr"/>
        <c:lblOffset val="100"/>
        <c:noMultiLvlLbl val="0"/>
      </c:catAx>
      <c:valAx>
        <c:axId val="103908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3907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100"/>
              <a:t>Rata specifică de cuprindere pe vârste în învăţământul primar și gimnazial</a:t>
            </a:r>
          </a:p>
        </c:rich>
      </c:tx>
      <c:overlay val="0"/>
      <c:spPr>
        <a:noFill/>
        <a:ln>
          <a:noFill/>
        </a:ln>
        <a:effectLst/>
      </c:spPr>
    </c:title>
    <c:autoTitleDeleted val="0"/>
    <c:plotArea>
      <c:layout/>
      <c:lineChart>
        <c:grouping val="standard"/>
        <c:varyColors val="0"/>
        <c:ser>
          <c:idx val="0"/>
          <c:order val="0"/>
          <c:tx>
            <c:strRef>
              <c:f>'rata specifică'!$R$28</c:f>
              <c:strCache>
                <c:ptCount val="1"/>
                <c:pt idx="0">
                  <c:v>6 ani</c:v>
                </c:pt>
              </c:strCache>
            </c:strRef>
          </c:tx>
          <c:spPr>
            <a:ln w="28575" cap="rnd">
              <a:solidFill>
                <a:schemeClr val="accent1"/>
              </a:solidFill>
              <a:round/>
            </a:ln>
            <a:effectLst/>
          </c:spPr>
          <c:marker>
            <c:symbol val="none"/>
          </c:marker>
          <c:cat>
            <c:strRef>
              <c:f>'rata specifică'!$S$27:$AE$27</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'rata specifică'!$S$28:$AE$28</c:f>
              <c:numCache>
                <c:formatCode>General</c:formatCode>
                <c:ptCount val="13"/>
                <c:pt idx="0">
                  <c:v>23.5</c:v>
                </c:pt>
                <c:pt idx="1">
                  <c:v>22.2</c:v>
                </c:pt>
                <c:pt idx="2">
                  <c:v>21.4</c:v>
                </c:pt>
                <c:pt idx="3">
                  <c:v>20.100000000000001</c:v>
                </c:pt>
                <c:pt idx="4">
                  <c:v>19</c:v>
                </c:pt>
                <c:pt idx="5">
                  <c:v>19.899999999999999</c:v>
                </c:pt>
                <c:pt idx="6">
                  <c:v>73.099999999999994</c:v>
                </c:pt>
                <c:pt idx="7">
                  <c:v>81.2</c:v>
                </c:pt>
                <c:pt idx="8">
                  <c:v>85.8</c:v>
                </c:pt>
                <c:pt idx="9">
                  <c:v>82.2</c:v>
                </c:pt>
                <c:pt idx="10">
                  <c:v>81.400000000000006</c:v>
                </c:pt>
                <c:pt idx="11">
                  <c:v>79.400000000000006</c:v>
                </c:pt>
                <c:pt idx="12">
                  <c:v>83.4</c:v>
                </c:pt>
              </c:numCache>
            </c:numRef>
          </c:val>
          <c:smooth val="0"/>
          <c:extLst xmlns:c16r2="http://schemas.microsoft.com/office/drawing/2015/06/chart">
            <c:ext xmlns:c16="http://schemas.microsoft.com/office/drawing/2014/chart" uri="{C3380CC4-5D6E-409C-BE32-E72D297353CC}">
              <c16:uniqueId val="{00000000-982C-4C80-9079-28FB12B20BE4}"/>
            </c:ext>
          </c:extLst>
        </c:ser>
        <c:ser>
          <c:idx val="1"/>
          <c:order val="1"/>
          <c:tx>
            <c:strRef>
              <c:f>'rata specifică'!$R$29</c:f>
              <c:strCache>
                <c:ptCount val="1"/>
                <c:pt idx="0">
                  <c:v>7 ani</c:v>
                </c:pt>
              </c:strCache>
            </c:strRef>
          </c:tx>
          <c:spPr>
            <a:ln w="28575" cap="rnd">
              <a:solidFill>
                <a:schemeClr val="accent2"/>
              </a:solidFill>
              <a:round/>
            </a:ln>
            <a:effectLst/>
          </c:spPr>
          <c:marker>
            <c:symbol val="none"/>
          </c:marker>
          <c:cat>
            <c:strRef>
              <c:f>'rata specifică'!$S$27:$AE$27</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'rata specifică'!$S$29:$AE$29</c:f>
              <c:numCache>
                <c:formatCode>General</c:formatCode>
                <c:ptCount val="13"/>
                <c:pt idx="0">
                  <c:v>90.4</c:v>
                </c:pt>
                <c:pt idx="1">
                  <c:v>89.8</c:v>
                </c:pt>
                <c:pt idx="2">
                  <c:v>90.4</c:v>
                </c:pt>
                <c:pt idx="3">
                  <c:v>89.9</c:v>
                </c:pt>
                <c:pt idx="4">
                  <c:v>90</c:v>
                </c:pt>
                <c:pt idx="5">
                  <c:v>88.3</c:v>
                </c:pt>
                <c:pt idx="6">
                  <c:v>91.5</c:v>
                </c:pt>
                <c:pt idx="7">
                  <c:v>86.3</c:v>
                </c:pt>
                <c:pt idx="8">
                  <c:v>87.7</c:v>
                </c:pt>
                <c:pt idx="9">
                  <c:v>90.6</c:v>
                </c:pt>
                <c:pt idx="10">
                  <c:v>88.6</c:v>
                </c:pt>
                <c:pt idx="11">
                  <c:v>87.4</c:v>
                </c:pt>
                <c:pt idx="12">
                  <c:v>86.7</c:v>
                </c:pt>
              </c:numCache>
            </c:numRef>
          </c:val>
          <c:smooth val="0"/>
          <c:extLst xmlns:c16r2="http://schemas.microsoft.com/office/drawing/2015/06/chart">
            <c:ext xmlns:c16="http://schemas.microsoft.com/office/drawing/2014/chart" uri="{C3380CC4-5D6E-409C-BE32-E72D297353CC}">
              <c16:uniqueId val="{00000001-982C-4C80-9079-28FB12B20BE4}"/>
            </c:ext>
          </c:extLst>
        </c:ser>
        <c:ser>
          <c:idx val="2"/>
          <c:order val="2"/>
          <c:tx>
            <c:strRef>
              <c:f>'rata specifică'!$R$30</c:f>
              <c:strCache>
                <c:ptCount val="1"/>
                <c:pt idx="0">
                  <c:v>8 ani</c:v>
                </c:pt>
              </c:strCache>
            </c:strRef>
          </c:tx>
          <c:spPr>
            <a:ln w="28575" cap="rnd">
              <a:solidFill>
                <a:schemeClr val="accent3"/>
              </a:solidFill>
              <a:round/>
            </a:ln>
            <a:effectLst/>
          </c:spPr>
          <c:marker>
            <c:symbol val="none"/>
          </c:marker>
          <c:cat>
            <c:strRef>
              <c:f>'rata specifică'!$S$27:$AE$27</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'rata specifică'!$S$30:$AE$30</c:f>
              <c:numCache>
                <c:formatCode>General</c:formatCode>
                <c:ptCount val="13"/>
                <c:pt idx="0">
                  <c:v>95.2</c:v>
                </c:pt>
                <c:pt idx="1">
                  <c:v>94.4</c:v>
                </c:pt>
                <c:pt idx="2">
                  <c:v>93.9</c:v>
                </c:pt>
                <c:pt idx="3">
                  <c:v>93.9</c:v>
                </c:pt>
                <c:pt idx="4">
                  <c:v>93.9</c:v>
                </c:pt>
                <c:pt idx="5">
                  <c:v>93.8</c:v>
                </c:pt>
                <c:pt idx="6">
                  <c:v>92.5</c:v>
                </c:pt>
                <c:pt idx="7">
                  <c:v>92.2</c:v>
                </c:pt>
                <c:pt idx="8">
                  <c:v>87.8</c:v>
                </c:pt>
                <c:pt idx="9">
                  <c:v>90.8</c:v>
                </c:pt>
                <c:pt idx="10">
                  <c:v>91.1</c:v>
                </c:pt>
                <c:pt idx="11">
                  <c:v>90.2</c:v>
                </c:pt>
                <c:pt idx="12">
                  <c:v>89</c:v>
                </c:pt>
              </c:numCache>
            </c:numRef>
          </c:val>
          <c:smooth val="0"/>
          <c:extLst xmlns:c16r2="http://schemas.microsoft.com/office/drawing/2015/06/chart">
            <c:ext xmlns:c16="http://schemas.microsoft.com/office/drawing/2014/chart" uri="{C3380CC4-5D6E-409C-BE32-E72D297353CC}">
              <c16:uniqueId val="{00000002-982C-4C80-9079-28FB12B20BE4}"/>
            </c:ext>
          </c:extLst>
        </c:ser>
        <c:ser>
          <c:idx val="3"/>
          <c:order val="3"/>
          <c:tx>
            <c:strRef>
              <c:f>'rata specifică'!$R$31</c:f>
              <c:strCache>
                <c:ptCount val="1"/>
                <c:pt idx="0">
                  <c:v>9 ani</c:v>
                </c:pt>
              </c:strCache>
            </c:strRef>
          </c:tx>
          <c:spPr>
            <a:ln w="28575" cap="rnd">
              <a:solidFill>
                <a:schemeClr val="accent4"/>
              </a:solidFill>
              <a:round/>
            </a:ln>
            <a:effectLst/>
          </c:spPr>
          <c:marker>
            <c:symbol val="none"/>
          </c:marker>
          <c:cat>
            <c:strRef>
              <c:f>'rata specifică'!$S$27:$AE$27</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'rata specifică'!$S$31:$AE$31</c:f>
              <c:numCache>
                <c:formatCode>General</c:formatCode>
                <c:ptCount val="13"/>
                <c:pt idx="0">
                  <c:v>100</c:v>
                </c:pt>
                <c:pt idx="1">
                  <c:v>95.9</c:v>
                </c:pt>
                <c:pt idx="2">
                  <c:v>95</c:v>
                </c:pt>
                <c:pt idx="3">
                  <c:v>94.9</c:v>
                </c:pt>
                <c:pt idx="4">
                  <c:v>94.1</c:v>
                </c:pt>
                <c:pt idx="5">
                  <c:v>92.2</c:v>
                </c:pt>
                <c:pt idx="6">
                  <c:v>94.5</c:v>
                </c:pt>
                <c:pt idx="7">
                  <c:v>93.6</c:v>
                </c:pt>
                <c:pt idx="8">
                  <c:v>93.3</c:v>
                </c:pt>
                <c:pt idx="9">
                  <c:v>88.3</c:v>
                </c:pt>
                <c:pt idx="10">
                  <c:v>89.5</c:v>
                </c:pt>
                <c:pt idx="11">
                  <c:v>91</c:v>
                </c:pt>
                <c:pt idx="12">
                  <c:v>89.5</c:v>
                </c:pt>
              </c:numCache>
            </c:numRef>
          </c:val>
          <c:smooth val="0"/>
          <c:extLst xmlns:c16r2="http://schemas.microsoft.com/office/drawing/2015/06/chart">
            <c:ext xmlns:c16="http://schemas.microsoft.com/office/drawing/2014/chart" uri="{C3380CC4-5D6E-409C-BE32-E72D297353CC}">
              <c16:uniqueId val="{00000003-982C-4C80-9079-28FB12B20BE4}"/>
            </c:ext>
          </c:extLst>
        </c:ser>
        <c:ser>
          <c:idx val="4"/>
          <c:order val="4"/>
          <c:tx>
            <c:strRef>
              <c:f>'rata specifică'!$R$32</c:f>
              <c:strCache>
                <c:ptCount val="1"/>
                <c:pt idx="0">
                  <c:v>10 ani</c:v>
                </c:pt>
              </c:strCache>
            </c:strRef>
          </c:tx>
          <c:spPr>
            <a:ln w="28575" cap="rnd">
              <a:solidFill>
                <a:schemeClr val="accent5"/>
              </a:solidFill>
              <a:round/>
            </a:ln>
            <a:effectLst/>
          </c:spPr>
          <c:marker>
            <c:symbol val="none"/>
          </c:marker>
          <c:cat>
            <c:strRef>
              <c:f>'rata specifică'!$S$27:$AE$27</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'rata specifică'!$S$32:$AE$32</c:f>
              <c:numCache>
                <c:formatCode>General</c:formatCode>
                <c:ptCount val="13"/>
                <c:pt idx="0">
                  <c:v>86.5</c:v>
                </c:pt>
                <c:pt idx="1">
                  <c:v>73.400000000000006</c:v>
                </c:pt>
                <c:pt idx="2">
                  <c:v>74.3</c:v>
                </c:pt>
                <c:pt idx="3">
                  <c:v>76.8</c:v>
                </c:pt>
                <c:pt idx="4">
                  <c:v>78</c:v>
                </c:pt>
                <c:pt idx="5">
                  <c:v>73.5</c:v>
                </c:pt>
                <c:pt idx="6">
                  <c:v>75.5</c:v>
                </c:pt>
                <c:pt idx="7">
                  <c:v>77.2</c:v>
                </c:pt>
                <c:pt idx="8">
                  <c:v>76.2</c:v>
                </c:pt>
                <c:pt idx="9">
                  <c:v>74.3</c:v>
                </c:pt>
                <c:pt idx="10">
                  <c:v>69.7</c:v>
                </c:pt>
                <c:pt idx="11">
                  <c:v>82.6</c:v>
                </c:pt>
                <c:pt idx="12">
                  <c:v>83.8</c:v>
                </c:pt>
              </c:numCache>
            </c:numRef>
          </c:val>
          <c:smooth val="0"/>
          <c:extLst xmlns:c16r2="http://schemas.microsoft.com/office/drawing/2015/06/chart">
            <c:ext xmlns:c16="http://schemas.microsoft.com/office/drawing/2014/chart" uri="{C3380CC4-5D6E-409C-BE32-E72D297353CC}">
              <c16:uniqueId val="{00000004-982C-4C80-9079-28FB12B20BE4}"/>
            </c:ext>
          </c:extLst>
        </c:ser>
        <c:ser>
          <c:idx val="5"/>
          <c:order val="5"/>
          <c:tx>
            <c:strRef>
              <c:f>'rata specifică'!$R$33</c:f>
              <c:strCache>
                <c:ptCount val="1"/>
                <c:pt idx="0">
                  <c:v>11 ani</c:v>
                </c:pt>
              </c:strCache>
            </c:strRef>
          </c:tx>
          <c:spPr>
            <a:ln w="28575" cap="rnd">
              <a:solidFill>
                <a:schemeClr val="accent6"/>
              </a:solidFill>
              <a:round/>
            </a:ln>
            <a:effectLst/>
          </c:spPr>
          <c:marker>
            <c:symbol val="none"/>
          </c:marker>
          <c:cat>
            <c:strRef>
              <c:f>'rata specifică'!$S$27:$AE$27</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'rata specifică'!$S$33:$AE$33</c:f>
              <c:numCache>
                <c:formatCode>General</c:formatCode>
                <c:ptCount val="13"/>
                <c:pt idx="0">
                  <c:v>83.9</c:v>
                </c:pt>
                <c:pt idx="1">
                  <c:v>85.6</c:v>
                </c:pt>
                <c:pt idx="2">
                  <c:v>86.4</c:v>
                </c:pt>
                <c:pt idx="3">
                  <c:v>84</c:v>
                </c:pt>
                <c:pt idx="4">
                  <c:v>83.6</c:v>
                </c:pt>
                <c:pt idx="5">
                  <c:v>83</c:v>
                </c:pt>
                <c:pt idx="6">
                  <c:v>87.2</c:v>
                </c:pt>
                <c:pt idx="7">
                  <c:v>83.2</c:v>
                </c:pt>
                <c:pt idx="8">
                  <c:v>82.7</c:v>
                </c:pt>
                <c:pt idx="9">
                  <c:v>82.4</c:v>
                </c:pt>
                <c:pt idx="10">
                  <c:v>82</c:v>
                </c:pt>
                <c:pt idx="11">
                  <c:v>72.7</c:v>
                </c:pt>
                <c:pt idx="12">
                  <c:v>72.5</c:v>
                </c:pt>
              </c:numCache>
            </c:numRef>
          </c:val>
          <c:smooth val="0"/>
          <c:extLst xmlns:c16r2="http://schemas.microsoft.com/office/drawing/2015/06/chart">
            <c:ext xmlns:c16="http://schemas.microsoft.com/office/drawing/2014/chart" uri="{C3380CC4-5D6E-409C-BE32-E72D297353CC}">
              <c16:uniqueId val="{00000005-982C-4C80-9079-28FB12B20BE4}"/>
            </c:ext>
          </c:extLst>
        </c:ser>
        <c:ser>
          <c:idx val="6"/>
          <c:order val="6"/>
          <c:tx>
            <c:strRef>
              <c:f>'rata specifică'!$R$34</c:f>
              <c:strCache>
                <c:ptCount val="1"/>
                <c:pt idx="0">
                  <c:v>12 ani</c:v>
                </c:pt>
              </c:strCache>
            </c:strRef>
          </c:tx>
          <c:spPr>
            <a:ln w="28575" cap="rnd">
              <a:solidFill>
                <a:schemeClr val="accent1">
                  <a:lumMod val="60000"/>
                </a:schemeClr>
              </a:solidFill>
              <a:round/>
            </a:ln>
            <a:effectLst/>
          </c:spPr>
          <c:marker>
            <c:symbol val="none"/>
          </c:marker>
          <c:cat>
            <c:strRef>
              <c:f>'rata specifică'!$S$27:$AE$27</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'rata specifică'!$S$34:$AE$34</c:f>
              <c:numCache>
                <c:formatCode>General</c:formatCode>
                <c:ptCount val="13"/>
                <c:pt idx="0">
                  <c:v>92</c:v>
                </c:pt>
                <c:pt idx="1">
                  <c:v>93</c:v>
                </c:pt>
                <c:pt idx="2">
                  <c:v>92.1</c:v>
                </c:pt>
                <c:pt idx="3">
                  <c:v>93.9</c:v>
                </c:pt>
                <c:pt idx="4">
                  <c:v>91.4</c:v>
                </c:pt>
                <c:pt idx="5">
                  <c:v>89.5</c:v>
                </c:pt>
                <c:pt idx="6">
                  <c:v>91.1</c:v>
                </c:pt>
                <c:pt idx="7">
                  <c:v>90.5</c:v>
                </c:pt>
                <c:pt idx="8">
                  <c:v>88.9</c:v>
                </c:pt>
                <c:pt idx="9">
                  <c:v>88.6</c:v>
                </c:pt>
                <c:pt idx="10">
                  <c:v>87.7</c:v>
                </c:pt>
                <c:pt idx="11">
                  <c:v>87.7</c:v>
                </c:pt>
                <c:pt idx="12">
                  <c:v>83.8</c:v>
                </c:pt>
              </c:numCache>
            </c:numRef>
          </c:val>
          <c:smooth val="0"/>
          <c:extLst xmlns:c16r2="http://schemas.microsoft.com/office/drawing/2015/06/chart">
            <c:ext xmlns:c16="http://schemas.microsoft.com/office/drawing/2014/chart" uri="{C3380CC4-5D6E-409C-BE32-E72D297353CC}">
              <c16:uniqueId val="{00000006-982C-4C80-9079-28FB12B20BE4}"/>
            </c:ext>
          </c:extLst>
        </c:ser>
        <c:ser>
          <c:idx val="7"/>
          <c:order val="7"/>
          <c:tx>
            <c:strRef>
              <c:f>'rata specifică'!$R$35</c:f>
              <c:strCache>
                <c:ptCount val="1"/>
                <c:pt idx="0">
                  <c:v>13 ani</c:v>
                </c:pt>
              </c:strCache>
            </c:strRef>
          </c:tx>
          <c:spPr>
            <a:ln w="28575" cap="rnd">
              <a:solidFill>
                <a:schemeClr val="accent2">
                  <a:lumMod val="60000"/>
                </a:schemeClr>
              </a:solidFill>
              <a:round/>
            </a:ln>
            <a:effectLst/>
          </c:spPr>
          <c:marker>
            <c:symbol val="none"/>
          </c:marker>
          <c:cat>
            <c:strRef>
              <c:f>'rata specifică'!$S$27:$AE$27</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'rata specifică'!$S$35:$AE$35</c:f>
              <c:numCache>
                <c:formatCode>General</c:formatCode>
                <c:ptCount val="13"/>
                <c:pt idx="0">
                  <c:v>94.3</c:v>
                </c:pt>
                <c:pt idx="1">
                  <c:v>91.9</c:v>
                </c:pt>
                <c:pt idx="2">
                  <c:v>93.1</c:v>
                </c:pt>
                <c:pt idx="3">
                  <c:v>92.9</c:v>
                </c:pt>
                <c:pt idx="4">
                  <c:v>94.1</c:v>
                </c:pt>
                <c:pt idx="5">
                  <c:v>92.8</c:v>
                </c:pt>
                <c:pt idx="6">
                  <c:v>90.4</c:v>
                </c:pt>
                <c:pt idx="7">
                  <c:v>90.2</c:v>
                </c:pt>
                <c:pt idx="8">
                  <c:v>88.3</c:v>
                </c:pt>
                <c:pt idx="9">
                  <c:v>88.6</c:v>
                </c:pt>
                <c:pt idx="10">
                  <c:v>88.6</c:v>
                </c:pt>
                <c:pt idx="11">
                  <c:v>88.1</c:v>
                </c:pt>
                <c:pt idx="12">
                  <c:v>88.4</c:v>
                </c:pt>
              </c:numCache>
            </c:numRef>
          </c:val>
          <c:smooth val="0"/>
          <c:extLst xmlns:c16r2="http://schemas.microsoft.com/office/drawing/2015/06/chart">
            <c:ext xmlns:c16="http://schemas.microsoft.com/office/drawing/2014/chart" uri="{C3380CC4-5D6E-409C-BE32-E72D297353CC}">
              <c16:uniqueId val="{00000007-982C-4C80-9079-28FB12B20BE4}"/>
            </c:ext>
          </c:extLst>
        </c:ser>
        <c:ser>
          <c:idx val="8"/>
          <c:order val="8"/>
          <c:tx>
            <c:strRef>
              <c:f>'rata specifică'!$R$36</c:f>
              <c:strCache>
                <c:ptCount val="1"/>
                <c:pt idx="0">
                  <c:v>14 ani</c:v>
                </c:pt>
              </c:strCache>
            </c:strRef>
          </c:tx>
          <c:spPr>
            <a:ln w="28575" cap="rnd">
              <a:solidFill>
                <a:schemeClr val="accent3">
                  <a:lumMod val="60000"/>
                </a:schemeClr>
              </a:solidFill>
              <a:round/>
            </a:ln>
            <a:effectLst/>
          </c:spPr>
          <c:marker>
            <c:symbol val="none"/>
          </c:marker>
          <c:cat>
            <c:strRef>
              <c:f>'rata specifică'!$S$27:$AE$27</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'rata specifică'!$S$36:$AE$36</c:f>
              <c:numCache>
                <c:formatCode>General</c:formatCode>
                <c:ptCount val="13"/>
                <c:pt idx="0">
                  <c:v>82.1</c:v>
                </c:pt>
                <c:pt idx="1">
                  <c:v>83.2</c:v>
                </c:pt>
                <c:pt idx="2">
                  <c:v>81.5</c:v>
                </c:pt>
                <c:pt idx="3">
                  <c:v>82.2</c:v>
                </c:pt>
                <c:pt idx="4">
                  <c:v>81.3</c:v>
                </c:pt>
                <c:pt idx="5">
                  <c:v>68.7</c:v>
                </c:pt>
                <c:pt idx="6">
                  <c:v>69.099999999999994</c:v>
                </c:pt>
                <c:pt idx="7">
                  <c:v>71.2</c:v>
                </c:pt>
                <c:pt idx="8">
                  <c:v>72.900000000000006</c:v>
                </c:pt>
                <c:pt idx="9">
                  <c:v>70.599999999999994</c:v>
                </c:pt>
                <c:pt idx="10">
                  <c:v>70.599999999999994</c:v>
                </c:pt>
                <c:pt idx="11">
                  <c:v>71.7</c:v>
                </c:pt>
                <c:pt idx="12">
                  <c:v>71.400000000000006</c:v>
                </c:pt>
              </c:numCache>
            </c:numRef>
          </c:val>
          <c:smooth val="0"/>
          <c:extLst xmlns:c16r2="http://schemas.microsoft.com/office/drawing/2015/06/chart">
            <c:ext xmlns:c16="http://schemas.microsoft.com/office/drawing/2014/chart" uri="{C3380CC4-5D6E-409C-BE32-E72D297353CC}">
              <c16:uniqueId val="{00000008-982C-4C80-9079-28FB12B20BE4}"/>
            </c:ext>
          </c:extLst>
        </c:ser>
        <c:dLbls>
          <c:showLegendKey val="0"/>
          <c:showVal val="0"/>
          <c:showCatName val="0"/>
          <c:showSerName val="0"/>
          <c:showPercent val="0"/>
          <c:showBubbleSize val="0"/>
        </c:dLbls>
        <c:marker val="1"/>
        <c:smooth val="0"/>
        <c:axId val="103993728"/>
        <c:axId val="103995264"/>
      </c:lineChart>
      <c:catAx>
        <c:axId val="10399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3995264"/>
        <c:crosses val="autoZero"/>
        <c:auto val="1"/>
        <c:lblAlgn val="ctr"/>
        <c:lblOffset val="100"/>
        <c:noMultiLvlLbl val="0"/>
      </c:catAx>
      <c:valAx>
        <c:axId val="103995264"/>
        <c:scaling>
          <c:orientation val="minMax"/>
          <c:max val="100"/>
          <c:min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3993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GB" sz="1100"/>
              <a:t>Rata specifică de cuprindere pe vârste în învăţământul</a:t>
            </a:r>
            <a:r>
              <a:rPr lang="ro-RO" sz="1100"/>
              <a:t> liceal</a:t>
            </a:r>
            <a:endParaRPr lang="en-GB" sz="1100"/>
          </a:p>
        </c:rich>
      </c:tx>
      <c:overlay val="0"/>
      <c:spPr>
        <a:noFill/>
        <a:ln>
          <a:noFill/>
        </a:ln>
        <a:effectLst/>
      </c:spPr>
    </c:title>
    <c:autoTitleDeleted val="0"/>
    <c:plotArea>
      <c:layout/>
      <c:lineChart>
        <c:grouping val="standard"/>
        <c:varyColors val="0"/>
        <c:ser>
          <c:idx val="0"/>
          <c:order val="0"/>
          <c:tx>
            <c:strRef>
              <c:f>'rata specifică'!$R$79</c:f>
              <c:strCache>
                <c:ptCount val="1"/>
                <c:pt idx="0">
                  <c:v>15 ani</c:v>
                </c:pt>
              </c:strCache>
            </c:strRef>
          </c:tx>
          <c:spPr>
            <a:ln w="28575" cap="rnd">
              <a:solidFill>
                <a:schemeClr val="accent1"/>
              </a:solidFill>
              <a:round/>
            </a:ln>
            <a:effectLst/>
          </c:spPr>
          <c:marker>
            <c:symbol val="none"/>
          </c:marker>
          <c:cat>
            <c:strRef>
              <c:f>'rata specifică'!$S$78:$AE$78</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'rata specifică'!$S$79:$AE$79</c:f>
              <c:numCache>
                <c:formatCode>General</c:formatCode>
                <c:ptCount val="13"/>
                <c:pt idx="0">
                  <c:v>51.1</c:v>
                </c:pt>
                <c:pt idx="1">
                  <c:v>50.3</c:v>
                </c:pt>
                <c:pt idx="2">
                  <c:v>56.9</c:v>
                </c:pt>
                <c:pt idx="3">
                  <c:v>73</c:v>
                </c:pt>
                <c:pt idx="4">
                  <c:v>76.2</c:v>
                </c:pt>
                <c:pt idx="5">
                  <c:v>79.3</c:v>
                </c:pt>
                <c:pt idx="6">
                  <c:v>75.8</c:v>
                </c:pt>
                <c:pt idx="7">
                  <c:v>73.599999999999994</c:v>
                </c:pt>
                <c:pt idx="8">
                  <c:v>65.7</c:v>
                </c:pt>
                <c:pt idx="9">
                  <c:v>62.6</c:v>
                </c:pt>
                <c:pt idx="10">
                  <c:v>60</c:v>
                </c:pt>
                <c:pt idx="11">
                  <c:v>60.7</c:v>
                </c:pt>
                <c:pt idx="12">
                  <c:v>60.3</c:v>
                </c:pt>
              </c:numCache>
            </c:numRef>
          </c:val>
          <c:smooth val="0"/>
          <c:extLst xmlns:c16r2="http://schemas.microsoft.com/office/drawing/2015/06/chart">
            <c:ext xmlns:c16="http://schemas.microsoft.com/office/drawing/2014/chart" uri="{C3380CC4-5D6E-409C-BE32-E72D297353CC}">
              <c16:uniqueId val="{00000000-CB6C-46A6-91FB-38B3BE2C321F}"/>
            </c:ext>
          </c:extLst>
        </c:ser>
        <c:ser>
          <c:idx val="1"/>
          <c:order val="1"/>
          <c:tx>
            <c:strRef>
              <c:f>'rata specifică'!$R$80</c:f>
              <c:strCache>
                <c:ptCount val="1"/>
                <c:pt idx="0">
                  <c:v>16 ani</c:v>
                </c:pt>
              </c:strCache>
            </c:strRef>
          </c:tx>
          <c:spPr>
            <a:ln w="28575" cap="rnd">
              <a:solidFill>
                <a:schemeClr val="accent2"/>
              </a:solidFill>
              <a:round/>
            </a:ln>
            <a:effectLst/>
          </c:spPr>
          <c:marker>
            <c:symbol val="none"/>
          </c:marker>
          <c:cat>
            <c:strRef>
              <c:f>'rata specifică'!$S$78:$AE$78</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'rata specifică'!$S$80:$AE$80</c:f>
              <c:numCache>
                <c:formatCode>General</c:formatCode>
                <c:ptCount val="13"/>
                <c:pt idx="0">
                  <c:v>45.1</c:v>
                </c:pt>
                <c:pt idx="1">
                  <c:v>54.5</c:v>
                </c:pt>
                <c:pt idx="2">
                  <c:v>53.5</c:v>
                </c:pt>
                <c:pt idx="3">
                  <c:v>63.2</c:v>
                </c:pt>
                <c:pt idx="4">
                  <c:v>77.3</c:v>
                </c:pt>
                <c:pt idx="5">
                  <c:v>76.099999999999994</c:v>
                </c:pt>
                <c:pt idx="6">
                  <c:v>76.400000000000006</c:v>
                </c:pt>
                <c:pt idx="7">
                  <c:v>75.3</c:v>
                </c:pt>
                <c:pt idx="8">
                  <c:v>72.5</c:v>
                </c:pt>
                <c:pt idx="9">
                  <c:v>67.400000000000006</c:v>
                </c:pt>
                <c:pt idx="10">
                  <c:v>64.7</c:v>
                </c:pt>
                <c:pt idx="11">
                  <c:v>63</c:v>
                </c:pt>
                <c:pt idx="12">
                  <c:v>63.6</c:v>
                </c:pt>
              </c:numCache>
            </c:numRef>
          </c:val>
          <c:smooth val="0"/>
          <c:extLst xmlns:c16r2="http://schemas.microsoft.com/office/drawing/2015/06/chart">
            <c:ext xmlns:c16="http://schemas.microsoft.com/office/drawing/2014/chart" uri="{C3380CC4-5D6E-409C-BE32-E72D297353CC}">
              <c16:uniqueId val="{00000001-CB6C-46A6-91FB-38B3BE2C321F}"/>
            </c:ext>
          </c:extLst>
        </c:ser>
        <c:ser>
          <c:idx val="2"/>
          <c:order val="2"/>
          <c:tx>
            <c:strRef>
              <c:f>'rata specifică'!$R$81</c:f>
              <c:strCache>
                <c:ptCount val="1"/>
                <c:pt idx="0">
                  <c:v>17 ani</c:v>
                </c:pt>
              </c:strCache>
            </c:strRef>
          </c:tx>
          <c:spPr>
            <a:ln w="28575" cap="rnd">
              <a:solidFill>
                <a:schemeClr val="accent3"/>
              </a:solidFill>
              <a:round/>
            </a:ln>
            <a:effectLst/>
          </c:spPr>
          <c:marker>
            <c:symbol val="none"/>
          </c:marker>
          <c:cat>
            <c:strRef>
              <c:f>'rata specifică'!$S$78:$AE$78</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'rata specifică'!$S$81:$AE$81</c:f>
              <c:numCache>
                <c:formatCode>General</c:formatCode>
                <c:ptCount val="13"/>
                <c:pt idx="0">
                  <c:v>51.1</c:v>
                </c:pt>
                <c:pt idx="1">
                  <c:v>46</c:v>
                </c:pt>
                <c:pt idx="2">
                  <c:v>56.3</c:v>
                </c:pt>
                <c:pt idx="3">
                  <c:v>56</c:v>
                </c:pt>
                <c:pt idx="4">
                  <c:v>64.7</c:v>
                </c:pt>
                <c:pt idx="5">
                  <c:v>74.8</c:v>
                </c:pt>
                <c:pt idx="6">
                  <c:v>74.8</c:v>
                </c:pt>
                <c:pt idx="7">
                  <c:v>73.5</c:v>
                </c:pt>
                <c:pt idx="8">
                  <c:v>72.5</c:v>
                </c:pt>
                <c:pt idx="9">
                  <c:v>70.8</c:v>
                </c:pt>
                <c:pt idx="10">
                  <c:v>66.3</c:v>
                </c:pt>
                <c:pt idx="11">
                  <c:v>64.8</c:v>
                </c:pt>
                <c:pt idx="12">
                  <c:v>63.2</c:v>
                </c:pt>
              </c:numCache>
            </c:numRef>
          </c:val>
          <c:smooth val="0"/>
          <c:extLst xmlns:c16r2="http://schemas.microsoft.com/office/drawing/2015/06/chart">
            <c:ext xmlns:c16="http://schemas.microsoft.com/office/drawing/2014/chart" uri="{C3380CC4-5D6E-409C-BE32-E72D297353CC}">
              <c16:uniqueId val="{00000002-CB6C-46A6-91FB-38B3BE2C321F}"/>
            </c:ext>
          </c:extLst>
        </c:ser>
        <c:ser>
          <c:idx val="3"/>
          <c:order val="3"/>
          <c:tx>
            <c:strRef>
              <c:f>'rata specifică'!$R$82</c:f>
              <c:strCache>
                <c:ptCount val="1"/>
                <c:pt idx="0">
                  <c:v>18 ani</c:v>
                </c:pt>
              </c:strCache>
            </c:strRef>
          </c:tx>
          <c:spPr>
            <a:ln w="28575" cap="rnd">
              <a:solidFill>
                <a:schemeClr val="accent4"/>
              </a:solidFill>
              <a:round/>
            </a:ln>
            <a:effectLst/>
          </c:spPr>
          <c:marker>
            <c:symbol val="none"/>
          </c:marker>
          <c:cat>
            <c:strRef>
              <c:f>'rata specifică'!$S$78:$AE$78</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'rata specifică'!$S$82:$AE$82</c:f>
              <c:numCache>
                <c:formatCode>General</c:formatCode>
                <c:ptCount val="13"/>
                <c:pt idx="0">
                  <c:v>49.7</c:v>
                </c:pt>
                <c:pt idx="1">
                  <c:v>51.5</c:v>
                </c:pt>
                <c:pt idx="2">
                  <c:v>46.7</c:v>
                </c:pt>
                <c:pt idx="3">
                  <c:v>58.7</c:v>
                </c:pt>
                <c:pt idx="4">
                  <c:v>57.4</c:v>
                </c:pt>
                <c:pt idx="5">
                  <c:v>60.1</c:v>
                </c:pt>
                <c:pt idx="6">
                  <c:v>62.2</c:v>
                </c:pt>
                <c:pt idx="7">
                  <c:v>61.6</c:v>
                </c:pt>
                <c:pt idx="8">
                  <c:v>63.5</c:v>
                </c:pt>
                <c:pt idx="9">
                  <c:v>52.4</c:v>
                </c:pt>
                <c:pt idx="10">
                  <c:v>53.2</c:v>
                </c:pt>
                <c:pt idx="11">
                  <c:v>52.4</c:v>
                </c:pt>
                <c:pt idx="12">
                  <c:v>53.4</c:v>
                </c:pt>
              </c:numCache>
            </c:numRef>
          </c:val>
          <c:smooth val="0"/>
          <c:extLst xmlns:c16r2="http://schemas.microsoft.com/office/drawing/2015/06/chart">
            <c:ext xmlns:c16="http://schemas.microsoft.com/office/drawing/2014/chart" uri="{C3380CC4-5D6E-409C-BE32-E72D297353CC}">
              <c16:uniqueId val="{00000003-CB6C-46A6-91FB-38B3BE2C321F}"/>
            </c:ext>
          </c:extLst>
        </c:ser>
        <c:dLbls>
          <c:showLegendKey val="0"/>
          <c:showVal val="0"/>
          <c:showCatName val="0"/>
          <c:showSerName val="0"/>
          <c:showPercent val="0"/>
          <c:showBubbleSize val="0"/>
        </c:dLbls>
        <c:marker val="1"/>
        <c:smooth val="0"/>
        <c:axId val="103848192"/>
        <c:axId val="103849984"/>
      </c:lineChart>
      <c:catAx>
        <c:axId val="10384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3849984"/>
        <c:crosses val="autoZero"/>
        <c:auto val="1"/>
        <c:lblAlgn val="ctr"/>
        <c:lblOffset val="100"/>
        <c:noMultiLvlLbl val="0"/>
      </c:catAx>
      <c:valAx>
        <c:axId val="103849984"/>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3848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GB" sz="1100" b="0" i="0" baseline="0">
                <a:effectLst/>
              </a:rPr>
              <a:t>Rata specifică de cuprindere pe vârste în învăţământul</a:t>
            </a:r>
            <a:r>
              <a:rPr lang="ro-RO" sz="1100" b="0" i="0" baseline="0">
                <a:effectLst/>
              </a:rPr>
              <a:t> profesional</a:t>
            </a:r>
          </a:p>
        </c:rich>
      </c:tx>
      <c:overlay val="0"/>
      <c:spPr>
        <a:noFill/>
        <a:ln>
          <a:noFill/>
        </a:ln>
        <a:effectLst/>
      </c:spPr>
    </c:title>
    <c:autoTitleDeleted val="0"/>
    <c:plotArea>
      <c:layout/>
      <c:lineChart>
        <c:grouping val="standard"/>
        <c:varyColors val="0"/>
        <c:ser>
          <c:idx val="0"/>
          <c:order val="0"/>
          <c:tx>
            <c:strRef>
              <c:f>'rata specifică'!$R$92</c:f>
              <c:strCache>
                <c:ptCount val="1"/>
                <c:pt idx="0">
                  <c:v>15 ani</c:v>
                </c:pt>
              </c:strCache>
            </c:strRef>
          </c:tx>
          <c:spPr>
            <a:ln w="28575" cap="rnd">
              <a:solidFill>
                <a:schemeClr val="accent1"/>
              </a:solidFill>
              <a:round/>
            </a:ln>
            <a:effectLst/>
          </c:spPr>
          <c:marker>
            <c:symbol val="none"/>
          </c:marker>
          <c:cat>
            <c:strRef>
              <c:f>'rata specifică'!$S$91:$AE$91</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'rata specifică'!$S$92:$AE$92</c:f>
              <c:numCache>
                <c:formatCode>General</c:formatCode>
                <c:ptCount val="13"/>
                <c:pt idx="0">
                  <c:v>24</c:v>
                </c:pt>
                <c:pt idx="1">
                  <c:v>21.7</c:v>
                </c:pt>
                <c:pt idx="2">
                  <c:v>18.3</c:v>
                </c:pt>
                <c:pt idx="3">
                  <c:v>0.5</c:v>
                </c:pt>
                <c:pt idx="4">
                  <c:v>0</c:v>
                </c:pt>
                <c:pt idx="5">
                  <c:v>0</c:v>
                </c:pt>
                <c:pt idx="6">
                  <c:v>1.1000000000000001</c:v>
                </c:pt>
                <c:pt idx="7">
                  <c:v>1.1000000000000001</c:v>
                </c:pt>
                <c:pt idx="8">
                  <c:v>8</c:v>
                </c:pt>
                <c:pt idx="9">
                  <c:v>10.5</c:v>
                </c:pt>
                <c:pt idx="10">
                  <c:v>10.6</c:v>
                </c:pt>
                <c:pt idx="11">
                  <c:v>11</c:v>
                </c:pt>
                <c:pt idx="12">
                  <c:v>11.3</c:v>
                </c:pt>
              </c:numCache>
            </c:numRef>
          </c:val>
          <c:smooth val="0"/>
          <c:extLst xmlns:c16r2="http://schemas.microsoft.com/office/drawing/2015/06/chart">
            <c:ext xmlns:c16="http://schemas.microsoft.com/office/drawing/2014/chart" uri="{C3380CC4-5D6E-409C-BE32-E72D297353CC}">
              <c16:uniqueId val="{00000000-E294-4651-9D59-64E3DDB91A85}"/>
            </c:ext>
          </c:extLst>
        </c:ser>
        <c:ser>
          <c:idx val="1"/>
          <c:order val="1"/>
          <c:tx>
            <c:strRef>
              <c:f>'rata specifică'!$R$93</c:f>
              <c:strCache>
                <c:ptCount val="1"/>
                <c:pt idx="0">
                  <c:v>16 ani</c:v>
                </c:pt>
              </c:strCache>
            </c:strRef>
          </c:tx>
          <c:spPr>
            <a:ln w="28575" cap="rnd">
              <a:solidFill>
                <a:schemeClr val="accent2"/>
              </a:solidFill>
              <a:round/>
            </a:ln>
            <a:effectLst/>
          </c:spPr>
          <c:marker>
            <c:symbol val="none"/>
          </c:marker>
          <c:cat>
            <c:strRef>
              <c:f>'rata specifică'!$S$91:$AE$91</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'rata specifică'!$S$93:$AE$93</c:f>
              <c:numCache>
                <c:formatCode>General</c:formatCode>
                <c:ptCount val="13"/>
                <c:pt idx="0">
                  <c:v>23.9</c:v>
                </c:pt>
                <c:pt idx="1">
                  <c:v>25.3</c:v>
                </c:pt>
                <c:pt idx="2">
                  <c:v>22.3</c:v>
                </c:pt>
                <c:pt idx="3">
                  <c:v>14.8</c:v>
                </c:pt>
                <c:pt idx="4">
                  <c:v>1.2</c:v>
                </c:pt>
                <c:pt idx="5">
                  <c:v>0</c:v>
                </c:pt>
                <c:pt idx="6">
                  <c:v>3</c:v>
                </c:pt>
                <c:pt idx="7">
                  <c:v>4.0999999999999996</c:v>
                </c:pt>
                <c:pt idx="8">
                  <c:v>6.2</c:v>
                </c:pt>
                <c:pt idx="9">
                  <c:v>10.199999999999999</c:v>
                </c:pt>
                <c:pt idx="10">
                  <c:v>12.4</c:v>
                </c:pt>
                <c:pt idx="11">
                  <c:v>12</c:v>
                </c:pt>
                <c:pt idx="12">
                  <c:v>13.1</c:v>
                </c:pt>
              </c:numCache>
            </c:numRef>
          </c:val>
          <c:smooth val="0"/>
          <c:extLst xmlns:c16r2="http://schemas.microsoft.com/office/drawing/2015/06/chart">
            <c:ext xmlns:c16="http://schemas.microsoft.com/office/drawing/2014/chart" uri="{C3380CC4-5D6E-409C-BE32-E72D297353CC}">
              <c16:uniqueId val="{00000001-E294-4651-9D59-64E3DDB91A85}"/>
            </c:ext>
          </c:extLst>
        </c:ser>
        <c:ser>
          <c:idx val="2"/>
          <c:order val="2"/>
          <c:tx>
            <c:strRef>
              <c:f>'rata specifică'!$R$94</c:f>
              <c:strCache>
                <c:ptCount val="1"/>
                <c:pt idx="0">
                  <c:v>17 ani</c:v>
                </c:pt>
              </c:strCache>
            </c:strRef>
          </c:tx>
          <c:spPr>
            <a:ln w="28575" cap="rnd">
              <a:solidFill>
                <a:schemeClr val="accent3"/>
              </a:solidFill>
              <a:round/>
            </a:ln>
            <a:effectLst/>
          </c:spPr>
          <c:marker>
            <c:symbol val="none"/>
          </c:marker>
          <c:cat>
            <c:strRef>
              <c:f>'rata specifică'!$S$91:$AE$91</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'rata specifică'!$S$94:$AE$94</c:f>
              <c:numCache>
                <c:formatCode>General</c:formatCode>
                <c:ptCount val="13"/>
                <c:pt idx="0">
                  <c:v>18.8</c:v>
                </c:pt>
                <c:pt idx="1">
                  <c:v>18.8</c:v>
                </c:pt>
                <c:pt idx="2">
                  <c:v>20.9</c:v>
                </c:pt>
                <c:pt idx="3">
                  <c:v>18.2</c:v>
                </c:pt>
                <c:pt idx="4">
                  <c:v>11.1</c:v>
                </c:pt>
                <c:pt idx="5">
                  <c:v>0.7</c:v>
                </c:pt>
                <c:pt idx="6">
                  <c:v>2.2000000000000002</c:v>
                </c:pt>
                <c:pt idx="7">
                  <c:v>4.2</c:v>
                </c:pt>
                <c:pt idx="8">
                  <c:v>4.7</c:v>
                </c:pt>
                <c:pt idx="9">
                  <c:v>5.5</c:v>
                </c:pt>
                <c:pt idx="10">
                  <c:v>9.6</c:v>
                </c:pt>
                <c:pt idx="11">
                  <c:v>11.1</c:v>
                </c:pt>
                <c:pt idx="12">
                  <c:v>11.1</c:v>
                </c:pt>
              </c:numCache>
            </c:numRef>
          </c:val>
          <c:smooth val="0"/>
          <c:extLst xmlns:c16r2="http://schemas.microsoft.com/office/drawing/2015/06/chart">
            <c:ext xmlns:c16="http://schemas.microsoft.com/office/drawing/2014/chart" uri="{C3380CC4-5D6E-409C-BE32-E72D297353CC}">
              <c16:uniqueId val="{00000002-E294-4651-9D59-64E3DDB91A85}"/>
            </c:ext>
          </c:extLst>
        </c:ser>
        <c:dLbls>
          <c:showLegendKey val="0"/>
          <c:showVal val="0"/>
          <c:showCatName val="0"/>
          <c:showSerName val="0"/>
          <c:showPercent val="0"/>
          <c:showBubbleSize val="0"/>
        </c:dLbls>
        <c:marker val="1"/>
        <c:smooth val="0"/>
        <c:axId val="104012800"/>
        <c:axId val="104018688"/>
      </c:lineChart>
      <c:catAx>
        <c:axId val="104012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4018688"/>
        <c:crosses val="autoZero"/>
        <c:auto val="1"/>
        <c:lblAlgn val="ctr"/>
        <c:lblOffset val="100"/>
        <c:noMultiLvlLbl val="0"/>
      </c:catAx>
      <c:valAx>
        <c:axId val="104018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4012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100" b="0" i="0" baseline="0">
                <a:effectLst/>
              </a:rPr>
              <a:t>Rata specifică de cuprindere pe vârste în învăţământul</a:t>
            </a:r>
            <a:r>
              <a:rPr lang="ro-RO" sz="1100" b="0" i="0" baseline="0">
                <a:effectLst/>
              </a:rPr>
              <a:t> postliceal</a:t>
            </a:r>
            <a:endParaRPr lang="en-GB" sz="1000">
              <a:effectLst/>
            </a:endParaRPr>
          </a:p>
        </c:rich>
      </c:tx>
      <c:layout/>
      <c:overlay val="0"/>
      <c:spPr>
        <a:noFill/>
        <a:ln>
          <a:noFill/>
        </a:ln>
        <a:effectLst/>
      </c:spPr>
    </c:title>
    <c:autoTitleDeleted val="0"/>
    <c:plotArea>
      <c:layout/>
      <c:lineChart>
        <c:grouping val="standard"/>
        <c:varyColors val="0"/>
        <c:ser>
          <c:idx val="0"/>
          <c:order val="0"/>
          <c:tx>
            <c:strRef>
              <c:f>'rata specifică'!$R$106</c:f>
              <c:strCache>
                <c:ptCount val="1"/>
                <c:pt idx="0">
                  <c:v>19 ani</c:v>
                </c:pt>
              </c:strCache>
            </c:strRef>
          </c:tx>
          <c:spPr>
            <a:ln w="28575" cap="rnd">
              <a:solidFill>
                <a:schemeClr val="accent1"/>
              </a:solidFill>
              <a:round/>
            </a:ln>
            <a:effectLst/>
          </c:spPr>
          <c:marker>
            <c:symbol val="none"/>
          </c:marker>
          <c:cat>
            <c:strRef>
              <c:f>'rata specifică'!$S$105:$AE$105</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'rata specifică'!$S$106:$AE$106</c:f>
              <c:numCache>
                <c:formatCode>General</c:formatCode>
                <c:ptCount val="13"/>
                <c:pt idx="0">
                  <c:v>1.1000000000000001</c:v>
                </c:pt>
                <c:pt idx="1">
                  <c:v>1.1000000000000001</c:v>
                </c:pt>
                <c:pt idx="2">
                  <c:v>1.7</c:v>
                </c:pt>
                <c:pt idx="3">
                  <c:v>1.6</c:v>
                </c:pt>
                <c:pt idx="4">
                  <c:v>2.2999999999999998</c:v>
                </c:pt>
                <c:pt idx="5">
                  <c:v>2.7</c:v>
                </c:pt>
                <c:pt idx="6">
                  <c:v>3.5</c:v>
                </c:pt>
                <c:pt idx="7">
                  <c:v>4.2</c:v>
                </c:pt>
                <c:pt idx="8">
                  <c:v>4.3</c:v>
                </c:pt>
                <c:pt idx="9">
                  <c:v>4.5</c:v>
                </c:pt>
                <c:pt idx="10">
                  <c:v>4.4000000000000004</c:v>
                </c:pt>
                <c:pt idx="11">
                  <c:v>4.3</c:v>
                </c:pt>
                <c:pt idx="12">
                  <c:v>4.0999999999999996</c:v>
                </c:pt>
              </c:numCache>
            </c:numRef>
          </c:val>
          <c:smooth val="0"/>
          <c:extLst xmlns:c16r2="http://schemas.microsoft.com/office/drawing/2015/06/chart">
            <c:ext xmlns:c16="http://schemas.microsoft.com/office/drawing/2014/chart" uri="{C3380CC4-5D6E-409C-BE32-E72D297353CC}">
              <c16:uniqueId val="{00000000-CD6A-42A0-9165-69A581D9FE8A}"/>
            </c:ext>
          </c:extLst>
        </c:ser>
        <c:ser>
          <c:idx val="1"/>
          <c:order val="1"/>
          <c:tx>
            <c:strRef>
              <c:f>'rata specifică'!$R$107</c:f>
              <c:strCache>
                <c:ptCount val="1"/>
                <c:pt idx="0">
                  <c:v>20 ani</c:v>
                </c:pt>
              </c:strCache>
            </c:strRef>
          </c:tx>
          <c:spPr>
            <a:ln w="28575" cap="rnd">
              <a:solidFill>
                <a:schemeClr val="accent2"/>
              </a:solidFill>
              <a:round/>
            </a:ln>
            <a:effectLst/>
          </c:spPr>
          <c:marker>
            <c:symbol val="none"/>
          </c:marker>
          <c:cat>
            <c:strRef>
              <c:f>'rata specifică'!$S$105:$AE$105</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'rata specifică'!$S$107:$AE$107</c:f>
              <c:numCache>
                <c:formatCode>General</c:formatCode>
                <c:ptCount val="13"/>
                <c:pt idx="0">
                  <c:v>1.7</c:v>
                </c:pt>
                <c:pt idx="1">
                  <c:v>1.6</c:v>
                </c:pt>
                <c:pt idx="2">
                  <c:v>1.9</c:v>
                </c:pt>
                <c:pt idx="3">
                  <c:v>2.2000000000000002</c:v>
                </c:pt>
                <c:pt idx="4">
                  <c:v>2.2000000000000002</c:v>
                </c:pt>
                <c:pt idx="5">
                  <c:v>3.4</c:v>
                </c:pt>
                <c:pt idx="6">
                  <c:v>4.4000000000000004</c:v>
                </c:pt>
                <c:pt idx="7">
                  <c:v>5.0999999999999996</c:v>
                </c:pt>
                <c:pt idx="8">
                  <c:v>5.6</c:v>
                </c:pt>
                <c:pt idx="9">
                  <c:v>5.0999999999999996</c:v>
                </c:pt>
                <c:pt idx="10">
                  <c:v>5.0999999999999996</c:v>
                </c:pt>
                <c:pt idx="11">
                  <c:v>5</c:v>
                </c:pt>
                <c:pt idx="12">
                  <c:v>4.7</c:v>
                </c:pt>
              </c:numCache>
            </c:numRef>
          </c:val>
          <c:smooth val="0"/>
          <c:extLst xmlns:c16r2="http://schemas.microsoft.com/office/drawing/2015/06/chart">
            <c:ext xmlns:c16="http://schemas.microsoft.com/office/drawing/2014/chart" uri="{C3380CC4-5D6E-409C-BE32-E72D297353CC}">
              <c16:uniqueId val="{00000001-CD6A-42A0-9165-69A581D9FE8A}"/>
            </c:ext>
          </c:extLst>
        </c:ser>
        <c:ser>
          <c:idx val="2"/>
          <c:order val="2"/>
          <c:tx>
            <c:strRef>
              <c:f>'rata specifică'!$R$108</c:f>
              <c:strCache>
                <c:ptCount val="1"/>
                <c:pt idx="0">
                  <c:v>21+ ani</c:v>
                </c:pt>
              </c:strCache>
            </c:strRef>
          </c:tx>
          <c:spPr>
            <a:ln w="28575" cap="rnd">
              <a:solidFill>
                <a:schemeClr val="accent3"/>
              </a:solidFill>
              <a:round/>
            </a:ln>
            <a:effectLst/>
          </c:spPr>
          <c:marker>
            <c:symbol val="none"/>
          </c:marker>
          <c:cat>
            <c:strRef>
              <c:f>'rata specifică'!$S$105:$AE$105</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'rata specifică'!$S$108:$AE$108</c:f>
              <c:numCache>
                <c:formatCode>General</c:formatCode>
                <c:ptCount val="13"/>
                <c:pt idx="0">
                  <c:v>7.9</c:v>
                </c:pt>
                <c:pt idx="1">
                  <c:v>10.6</c:v>
                </c:pt>
                <c:pt idx="2">
                  <c:v>11.4</c:v>
                </c:pt>
                <c:pt idx="3">
                  <c:v>14</c:v>
                </c:pt>
                <c:pt idx="4">
                  <c:v>16.399999999999999</c:v>
                </c:pt>
                <c:pt idx="5">
                  <c:v>18.399999999999999</c:v>
                </c:pt>
                <c:pt idx="6">
                  <c:v>28.4</c:v>
                </c:pt>
                <c:pt idx="7">
                  <c:v>31.3</c:v>
                </c:pt>
                <c:pt idx="8">
                  <c:v>38.299999999999997</c:v>
                </c:pt>
                <c:pt idx="9">
                  <c:v>35</c:v>
                </c:pt>
                <c:pt idx="10">
                  <c:v>33.200000000000003</c:v>
                </c:pt>
                <c:pt idx="11">
                  <c:v>34.200000000000003</c:v>
                </c:pt>
                <c:pt idx="12">
                  <c:v>35.6</c:v>
                </c:pt>
              </c:numCache>
            </c:numRef>
          </c:val>
          <c:smooth val="0"/>
          <c:extLst xmlns:c16r2="http://schemas.microsoft.com/office/drawing/2015/06/chart">
            <c:ext xmlns:c16="http://schemas.microsoft.com/office/drawing/2014/chart" uri="{C3380CC4-5D6E-409C-BE32-E72D297353CC}">
              <c16:uniqueId val="{00000002-CD6A-42A0-9165-69A581D9FE8A}"/>
            </c:ext>
          </c:extLst>
        </c:ser>
        <c:dLbls>
          <c:showLegendKey val="0"/>
          <c:showVal val="0"/>
          <c:showCatName val="0"/>
          <c:showSerName val="0"/>
          <c:showPercent val="0"/>
          <c:showBubbleSize val="0"/>
        </c:dLbls>
        <c:marker val="1"/>
        <c:smooth val="0"/>
        <c:axId val="104062976"/>
        <c:axId val="104064512"/>
      </c:lineChart>
      <c:catAx>
        <c:axId val="10406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4064512"/>
        <c:crosses val="autoZero"/>
        <c:auto val="1"/>
        <c:lblAlgn val="ctr"/>
        <c:lblOffset val="100"/>
        <c:noMultiLvlLbl val="0"/>
      </c:catAx>
      <c:valAx>
        <c:axId val="104064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406297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GB" sz="1200"/>
              <a:t>Rata abandonului școlar în învățământul primar și gimnazial</a:t>
            </a:r>
            <a:r>
              <a:rPr lang="ro-RO" sz="1200"/>
              <a:t> în funcție de mediu</a:t>
            </a:r>
            <a:endParaRPr lang="en-GB" sz="1200"/>
          </a:p>
        </c:rich>
      </c:tx>
      <c:layout/>
      <c:overlay val="0"/>
      <c:spPr>
        <a:noFill/>
        <a:ln>
          <a:noFill/>
        </a:ln>
        <a:effectLst/>
      </c:spPr>
    </c:title>
    <c:autoTitleDeleted val="0"/>
    <c:plotArea>
      <c:layout/>
      <c:lineChart>
        <c:grouping val="standard"/>
        <c:varyColors val="0"/>
        <c:ser>
          <c:idx val="0"/>
          <c:order val="0"/>
          <c:tx>
            <c:strRef>
              <c:f>'rata abandon'!$A$5</c:f>
              <c:strCache>
                <c:ptCount val="1"/>
                <c:pt idx="0">
                  <c:v>Total</c:v>
                </c:pt>
              </c:strCache>
            </c:strRef>
          </c:tx>
          <c:spPr>
            <a:ln w="31750" cap="rnd">
              <a:solidFill>
                <a:schemeClr val="accent1"/>
              </a:solidFill>
              <a:round/>
            </a:ln>
            <a:effectLst/>
          </c:spPr>
          <c:marker>
            <c:symbol val="none"/>
          </c:marker>
          <c:cat>
            <c:strRef>
              <c:f>'rata abandon'!$B$4:$M$4</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abandon'!$B$5:$M$5</c:f>
              <c:numCache>
                <c:formatCode>General</c:formatCode>
                <c:ptCount val="12"/>
                <c:pt idx="0">
                  <c:v>2</c:v>
                </c:pt>
                <c:pt idx="1">
                  <c:v>1.9</c:v>
                </c:pt>
                <c:pt idx="2">
                  <c:v>1.7</c:v>
                </c:pt>
                <c:pt idx="3">
                  <c:v>1.5</c:v>
                </c:pt>
                <c:pt idx="4">
                  <c:v>1.8</c:v>
                </c:pt>
                <c:pt idx="5">
                  <c:v>1.8</c:v>
                </c:pt>
                <c:pt idx="6">
                  <c:v>1.4</c:v>
                </c:pt>
                <c:pt idx="7">
                  <c:v>1.5</c:v>
                </c:pt>
                <c:pt idx="8">
                  <c:v>1.8</c:v>
                </c:pt>
                <c:pt idx="9">
                  <c:v>1.8</c:v>
                </c:pt>
                <c:pt idx="10">
                  <c:v>1.6</c:v>
                </c:pt>
                <c:pt idx="11">
                  <c:v>1.7</c:v>
                </c:pt>
              </c:numCache>
            </c:numRef>
          </c:val>
          <c:smooth val="0"/>
          <c:extLst xmlns:c16r2="http://schemas.microsoft.com/office/drawing/2015/06/chart">
            <c:ext xmlns:c16="http://schemas.microsoft.com/office/drawing/2014/chart" uri="{C3380CC4-5D6E-409C-BE32-E72D297353CC}">
              <c16:uniqueId val="{00000000-7DF6-4CD7-91D0-1D6A121128A4}"/>
            </c:ext>
          </c:extLst>
        </c:ser>
        <c:ser>
          <c:idx val="1"/>
          <c:order val="1"/>
          <c:tx>
            <c:strRef>
              <c:f>'rata abandon'!$A$6</c:f>
              <c:strCache>
                <c:ptCount val="1"/>
                <c:pt idx="0">
                  <c:v>Urban</c:v>
                </c:pt>
              </c:strCache>
            </c:strRef>
          </c:tx>
          <c:spPr>
            <a:ln w="31750" cap="rnd">
              <a:solidFill>
                <a:schemeClr val="accent2"/>
              </a:solidFill>
              <a:round/>
            </a:ln>
            <a:effectLst/>
          </c:spPr>
          <c:marker>
            <c:symbol val="none"/>
          </c:marker>
          <c:cat>
            <c:strRef>
              <c:f>'rata abandon'!$B$4:$M$4</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abandon'!$B$6:$M$6</c:f>
              <c:numCache>
                <c:formatCode>General</c:formatCode>
                <c:ptCount val="12"/>
                <c:pt idx="0">
                  <c:v>2.2000000000000002</c:v>
                </c:pt>
                <c:pt idx="1">
                  <c:v>1.7</c:v>
                </c:pt>
                <c:pt idx="2">
                  <c:v>1.5</c:v>
                </c:pt>
                <c:pt idx="3">
                  <c:v>1.5</c:v>
                </c:pt>
                <c:pt idx="4">
                  <c:v>1.8</c:v>
                </c:pt>
                <c:pt idx="5">
                  <c:v>1.7</c:v>
                </c:pt>
                <c:pt idx="6">
                  <c:v>1.1000000000000001</c:v>
                </c:pt>
                <c:pt idx="7">
                  <c:v>1.3</c:v>
                </c:pt>
                <c:pt idx="8">
                  <c:v>1.5</c:v>
                </c:pt>
                <c:pt idx="9">
                  <c:v>1.4</c:v>
                </c:pt>
                <c:pt idx="10">
                  <c:v>1.1000000000000001</c:v>
                </c:pt>
                <c:pt idx="11">
                  <c:v>1.1000000000000001</c:v>
                </c:pt>
              </c:numCache>
            </c:numRef>
          </c:val>
          <c:smooth val="0"/>
          <c:extLst xmlns:c16r2="http://schemas.microsoft.com/office/drawing/2015/06/chart">
            <c:ext xmlns:c16="http://schemas.microsoft.com/office/drawing/2014/chart" uri="{C3380CC4-5D6E-409C-BE32-E72D297353CC}">
              <c16:uniqueId val="{00000001-7DF6-4CD7-91D0-1D6A121128A4}"/>
            </c:ext>
          </c:extLst>
        </c:ser>
        <c:ser>
          <c:idx val="2"/>
          <c:order val="2"/>
          <c:tx>
            <c:strRef>
              <c:f>'rata abandon'!$A$7</c:f>
              <c:strCache>
                <c:ptCount val="1"/>
                <c:pt idx="0">
                  <c:v>Rural</c:v>
                </c:pt>
              </c:strCache>
            </c:strRef>
          </c:tx>
          <c:spPr>
            <a:ln w="31750" cap="rnd">
              <a:solidFill>
                <a:schemeClr val="accent3"/>
              </a:solidFill>
              <a:round/>
            </a:ln>
            <a:effectLst/>
          </c:spPr>
          <c:marker>
            <c:symbol val="none"/>
          </c:marker>
          <c:cat>
            <c:strRef>
              <c:f>'rata abandon'!$B$4:$M$4</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abandon'!$B$7:$M$7</c:f>
              <c:numCache>
                <c:formatCode>General</c:formatCode>
                <c:ptCount val="12"/>
                <c:pt idx="0">
                  <c:v>1.8</c:v>
                </c:pt>
                <c:pt idx="1">
                  <c:v>2.2000000000000002</c:v>
                </c:pt>
                <c:pt idx="2">
                  <c:v>1.9</c:v>
                </c:pt>
                <c:pt idx="3">
                  <c:v>1.6</c:v>
                </c:pt>
                <c:pt idx="4">
                  <c:v>1.8</c:v>
                </c:pt>
                <c:pt idx="5">
                  <c:v>1.8</c:v>
                </c:pt>
                <c:pt idx="6">
                  <c:v>1.6</c:v>
                </c:pt>
                <c:pt idx="7">
                  <c:v>1.8</c:v>
                </c:pt>
                <c:pt idx="8">
                  <c:v>2.2000000000000002</c:v>
                </c:pt>
                <c:pt idx="9">
                  <c:v>2.2999999999999998</c:v>
                </c:pt>
                <c:pt idx="10">
                  <c:v>2.2999999999999998</c:v>
                </c:pt>
                <c:pt idx="11">
                  <c:v>2.4</c:v>
                </c:pt>
              </c:numCache>
            </c:numRef>
          </c:val>
          <c:smooth val="0"/>
          <c:extLst xmlns:c16r2="http://schemas.microsoft.com/office/drawing/2015/06/chart">
            <c:ext xmlns:c16="http://schemas.microsoft.com/office/drawing/2014/chart" uri="{C3380CC4-5D6E-409C-BE32-E72D297353CC}">
              <c16:uniqueId val="{00000002-7DF6-4CD7-91D0-1D6A121128A4}"/>
            </c:ext>
          </c:extLst>
        </c:ser>
        <c:dLbls>
          <c:showLegendKey val="0"/>
          <c:showVal val="0"/>
          <c:showCatName val="0"/>
          <c:showSerName val="0"/>
          <c:showPercent val="0"/>
          <c:showBubbleSize val="0"/>
        </c:dLbls>
        <c:marker val="1"/>
        <c:smooth val="0"/>
        <c:axId val="101405824"/>
        <c:axId val="101407360"/>
      </c:lineChart>
      <c:catAx>
        <c:axId val="101405824"/>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crossAx val="101407360"/>
        <c:crosses val="autoZero"/>
        <c:auto val="1"/>
        <c:lblAlgn val="ctr"/>
        <c:lblOffset val="100"/>
        <c:noMultiLvlLbl val="0"/>
      </c:catAx>
      <c:valAx>
        <c:axId val="101407360"/>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crossAx val="1014058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100" b="1" i="0" baseline="0">
                <a:effectLst/>
              </a:rPr>
              <a:t>Rata abandonului școlar în învățământul primar și gimnazial</a:t>
            </a:r>
            <a:r>
              <a:rPr lang="ro-RO" sz="1100" b="1" i="0" baseline="0">
                <a:effectLst/>
              </a:rPr>
              <a:t> în funcție de mediu</a:t>
            </a:r>
            <a:endParaRPr lang="en-GB" sz="1000">
              <a:effectLst/>
            </a:endParaRPr>
          </a:p>
        </c:rich>
      </c:tx>
      <c:overlay val="0"/>
      <c:spPr>
        <a:noFill/>
        <a:ln>
          <a:noFill/>
        </a:ln>
        <a:effectLst/>
      </c:spPr>
    </c:title>
    <c:autoTitleDeleted val="0"/>
    <c:plotArea>
      <c:layout/>
      <c:lineChart>
        <c:grouping val="standard"/>
        <c:varyColors val="0"/>
        <c:ser>
          <c:idx val="0"/>
          <c:order val="0"/>
          <c:tx>
            <c:strRef>
              <c:f>'rata abandon'!$S$6</c:f>
              <c:strCache>
                <c:ptCount val="1"/>
                <c:pt idx="0">
                  <c:v>F Primar</c:v>
                </c:pt>
              </c:strCache>
            </c:strRef>
          </c:tx>
          <c:spPr>
            <a:ln w="28575" cap="rnd">
              <a:solidFill>
                <a:schemeClr val="accent1"/>
              </a:solidFill>
              <a:round/>
            </a:ln>
            <a:effectLst/>
          </c:spPr>
          <c:marker>
            <c:symbol val="none"/>
          </c:marker>
          <c:cat>
            <c:strRef>
              <c:f>'rata abandon'!$T$5:$AE$5</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abandon'!$T$6:$AE$6</c:f>
              <c:numCache>
                <c:formatCode>General</c:formatCode>
                <c:ptCount val="12"/>
                <c:pt idx="0">
                  <c:v>1.5</c:v>
                </c:pt>
                <c:pt idx="1">
                  <c:v>1.5</c:v>
                </c:pt>
                <c:pt idx="2">
                  <c:v>1.3</c:v>
                </c:pt>
                <c:pt idx="3">
                  <c:v>1.3</c:v>
                </c:pt>
                <c:pt idx="4">
                  <c:v>1.5</c:v>
                </c:pt>
                <c:pt idx="5">
                  <c:v>1.4</c:v>
                </c:pt>
                <c:pt idx="6">
                  <c:v>1</c:v>
                </c:pt>
                <c:pt idx="7">
                  <c:v>1.1000000000000001</c:v>
                </c:pt>
                <c:pt idx="8">
                  <c:v>1.6</c:v>
                </c:pt>
                <c:pt idx="9">
                  <c:v>1.5</c:v>
                </c:pt>
                <c:pt idx="10">
                  <c:v>1.4</c:v>
                </c:pt>
                <c:pt idx="11">
                  <c:v>1.4</c:v>
                </c:pt>
              </c:numCache>
            </c:numRef>
          </c:val>
          <c:smooth val="0"/>
          <c:extLst xmlns:c16r2="http://schemas.microsoft.com/office/drawing/2015/06/chart">
            <c:ext xmlns:c16="http://schemas.microsoft.com/office/drawing/2014/chart" uri="{C3380CC4-5D6E-409C-BE32-E72D297353CC}">
              <c16:uniqueId val="{00000000-5865-49EA-9ABF-4B793BA48B0C}"/>
            </c:ext>
          </c:extLst>
        </c:ser>
        <c:ser>
          <c:idx val="1"/>
          <c:order val="1"/>
          <c:tx>
            <c:strRef>
              <c:f>'rata abandon'!$S$7</c:f>
              <c:strCache>
                <c:ptCount val="1"/>
                <c:pt idx="0">
                  <c:v>M Primar</c:v>
                </c:pt>
              </c:strCache>
            </c:strRef>
          </c:tx>
          <c:spPr>
            <a:ln w="28575" cap="rnd">
              <a:solidFill>
                <a:schemeClr val="accent2"/>
              </a:solidFill>
              <a:round/>
            </a:ln>
            <a:effectLst/>
          </c:spPr>
          <c:marker>
            <c:symbol val="none"/>
          </c:marker>
          <c:cat>
            <c:strRef>
              <c:f>'rata abandon'!$T$5:$AE$5</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abandon'!$T$7:$AE$7</c:f>
              <c:numCache>
                <c:formatCode>General</c:formatCode>
                <c:ptCount val="12"/>
                <c:pt idx="0">
                  <c:v>1.9</c:v>
                </c:pt>
                <c:pt idx="1">
                  <c:v>1.9</c:v>
                </c:pt>
                <c:pt idx="2">
                  <c:v>1.6</c:v>
                </c:pt>
                <c:pt idx="3">
                  <c:v>1.6</c:v>
                </c:pt>
                <c:pt idx="4">
                  <c:v>1.7</c:v>
                </c:pt>
                <c:pt idx="5">
                  <c:v>1.7</c:v>
                </c:pt>
                <c:pt idx="6">
                  <c:v>1.2</c:v>
                </c:pt>
                <c:pt idx="7">
                  <c:v>1.3</c:v>
                </c:pt>
                <c:pt idx="8">
                  <c:v>1.9</c:v>
                </c:pt>
                <c:pt idx="9">
                  <c:v>1.8</c:v>
                </c:pt>
                <c:pt idx="10">
                  <c:v>1.7</c:v>
                </c:pt>
                <c:pt idx="11">
                  <c:v>1.7</c:v>
                </c:pt>
              </c:numCache>
            </c:numRef>
          </c:val>
          <c:smooth val="0"/>
          <c:extLst xmlns:c16r2="http://schemas.microsoft.com/office/drawing/2015/06/chart">
            <c:ext xmlns:c16="http://schemas.microsoft.com/office/drawing/2014/chart" uri="{C3380CC4-5D6E-409C-BE32-E72D297353CC}">
              <c16:uniqueId val="{00000001-5865-49EA-9ABF-4B793BA48B0C}"/>
            </c:ext>
          </c:extLst>
        </c:ser>
        <c:ser>
          <c:idx val="2"/>
          <c:order val="2"/>
          <c:tx>
            <c:strRef>
              <c:f>'rata abandon'!$S$8</c:f>
              <c:strCache>
                <c:ptCount val="1"/>
                <c:pt idx="0">
                  <c:v>F Gimnaziu</c:v>
                </c:pt>
              </c:strCache>
            </c:strRef>
          </c:tx>
          <c:spPr>
            <a:ln w="28575" cap="rnd">
              <a:solidFill>
                <a:schemeClr val="accent3"/>
              </a:solidFill>
              <a:round/>
            </a:ln>
            <a:effectLst/>
          </c:spPr>
          <c:marker>
            <c:symbol val="none"/>
          </c:marker>
          <c:cat>
            <c:strRef>
              <c:f>'rata abandon'!$T$5:$AE$5</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abandon'!$T$8:$AE$8</c:f>
              <c:numCache>
                <c:formatCode>General</c:formatCode>
                <c:ptCount val="12"/>
                <c:pt idx="0">
                  <c:v>2.1</c:v>
                </c:pt>
                <c:pt idx="1">
                  <c:v>1.9</c:v>
                </c:pt>
                <c:pt idx="2">
                  <c:v>1.8</c:v>
                </c:pt>
                <c:pt idx="3">
                  <c:v>1.5</c:v>
                </c:pt>
                <c:pt idx="4">
                  <c:v>1.9</c:v>
                </c:pt>
                <c:pt idx="5">
                  <c:v>1.7</c:v>
                </c:pt>
                <c:pt idx="6">
                  <c:v>1.6</c:v>
                </c:pt>
                <c:pt idx="7">
                  <c:v>1.7</c:v>
                </c:pt>
                <c:pt idx="8">
                  <c:v>1.7</c:v>
                </c:pt>
                <c:pt idx="9">
                  <c:v>1.8</c:v>
                </c:pt>
                <c:pt idx="10">
                  <c:v>0.6</c:v>
                </c:pt>
                <c:pt idx="11">
                  <c:v>1.7</c:v>
                </c:pt>
              </c:numCache>
            </c:numRef>
          </c:val>
          <c:smooth val="0"/>
          <c:extLst xmlns:c16r2="http://schemas.microsoft.com/office/drawing/2015/06/chart">
            <c:ext xmlns:c16="http://schemas.microsoft.com/office/drawing/2014/chart" uri="{C3380CC4-5D6E-409C-BE32-E72D297353CC}">
              <c16:uniqueId val="{00000002-5865-49EA-9ABF-4B793BA48B0C}"/>
            </c:ext>
          </c:extLst>
        </c:ser>
        <c:ser>
          <c:idx val="3"/>
          <c:order val="3"/>
          <c:tx>
            <c:strRef>
              <c:f>'rata abandon'!$S$9</c:f>
              <c:strCache>
                <c:ptCount val="1"/>
                <c:pt idx="0">
                  <c:v>M Gimnaziu</c:v>
                </c:pt>
              </c:strCache>
            </c:strRef>
          </c:tx>
          <c:spPr>
            <a:ln w="28575" cap="rnd">
              <a:solidFill>
                <a:schemeClr val="accent4"/>
              </a:solidFill>
              <a:round/>
            </a:ln>
            <a:effectLst/>
          </c:spPr>
          <c:marker>
            <c:symbol val="none"/>
          </c:marker>
          <c:cat>
            <c:strRef>
              <c:f>'rata abandon'!$T$5:$AE$5</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abandon'!$T$9:$AE$9</c:f>
              <c:numCache>
                <c:formatCode>General</c:formatCode>
                <c:ptCount val="12"/>
                <c:pt idx="0">
                  <c:v>2.5</c:v>
                </c:pt>
                <c:pt idx="1">
                  <c:v>2.4</c:v>
                </c:pt>
                <c:pt idx="2">
                  <c:v>2</c:v>
                </c:pt>
                <c:pt idx="3">
                  <c:v>1.8</c:v>
                </c:pt>
                <c:pt idx="4">
                  <c:v>2.1</c:v>
                </c:pt>
                <c:pt idx="5">
                  <c:v>2.2000000000000002</c:v>
                </c:pt>
                <c:pt idx="6">
                  <c:v>1.9</c:v>
                </c:pt>
                <c:pt idx="7">
                  <c:v>1.9</c:v>
                </c:pt>
                <c:pt idx="8">
                  <c:v>2.1</c:v>
                </c:pt>
                <c:pt idx="9">
                  <c:v>2.1</c:v>
                </c:pt>
                <c:pt idx="10">
                  <c:v>2.8</c:v>
                </c:pt>
                <c:pt idx="11">
                  <c:v>2</c:v>
                </c:pt>
              </c:numCache>
            </c:numRef>
          </c:val>
          <c:smooth val="0"/>
          <c:extLst xmlns:c16r2="http://schemas.microsoft.com/office/drawing/2015/06/chart">
            <c:ext xmlns:c16="http://schemas.microsoft.com/office/drawing/2014/chart" uri="{C3380CC4-5D6E-409C-BE32-E72D297353CC}">
              <c16:uniqueId val="{00000003-5865-49EA-9ABF-4B793BA48B0C}"/>
            </c:ext>
          </c:extLst>
        </c:ser>
        <c:dLbls>
          <c:showLegendKey val="0"/>
          <c:showVal val="0"/>
          <c:showCatName val="0"/>
          <c:showSerName val="0"/>
          <c:showPercent val="0"/>
          <c:showBubbleSize val="0"/>
        </c:dLbls>
        <c:marker val="1"/>
        <c:smooth val="0"/>
        <c:axId val="110906368"/>
        <c:axId val="110920448"/>
      </c:lineChart>
      <c:catAx>
        <c:axId val="110906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0920448"/>
        <c:crosses val="autoZero"/>
        <c:auto val="1"/>
        <c:lblAlgn val="ctr"/>
        <c:lblOffset val="100"/>
        <c:noMultiLvlLbl val="0"/>
      </c:catAx>
      <c:valAx>
        <c:axId val="110920448"/>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0906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100" b="1" i="1" u="none" strike="noStrike" baseline="0"/>
              <a:t>Rata abandonului școlar în învățământul primar și gimnazial, pe clase și medii de rezidență</a:t>
            </a:r>
            <a:endParaRPr lang="en-GB" sz="1100"/>
          </a:p>
        </c:rich>
      </c:tx>
      <c:overlay val="0"/>
      <c:spPr>
        <a:noFill/>
        <a:ln>
          <a:noFill/>
        </a:ln>
        <a:effectLst/>
      </c:spPr>
    </c:title>
    <c:autoTitleDeleted val="0"/>
    <c:plotArea>
      <c:layout/>
      <c:barChart>
        <c:barDir val="col"/>
        <c:grouping val="clustered"/>
        <c:varyColors val="0"/>
        <c:ser>
          <c:idx val="0"/>
          <c:order val="0"/>
          <c:tx>
            <c:strRef>
              <c:f>'rata abandon'!$V$26</c:f>
              <c:strCache>
                <c:ptCount val="1"/>
                <c:pt idx="0">
                  <c:v>Total</c:v>
                </c:pt>
              </c:strCache>
            </c:strRef>
          </c:tx>
          <c:spPr>
            <a:solidFill>
              <a:schemeClr val="accent1"/>
            </a:solidFill>
            <a:ln>
              <a:noFill/>
            </a:ln>
            <a:effectLst/>
          </c:spPr>
          <c:invertIfNegative val="0"/>
          <c:cat>
            <c:strRef>
              <c:f>'rata abandon'!$U$27:$U$35</c:f>
              <c:strCache>
                <c:ptCount val="9"/>
                <c:pt idx="0">
                  <c:v>Cls. Preg.</c:v>
                </c:pt>
                <c:pt idx="1">
                  <c:v>I</c:v>
                </c:pt>
                <c:pt idx="2">
                  <c:v>a II-a</c:v>
                </c:pt>
                <c:pt idx="3">
                  <c:v>a III-a</c:v>
                </c:pt>
                <c:pt idx="4">
                  <c:v>a IV-a</c:v>
                </c:pt>
                <c:pt idx="5">
                  <c:v>a V-a</c:v>
                </c:pt>
                <c:pt idx="6">
                  <c:v>a VI-a</c:v>
                </c:pt>
                <c:pt idx="7">
                  <c:v>a VII-a</c:v>
                </c:pt>
                <c:pt idx="8">
                  <c:v>a VIII-a</c:v>
                </c:pt>
              </c:strCache>
            </c:strRef>
          </c:cat>
          <c:val>
            <c:numRef>
              <c:f>'rata abandon'!$V$27:$V$35</c:f>
              <c:numCache>
                <c:formatCode>General</c:formatCode>
                <c:ptCount val="9"/>
                <c:pt idx="0">
                  <c:v>1.8</c:v>
                </c:pt>
                <c:pt idx="1">
                  <c:v>2.6</c:v>
                </c:pt>
                <c:pt idx="2">
                  <c:v>1.4</c:v>
                </c:pt>
                <c:pt idx="3">
                  <c:v>1</c:v>
                </c:pt>
                <c:pt idx="4">
                  <c:v>1.2</c:v>
                </c:pt>
                <c:pt idx="5">
                  <c:v>2.4</c:v>
                </c:pt>
                <c:pt idx="6">
                  <c:v>1.6</c:v>
                </c:pt>
                <c:pt idx="7">
                  <c:v>1.7</c:v>
                </c:pt>
                <c:pt idx="8">
                  <c:v>1.7</c:v>
                </c:pt>
              </c:numCache>
            </c:numRef>
          </c:val>
          <c:extLst xmlns:c16r2="http://schemas.microsoft.com/office/drawing/2015/06/chart">
            <c:ext xmlns:c16="http://schemas.microsoft.com/office/drawing/2014/chart" uri="{C3380CC4-5D6E-409C-BE32-E72D297353CC}">
              <c16:uniqueId val="{00000000-EF07-4246-AF94-7A589215EB41}"/>
            </c:ext>
          </c:extLst>
        </c:ser>
        <c:ser>
          <c:idx val="1"/>
          <c:order val="1"/>
          <c:tx>
            <c:strRef>
              <c:f>'rata abandon'!$W$26</c:f>
              <c:strCache>
                <c:ptCount val="1"/>
                <c:pt idx="0">
                  <c:v>Urban</c:v>
                </c:pt>
              </c:strCache>
            </c:strRef>
          </c:tx>
          <c:spPr>
            <a:solidFill>
              <a:schemeClr val="accent2"/>
            </a:solidFill>
            <a:ln>
              <a:noFill/>
            </a:ln>
            <a:effectLst/>
          </c:spPr>
          <c:invertIfNegative val="0"/>
          <c:cat>
            <c:strRef>
              <c:f>'rata abandon'!$U$27:$U$35</c:f>
              <c:strCache>
                <c:ptCount val="9"/>
                <c:pt idx="0">
                  <c:v>Cls. Preg.</c:v>
                </c:pt>
                <c:pt idx="1">
                  <c:v>I</c:v>
                </c:pt>
                <c:pt idx="2">
                  <c:v>a II-a</c:v>
                </c:pt>
                <c:pt idx="3">
                  <c:v>a III-a</c:v>
                </c:pt>
                <c:pt idx="4">
                  <c:v>a IV-a</c:v>
                </c:pt>
                <c:pt idx="5">
                  <c:v>a V-a</c:v>
                </c:pt>
                <c:pt idx="6">
                  <c:v>a VI-a</c:v>
                </c:pt>
                <c:pt idx="7">
                  <c:v>a VII-a</c:v>
                </c:pt>
                <c:pt idx="8">
                  <c:v>a VIII-a</c:v>
                </c:pt>
              </c:strCache>
            </c:strRef>
          </c:cat>
          <c:val>
            <c:numRef>
              <c:f>'rata abandon'!$W$27:$W$35</c:f>
              <c:numCache>
                <c:formatCode>General</c:formatCode>
                <c:ptCount val="9"/>
                <c:pt idx="0">
                  <c:v>1.3</c:v>
                </c:pt>
                <c:pt idx="1">
                  <c:v>1.7</c:v>
                </c:pt>
                <c:pt idx="2">
                  <c:v>0.9</c:v>
                </c:pt>
                <c:pt idx="3">
                  <c:v>0.6</c:v>
                </c:pt>
                <c:pt idx="4">
                  <c:v>0.9</c:v>
                </c:pt>
                <c:pt idx="5">
                  <c:v>1.5</c:v>
                </c:pt>
                <c:pt idx="6">
                  <c:v>1</c:v>
                </c:pt>
                <c:pt idx="7">
                  <c:v>1.1000000000000001</c:v>
                </c:pt>
                <c:pt idx="8">
                  <c:v>1</c:v>
                </c:pt>
              </c:numCache>
            </c:numRef>
          </c:val>
          <c:extLst xmlns:c16r2="http://schemas.microsoft.com/office/drawing/2015/06/chart">
            <c:ext xmlns:c16="http://schemas.microsoft.com/office/drawing/2014/chart" uri="{C3380CC4-5D6E-409C-BE32-E72D297353CC}">
              <c16:uniqueId val="{00000001-EF07-4246-AF94-7A589215EB41}"/>
            </c:ext>
          </c:extLst>
        </c:ser>
        <c:ser>
          <c:idx val="2"/>
          <c:order val="2"/>
          <c:tx>
            <c:strRef>
              <c:f>'rata abandon'!$X$26</c:f>
              <c:strCache>
                <c:ptCount val="1"/>
                <c:pt idx="0">
                  <c:v>Rural</c:v>
                </c:pt>
              </c:strCache>
            </c:strRef>
          </c:tx>
          <c:spPr>
            <a:solidFill>
              <a:schemeClr val="accent3"/>
            </a:solidFill>
            <a:ln>
              <a:noFill/>
            </a:ln>
            <a:effectLst/>
          </c:spPr>
          <c:invertIfNegative val="0"/>
          <c:cat>
            <c:strRef>
              <c:f>'rata abandon'!$U$27:$U$35</c:f>
              <c:strCache>
                <c:ptCount val="9"/>
                <c:pt idx="0">
                  <c:v>Cls. Preg.</c:v>
                </c:pt>
                <c:pt idx="1">
                  <c:v>I</c:v>
                </c:pt>
                <c:pt idx="2">
                  <c:v>a II-a</c:v>
                </c:pt>
                <c:pt idx="3">
                  <c:v>a III-a</c:v>
                </c:pt>
                <c:pt idx="4">
                  <c:v>a IV-a</c:v>
                </c:pt>
                <c:pt idx="5">
                  <c:v>a V-a</c:v>
                </c:pt>
                <c:pt idx="6">
                  <c:v>a VI-a</c:v>
                </c:pt>
                <c:pt idx="7">
                  <c:v>a VII-a</c:v>
                </c:pt>
                <c:pt idx="8">
                  <c:v>a VIII-a</c:v>
                </c:pt>
              </c:strCache>
            </c:strRef>
          </c:cat>
          <c:val>
            <c:numRef>
              <c:f>'rata abandon'!$X$27:$X$35</c:f>
              <c:numCache>
                <c:formatCode>General</c:formatCode>
                <c:ptCount val="9"/>
                <c:pt idx="0">
                  <c:v>2.2999999999999998</c:v>
                </c:pt>
                <c:pt idx="1">
                  <c:v>3.7</c:v>
                </c:pt>
                <c:pt idx="2">
                  <c:v>1.9</c:v>
                </c:pt>
                <c:pt idx="3">
                  <c:v>1.5</c:v>
                </c:pt>
                <c:pt idx="4">
                  <c:v>1.5</c:v>
                </c:pt>
                <c:pt idx="5">
                  <c:v>3.5</c:v>
                </c:pt>
                <c:pt idx="6">
                  <c:v>2.4</c:v>
                </c:pt>
                <c:pt idx="7">
                  <c:v>2.4</c:v>
                </c:pt>
                <c:pt idx="8">
                  <c:v>2.5</c:v>
                </c:pt>
              </c:numCache>
            </c:numRef>
          </c:val>
          <c:extLst xmlns:c16r2="http://schemas.microsoft.com/office/drawing/2015/06/chart">
            <c:ext xmlns:c16="http://schemas.microsoft.com/office/drawing/2014/chart" uri="{C3380CC4-5D6E-409C-BE32-E72D297353CC}">
              <c16:uniqueId val="{00000002-EF07-4246-AF94-7A589215EB41}"/>
            </c:ext>
          </c:extLst>
        </c:ser>
        <c:dLbls>
          <c:showLegendKey val="0"/>
          <c:showVal val="0"/>
          <c:showCatName val="0"/>
          <c:showSerName val="0"/>
          <c:showPercent val="0"/>
          <c:showBubbleSize val="0"/>
        </c:dLbls>
        <c:gapWidth val="219"/>
        <c:overlap val="-27"/>
        <c:axId val="106106880"/>
        <c:axId val="106108416"/>
      </c:barChart>
      <c:catAx>
        <c:axId val="106106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6108416"/>
        <c:crosses val="autoZero"/>
        <c:auto val="1"/>
        <c:lblAlgn val="ctr"/>
        <c:lblOffset val="100"/>
        <c:noMultiLvlLbl val="0"/>
      </c:catAx>
      <c:valAx>
        <c:axId val="106108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610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o-RO"/>
              <a:t>Unități</a:t>
            </a:r>
            <a:r>
              <a:rPr lang="ro-RO" baseline="0"/>
              <a:t> școlare în funcție de nivelul de educație</a:t>
            </a:r>
            <a:endParaRPr lang="en-GB"/>
          </a:p>
        </c:rich>
      </c:tx>
      <c:layout/>
      <c:overlay val="0"/>
      <c:spPr>
        <a:noFill/>
        <a:ln>
          <a:noFill/>
        </a:ln>
        <a:effectLst/>
      </c:spPr>
    </c:title>
    <c:autoTitleDeleted val="0"/>
    <c:plotArea>
      <c:layout/>
      <c:barChart>
        <c:barDir val="col"/>
        <c:grouping val="stacked"/>
        <c:varyColors val="0"/>
        <c:ser>
          <c:idx val="0"/>
          <c:order val="0"/>
          <c:tx>
            <c:strRef>
              <c:f>'nr scoli pe nivel'!$A$2</c:f>
              <c:strCache>
                <c:ptCount val="1"/>
                <c:pt idx="0">
                  <c:v>Antepreșcolar</c:v>
                </c:pt>
              </c:strCache>
            </c:strRef>
          </c:tx>
          <c:spPr>
            <a:solidFill>
              <a:schemeClr val="accent1"/>
            </a:solidFill>
            <a:ln>
              <a:noFill/>
            </a:ln>
            <a:effectLst/>
          </c:spPr>
          <c:invertIfNegative val="0"/>
          <c:cat>
            <c:strRef>
              <c:f>'nr scoli pe nivel'!$B$1:$O$1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'nr scoli pe nivel'!$B$2:$O$2</c:f>
              <c:numCache>
                <c:formatCode>General</c:formatCode>
                <c:ptCount val="14"/>
                <c:pt idx="0">
                  <c:v>0</c:v>
                </c:pt>
                <c:pt idx="1">
                  <c:v>0</c:v>
                </c:pt>
                <c:pt idx="2">
                  <c:v>0</c:v>
                </c:pt>
                <c:pt idx="3">
                  <c:v>0</c:v>
                </c:pt>
                <c:pt idx="4">
                  <c:v>0</c:v>
                </c:pt>
                <c:pt idx="5">
                  <c:v>0</c:v>
                </c:pt>
                <c:pt idx="6">
                  <c:v>0</c:v>
                </c:pt>
                <c:pt idx="7">
                  <c:v>0</c:v>
                </c:pt>
                <c:pt idx="8">
                  <c:v>31</c:v>
                </c:pt>
                <c:pt idx="9">
                  <c:v>31</c:v>
                </c:pt>
                <c:pt idx="10">
                  <c:v>39</c:v>
                </c:pt>
                <c:pt idx="11">
                  <c:v>29</c:v>
                </c:pt>
                <c:pt idx="12">
                  <c:v>29</c:v>
                </c:pt>
                <c:pt idx="13">
                  <c:v>28</c:v>
                </c:pt>
              </c:numCache>
            </c:numRef>
          </c:val>
          <c:extLst xmlns:c16r2="http://schemas.microsoft.com/office/drawing/2015/06/chart">
            <c:ext xmlns:c16="http://schemas.microsoft.com/office/drawing/2014/chart" uri="{C3380CC4-5D6E-409C-BE32-E72D297353CC}">
              <c16:uniqueId val="{00000000-9402-42E0-9F55-3C7761A40A73}"/>
            </c:ext>
          </c:extLst>
        </c:ser>
        <c:ser>
          <c:idx val="1"/>
          <c:order val="1"/>
          <c:tx>
            <c:strRef>
              <c:f>'nr scoli pe nivel'!$A$3</c:f>
              <c:strCache>
                <c:ptCount val="1"/>
                <c:pt idx="0">
                  <c:v>Preșcolar</c:v>
                </c:pt>
              </c:strCache>
            </c:strRef>
          </c:tx>
          <c:spPr>
            <a:solidFill>
              <a:schemeClr val="accent2"/>
            </a:solidFill>
            <a:ln>
              <a:noFill/>
            </a:ln>
            <a:effectLst/>
          </c:spPr>
          <c:invertIfNegative val="0"/>
          <c:cat>
            <c:strRef>
              <c:f>'nr scoli pe nivel'!$B$1:$O$1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'nr scoli pe nivel'!$B$3:$O$3</c:f>
              <c:numCache>
                <c:formatCode>General</c:formatCode>
                <c:ptCount val="14"/>
                <c:pt idx="0">
                  <c:v>1720</c:v>
                </c:pt>
                <c:pt idx="1">
                  <c:v>1731</c:v>
                </c:pt>
                <c:pt idx="2">
                  <c:v>1718</c:v>
                </c:pt>
                <c:pt idx="3">
                  <c:v>1697</c:v>
                </c:pt>
                <c:pt idx="4">
                  <c:v>1498</c:v>
                </c:pt>
                <c:pt idx="5">
                  <c:v>1367</c:v>
                </c:pt>
                <c:pt idx="6">
                  <c:v>1222</c:v>
                </c:pt>
                <c:pt idx="7">
                  <c:v>1187</c:v>
                </c:pt>
                <c:pt idx="8">
                  <c:v>1205</c:v>
                </c:pt>
                <c:pt idx="9">
                  <c:v>1202</c:v>
                </c:pt>
                <c:pt idx="10">
                  <c:v>1138</c:v>
                </c:pt>
                <c:pt idx="11">
                  <c:v>1175</c:v>
                </c:pt>
                <c:pt idx="12">
                  <c:v>1171</c:v>
                </c:pt>
                <c:pt idx="13">
                  <c:v>1175</c:v>
                </c:pt>
              </c:numCache>
            </c:numRef>
          </c:val>
          <c:extLst xmlns:c16r2="http://schemas.microsoft.com/office/drawing/2015/06/chart">
            <c:ext xmlns:c16="http://schemas.microsoft.com/office/drawing/2014/chart" uri="{C3380CC4-5D6E-409C-BE32-E72D297353CC}">
              <c16:uniqueId val="{00000001-9402-42E0-9F55-3C7761A40A73}"/>
            </c:ext>
          </c:extLst>
        </c:ser>
        <c:ser>
          <c:idx val="2"/>
          <c:order val="2"/>
          <c:tx>
            <c:strRef>
              <c:f>'nr scoli pe nivel'!$A$4</c:f>
              <c:strCache>
                <c:ptCount val="1"/>
                <c:pt idx="0">
                  <c:v>Primar și gimnazial</c:v>
                </c:pt>
              </c:strCache>
            </c:strRef>
          </c:tx>
          <c:spPr>
            <a:solidFill>
              <a:schemeClr val="accent3"/>
            </a:solidFill>
            <a:ln>
              <a:noFill/>
            </a:ln>
            <a:effectLst/>
          </c:spPr>
          <c:invertIfNegative val="0"/>
          <c:cat>
            <c:strRef>
              <c:f>'nr scoli pe nivel'!$B$1:$O$1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'nr scoli pe nivel'!$B$4:$O$4</c:f>
              <c:numCache>
                <c:formatCode>General</c:formatCode>
                <c:ptCount val="14"/>
                <c:pt idx="0">
                  <c:v>5045</c:v>
                </c:pt>
                <c:pt idx="1">
                  <c:v>4737</c:v>
                </c:pt>
                <c:pt idx="2">
                  <c:v>4727</c:v>
                </c:pt>
                <c:pt idx="3">
                  <c:v>4623</c:v>
                </c:pt>
                <c:pt idx="4">
                  <c:v>4248</c:v>
                </c:pt>
                <c:pt idx="5">
                  <c:v>4022</c:v>
                </c:pt>
                <c:pt idx="6">
                  <c:v>4024</c:v>
                </c:pt>
                <c:pt idx="7">
                  <c:v>4045</c:v>
                </c:pt>
                <c:pt idx="8">
                  <c:v>4050</c:v>
                </c:pt>
                <c:pt idx="9">
                  <c:v>4037</c:v>
                </c:pt>
                <c:pt idx="10">
                  <c:v>4012</c:v>
                </c:pt>
                <c:pt idx="11">
                  <c:v>4027</c:v>
                </c:pt>
                <c:pt idx="12">
                  <c:v>4003</c:v>
                </c:pt>
                <c:pt idx="13">
                  <c:v>3994</c:v>
                </c:pt>
              </c:numCache>
            </c:numRef>
          </c:val>
          <c:extLst xmlns:c16r2="http://schemas.microsoft.com/office/drawing/2015/06/chart">
            <c:ext xmlns:c16="http://schemas.microsoft.com/office/drawing/2014/chart" uri="{C3380CC4-5D6E-409C-BE32-E72D297353CC}">
              <c16:uniqueId val="{00000002-9402-42E0-9F55-3C7761A40A73}"/>
            </c:ext>
          </c:extLst>
        </c:ser>
        <c:ser>
          <c:idx val="3"/>
          <c:order val="3"/>
          <c:tx>
            <c:strRef>
              <c:f>'nr scoli pe nivel'!$A$5</c:f>
              <c:strCache>
                <c:ptCount val="1"/>
                <c:pt idx="0">
                  <c:v>Liceal</c:v>
                </c:pt>
              </c:strCache>
            </c:strRef>
          </c:tx>
          <c:spPr>
            <a:solidFill>
              <a:schemeClr val="accent4"/>
            </a:solidFill>
            <a:ln>
              <a:noFill/>
            </a:ln>
            <a:effectLst/>
          </c:spPr>
          <c:invertIfNegative val="0"/>
          <c:cat>
            <c:strRef>
              <c:f>'nr scoli pe nivel'!$B$1:$O$1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'nr scoli pe nivel'!$B$5:$O$5</c:f>
              <c:numCache>
                <c:formatCode>General</c:formatCode>
                <c:ptCount val="14"/>
                <c:pt idx="0">
                  <c:v>1421</c:v>
                </c:pt>
                <c:pt idx="1">
                  <c:v>1426</c:v>
                </c:pt>
                <c:pt idx="2">
                  <c:v>1444</c:v>
                </c:pt>
                <c:pt idx="3">
                  <c:v>1638</c:v>
                </c:pt>
                <c:pt idx="4">
                  <c:v>1643</c:v>
                </c:pt>
                <c:pt idx="5">
                  <c:v>1615</c:v>
                </c:pt>
                <c:pt idx="6">
                  <c:v>1606</c:v>
                </c:pt>
                <c:pt idx="7">
                  <c:v>1605</c:v>
                </c:pt>
                <c:pt idx="8">
                  <c:v>1576</c:v>
                </c:pt>
                <c:pt idx="9">
                  <c:v>1566</c:v>
                </c:pt>
                <c:pt idx="10">
                  <c:v>1534</c:v>
                </c:pt>
                <c:pt idx="11">
                  <c:v>1497</c:v>
                </c:pt>
                <c:pt idx="12">
                  <c:v>1482</c:v>
                </c:pt>
                <c:pt idx="13">
                  <c:v>1468</c:v>
                </c:pt>
              </c:numCache>
            </c:numRef>
          </c:val>
          <c:extLst xmlns:c16r2="http://schemas.microsoft.com/office/drawing/2015/06/chart">
            <c:ext xmlns:c16="http://schemas.microsoft.com/office/drawing/2014/chart" uri="{C3380CC4-5D6E-409C-BE32-E72D297353CC}">
              <c16:uniqueId val="{00000003-9402-42E0-9F55-3C7761A40A73}"/>
            </c:ext>
          </c:extLst>
        </c:ser>
        <c:ser>
          <c:idx val="4"/>
          <c:order val="4"/>
          <c:tx>
            <c:strRef>
              <c:f>'nr scoli pe nivel'!$A$6</c:f>
              <c:strCache>
                <c:ptCount val="1"/>
                <c:pt idx="0">
                  <c:v>Profesional</c:v>
                </c:pt>
              </c:strCache>
            </c:strRef>
          </c:tx>
          <c:spPr>
            <a:solidFill>
              <a:schemeClr val="accent5"/>
            </a:solidFill>
            <a:ln>
              <a:noFill/>
            </a:ln>
            <a:effectLst/>
          </c:spPr>
          <c:invertIfNegative val="0"/>
          <c:cat>
            <c:strRef>
              <c:f>'nr scoli pe nivel'!$B$1:$O$1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'nr scoli pe nivel'!$B$6:$O$6</c:f>
              <c:numCache>
                <c:formatCode>General</c:formatCode>
                <c:ptCount val="14"/>
                <c:pt idx="0">
                  <c:v>115</c:v>
                </c:pt>
                <c:pt idx="1">
                  <c:v>147</c:v>
                </c:pt>
                <c:pt idx="2">
                  <c:v>147</c:v>
                </c:pt>
                <c:pt idx="3">
                  <c:v>98</c:v>
                </c:pt>
                <c:pt idx="4">
                  <c:v>5</c:v>
                </c:pt>
                <c:pt idx="5">
                  <c:v>6</c:v>
                </c:pt>
                <c:pt idx="6">
                  <c:v>9</c:v>
                </c:pt>
                <c:pt idx="7">
                  <c:v>7</c:v>
                </c:pt>
                <c:pt idx="8">
                  <c:v>22</c:v>
                </c:pt>
                <c:pt idx="9">
                  <c:v>27</c:v>
                </c:pt>
                <c:pt idx="10">
                  <c:v>41</c:v>
                </c:pt>
                <c:pt idx="11">
                  <c:v>63</c:v>
                </c:pt>
                <c:pt idx="12">
                  <c:v>77</c:v>
                </c:pt>
                <c:pt idx="13">
                  <c:v>81</c:v>
                </c:pt>
              </c:numCache>
            </c:numRef>
          </c:val>
          <c:extLst xmlns:c16r2="http://schemas.microsoft.com/office/drawing/2015/06/chart">
            <c:ext xmlns:c16="http://schemas.microsoft.com/office/drawing/2014/chart" uri="{C3380CC4-5D6E-409C-BE32-E72D297353CC}">
              <c16:uniqueId val="{00000004-9402-42E0-9F55-3C7761A40A73}"/>
            </c:ext>
          </c:extLst>
        </c:ser>
        <c:ser>
          <c:idx val="5"/>
          <c:order val="5"/>
          <c:tx>
            <c:strRef>
              <c:f>'nr scoli pe nivel'!$A$7</c:f>
              <c:strCache>
                <c:ptCount val="1"/>
                <c:pt idx="0">
                  <c:v>Postliceal</c:v>
                </c:pt>
              </c:strCache>
            </c:strRef>
          </c:tx>
          <c:spPr>
            <a:solidFill>
              <a:schemeClr val="accent6"/>
            </a:solidFill>
            <a:ln>
              <a:noFill/>
            </a:ln>
            <a:effectLst/>
          </c:spPr>
          <c:invertIfNegative val="0"/>
          <c:cat>
            <c:strRef>
              <c:f>'nr scoli pe nivel'!$B$1:$O$1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'nr scoli pe nivel'!$B$7:$O$7</c:f>
              <c:numCache>
                <c:formatCode>General</c:formatCode>
                <c:ptCount val="14"/>
                <c:pt idx="0">
                  <c:v>79</c:v>
                </c:pt>
                <c:pt idx="1">
                  <c:v>83</c:v>
                </c:pt>
                <c:pt idx="2">
                  <c:v>79</c:v>
                </c:pt>
                <c:pt idx="3">
                  <c:v>80</c:v>
                </c:pt>
                <c:pt idx="4">
                  <c:v>86</c:v>
                </c:pt>
                <c:pt idx="5">
                  <c:v>86</c:v>
                </c:pt>
                <c:pt idx="6">
                  <c:v>101</c:v>
                </c:pt>
                <c:pt idx="7">
                  <c:v>127</c:v>
                </c:pt>
                <c:pt idx="8">
                  <c:v>142</c:v>
                </c:pt>
                <c:pt idx="9">
                  <c:v>146</c:v>
                </c:pt>
                <c:pt idx="10">
                  <c:v>149</c:v>
                </c:pt>
                <c:pt idx="11">
                  <c:v>161</c:v>
                </c:pt>
                <c:pt idx="12">
                  <c:v>166</c:v>
                </c:pt>
                <c:pt idx="13">
                  <c:v>165</c:v>
                </c:pt>
              </c:numCache>
            </c:numRef>
          </c:val>
          <c:extLst xmlns:c16r2="http://schemas.microsoft.com/office/drawing/2015/06/chart">
            <c:ext xmlns:c16="http://schemas.microsoft.com/office/drawing/2014/chart" uri="{C3380CC4-5D6E-409C-BE32-E72D297353CC}">
              <c16:uniqueId val="{00000005-9402-42E0-9F55-3C7761A40A73}"/>
            </c:ext>
          </c:extLst>
        </c:ser>
        <c:dLbls>
          <c:showLegendKey val="0"/>
          <c:showVal val="0"/>
          <c:showCatName val="0"/>
          <c:showSerName val="0"/>
          <c:showPercent val="0"/>
          <c:showBubbleSize val="0"/>
        </c:dLbls>
        <c:gapWidth val="150"/>
        <c:overlap val="100"/>
        <c:axId val="101057664"/>
        <c:axId val="101059200"/>
      </c:barChart>
      <c:catAx>
        <c:axId val="101057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059200"/>
        <c:crosses val="autoZero"/>
        <c:auto val="1"/>
        <c:lblAlgn val="ctr"/>
        <c:lblOffset val="100"/>
        <c:noMultiLvlLbl val="0"/>
      </c:catAx>
      <c:valAx>
        <c:axId val="101059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0576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100"/>
              <a:t>Rata abandonului școlar în învățământul liceal</a:t>
            </a:r>
          </a:p>
        </c:rich>
      </c:tx>
      <c:layout/>
      <c:overlay val="0"/>
      <c:spPr>
        <a:noFill/>
        <a:ln>
          <a:noFill/>
        </a:ln>
        <a:effectLst/>
      </c:spPr>
    </c:title>
    <c:autoTitleDeleted val="0"/>
    <c:plotArea>
      <c:layout/>
      <c:lineChart>
        <c:grouping val="standard"/>
        <c:varyColors val="0"/>
        <c:ser>
          <c:idx val="0"/>
          <c:order val="0"/>
          <c:tx>
            <c:strRef>
              <c:f>'rata abandon'!$A$60</c:f>
              <c:strCache>
                <c:ptCount val="1"/>
                <c:pt idx="0">
                  <c:v>Total</c:v>
                </c:pt>
              </c:strCache>
            </c:strRef>
          </c:tx>
          <c:spPr>
            <a:ln w="28575" cap="rnd">
              <a:solidFill>
                <a:schemeClr val="accent1"/>
              </a:solidFill>
              <a:round/>
            </a:ln>
            <a:effectLst/>
          </c:spPr>
          <c:marker>
            <c:symbol val="none"/>
          </c:marker>
          <c:cat>
            <c:strRef>
              <c:f>'rata abandon'!$B$59:$M$59</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abandon'!$B$60:$M$60</c:f>
              <c:numCache>
                <c:formatCode>General</c:formatCode>
                <c:ptCount val="12"/>
                <c:pt idx="0">
                  <c:v>3.3</c:v>
                </c:pt>
                <c:pt idx="1">
                  <c:v>2.9</c:v>
                </c:pt>
                <c:pt idx="2">
                  <c:v>2.4</c:v>
                </c:pt>
                <c:pt idx="3">
                  <c:v>2.2000000000000002</c:v>
                </c:pt>
                <c:pt idx="4">
                  <c:v>3.2</c:v>
                </c:pt>
                <c:pt idx="5">
                  <c:v>3.8</c:v>
                </c:pt>
                <c:pt idx="6">
                  <c:v>2.8</c:v>
                </c:pt>
                <c:pt idx="7">
                  <c:v>2.8</c:v>
                </c:pt>
                <c:pt idx="8">
                  <c:v>3.7</c:v>
                </c:pt>
                <c:pt idx="9">
                  <c:v>3.5</c:v>
                </c:pt>
                <c:pt idx="10">
                  <c:v>2.5</c:v>
                </c:pt>
                <c:pt idx="11">
                  <c:v>2.5</c:v>
                </c:pt>
              </c:numCache>
            </c:numRef>
          </c:val>
          <c:smooth val="0"/>
          <c:extLst xmlns:c16r2="http://schemas.microsoft.com/office/drawing/2015/06/chart">
            <c:ext xmlns:c16="http://schemas.microsoft.com/office/drawing/2014/chart" uri="{C3380CC4-5D6E-409C-BE32-E72D297353CC}">
              <c16:uniqueId val="{00000000-2724-4896-9DB7-60CADAC3003A}"/>
            </c:ext>
          </c:extLst>
        </c:ser>
        <c:ser>
          <c:idx val="1"/>
          <c:order val="1"/>
          <c:tx>
            <c:strRef>
              <c:f>'rata abandon'!$A$61</c:f>
              <c:strCache>
                <c:ptCount val="1"/>
                <c:pt idx="0">
                  <c:v>Feminin</c:v>
                </c:pt>
              </c:strCache>
            </c:strRef>
          </c:tx>
          <c:spPr>
            <a:ln w="28575" cap="rnd">
              <a:solidFill>
                <a:schemeClr val="accent2"/>
              </a:solidFill>
              <a:round/>
            </a:ln>
            <a:effectLst/>
          </c:spPr>
          <c:marker>
            <c:symbol val="none"/>
          </c:marker>
          <c:cat>
            <c:strRef>
              <c:f>'rata abandon'!$B$59:$M$59</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abandon'!$B$61:$M$61</c:f>
              <c:numCache>
                <c:formatCode>General</c:formatCode>
                <c:ptCount val="12"/>
                <c:pt idx="0">
                  <c:v>2.5</c:v>
                </c:pt>
                <c:pt idx="1">
                  <c:v>2.2999999999999998</c:v>
                </c:pt>
                <c:pt idx="2">
                  <c:v>1.9</c:v>
                </c:pt>
                <c:pt idx="3">
                  <c:v>1.8</c:v>
                </c:pt>
                <c:pt idx="4">
                  <c:v>2.7</c:v>
                </c:pt>
                <c:pt idx="5">
                  <c:v>3.2</c:v>
                </c:pt>
                <c:pt idx="6">
                  <c:v>2.2999999999999998</c:v>
                </c:pt>
                <c:pt idx="7">
                  <c:v>2.4</c:v>
                </c:pt>
                <c:pt idx="8">
                  <c:v>2.9</c:v>
                </c:pt>
                <c:pt idx="9">
                  <c:v>2.8</c:v>
                </c:pt>
                <c:pt idx="10">
                  <c:v>2.1</c:v>
                </c:pt>
                <c:pt idx="11">
                  <c:v>2.1</c:v>
                </c:pt>
              </c:numCache>
            </c:numRef>
          </c:val>
          <c:smooth val="0"/>
          <c:extLst xmlns:c16r2="http://schemas.microsoft.com/office/drawing/2015/06/chart">
            <c:ext xmlns:c16="http://schemas.microsoft.com/office/drawing/2014/chart" uri="{C3380CC4-5D6E-409C-BE32-E72D297353CC}">
              <c16:uniqueId val="{00000001-2724-4896-9DB7-60CADAC3003A}"/>
            </c:ext>
          </c:extLst>
        </c:ser>
        <c:ser>
          <c:idx val="2"/>
          <c:order val="2"/>
          <c:tx>
            <c:strRef>
              <c:f>'rata abandon'!$A$62</c:f>
              <c:strCache>
                <c:ptCount val="1"/>
                <c:pt idx="0">
                  <c:v>Masculin</c:v>
                </c:pt>
              </c:strCache>
            </c:strRef>
          </c:tx>
          <c:spPr>
            <a:ln w="28575" cap="rnd">
              <a:solidFill>
                <a:schemeClr val="accent3"/>
              </a:solidFill>
              <a:round/>
            </a:ln>
            <a:effectLst/>
          </c:spPr>
          <c:marker>
            <c:symbol val="none"/>
          </c:marker>
          <c:cat>
            <c:strRef>
              <c:f>'rata abandon'!$B$59:$M$59</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abandon'!$B$62:$M$62</c:f>
              <c:numCache>
                <c:formatCode>General</c:formatCode>
                <c:ptCount val="12"/>
                <c:pt idx="0">
                  <c:v>4.0999999999999996</c:v>
                </c:pt>
                <c:pt idx="1">
                  <c:v>3.5</c:v>
                </c:pt>
                <c:pt idx="2">
                  <c:v>3</c:v>
                </c:pt>
                <c:pt idx="3">
                  <c:v>2.5</c:v>
                </c:pt>
                <c:pt idx="4">
                  <c:v>3.7</c:v>
                </c:pt>
                <c:pt idx="5">
                  <c:v>4.4000000000000004</c:v>
                </c:pt>
                <c:pt idx="6">
                  <c:v>3.2</c:v>
                </c:pt>
                <c:pt idx="7">
                  <c:v>3.2</c:v>
                </c:pt>
                <c:pt idx="8">
                  <c:v>4.5</c:v>
                </c:pt>
                <c:pt idx="9">
                  <c:v>4.2</c:v>
                </c:pt>
                <c:pt idx="10">
                  <c:v>3</c:v>
                </c:pt>
                <c:pt idx="11">
                  <c:v>2.9</c:v>
                </c:pt>
              </c:numCache>
            </c:numRef>
          </c:val>
          <c:smooth val="0"/>
          <c:extLst xmlns:c16r2="http://schemas.microsoft.com/office/drawing/2015/06/chart">
            <c:ext xmlns:c16="http://schemas.microsoft.com/office/drawing/2014/chart" uri="{C3380CC4-5D6E-409C-BE32-E72D297353CC}">
              <c16:uniqueId val="{00000002-2724-4896-9DB7-60CADAC3003A}"/>
            </c:ext>
          </c:extLst>
        </c:ser>
        <c:dLbls>
          <c:showLegendKey val="0"/>
          <c:showVal val="0"/>
          <c:showCatName val="0"/>
          <c:showSerName val="0"/>
          <c:showPercent val="0"/>
          <c:showBubbleSize val="0"/>
        </c:dLbls>
        <c:marker val="1"/>
        <c:smooth val="0"/>
        <c:axId val="106156800"/>
        <c:axId val="106158336"/>
      </c:lineChart>
      <c:catAx>
        <c:axId val="106156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6158336"/>
        <c:crosses val="autoZero"/>
        <c:auto val="1"/>
        <c:lblAlgn val="ctr"/>
        <c:lblOffset val="100"/>
        <c:noMultiLvlLbl val="0"/>
      </c:catAx>
      <c:valAx>
        <c:axId val="106158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61568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200"/>
              <a:t>Rata abandonului școlar în învățământul profesional</a:t>
            </a:r>
          </a:p>
        </c:rich>
      </c:tx>
      <c:layout/>
      <c:overlay val="0"/>
      <c:spPr>
        <a:noFill/>
        <a:ln>
          <a:noFill/>
        </a:ln>
        <a:effectLst/>
      </c:spPr>
    </c:title>
    <c:autoTitleDeleted val="0"/>
    <c:plotArea>
      <c:layout/>
      <c:lineChart>
        <c:grouping val="standard"/>
        <c:varyColors val="0"/>
        <c:ser>
          <c:idx val="0"/>
          <c:order val="0"/>
          <c:tx>
            <c:strRef>
              <c:f>'rata abandon'!$A$84</c:f>
              <c:strCache>
                <c:ptCount val="1"/>
                <c:pt idx="0">
                  <c:v>Total</c:v>
                </c:pt>
              </c:strCache>
            </c:strRef>
          </c:tx>
          <c:spPr>
            <a:ln w="28575" cap="rnd">
              <a:solidFill>
                <a:schemeClr val="accent1"/>
              </a:solidFill>
              <a:round/>
            </a:ln>
            <a:effectLst/>
          </c:spPr>
          <c:marker>
            <c:symbol val="none"/>
          </c:marker>
          <c:cat>
            <c:strRef>
              <c:f>'rata abandon'!$B$83:$M$83</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abandon'!$B$84:$M$84</c:f>
              <c:numCache>
                <c:formatCode>General</c:formatCode>
                <c:ptCount val="12"/>
                <c:pt idx="0">
                  <c:v>8.1999999999999993</c:v>
                </c:pt>
                <c:pt idx="1">
                  <c:v>8.5</c:v>
                </c:pt>
                <c:pt idx="2">
                  <c:v>8.3000000000000007</c:v>
                </c:pt>
                <c:pt idx="3">
                  <c:v>8.6</c:v>
                </c:pt>
                <c:pt idx="4">
                  <c:v>19.8</c:v>
                </c:pt>
                <c:pt idx="5">
                  <c:v>30.4</c:v>
                </c:pt>
                <c:pt idx="6">
                  <c:v>7.9</c:v>
                </c:pt>
                <c:pt idx="7">
                  <c:v>4.3</c:v>
                </c:pt>
                <c:pt idx="8">
                  <c:v>5</c:v>
                </c:pt>
                <c:pt idx="9">
                  <c:v>4.2</c:v>
                </c:pt>
                <c:pt idx="10">
                  <c:v>3.5</c:v>
                </c:pt>
                <c:pt idx="11">
                  <c:v>3.9</c:v>
                </c:pt>
              </c:numCache>
            </c:numRef>
          </c:val>
          <c:smooth val="0"/>
          <c:extLst xmlns:c16r2="http://schemas.microsoft.com/office/drawing/2015/06/chart">
            <c:ext xmlns:c16="http://schemas.microsoft.com/office/drawing/2014/chart" uri="{C3380CC4-5D6E-409C-BE32-E72D297353CC}">
              <c16:uniqueId val="{00000000-E9DA-4BFF-9FD9-7A584DD5CE5B}"/>
            </c:ext>
          </c:extLst>
        </c:ser>
        <c:ser>
          <c:idx val="1"/>
          <c:order val="1"/>
          <c:tx>
            <c:strRef>
              <c:f>'rata abandon'!$A$85</c:f>
              <c:strCache>
                <c:ptCount val="1"/>
                <c:pt idx="0">
                  <c:v>Feminin</c:v>
                </c:pt>
              </c:strCache>
            </c:strRef>
          </c:tx>
          <c:spPr>
            <a:ln w="28575" cap="rnd">
              <a:solidFill>
                <a:schemeClr val="accent2"/>
              </a:solidFill>
              <a:round/>
            </a:ln>
            <a:effectLst/>
          </c:spPr>
          <c:marker>
            <c:symbol val="none"/>
          </c:marker>
          <c:cat>
            <c:strRef>
              <c:f>'rata abandon'!$B$83:$M$83</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abandon'!$B$85:$M$85</c:f>
              <c:numCache>
                <c:formatCode>General</c:formatCode>
                <c:ptCount val="12"/>
                <c:pt idx="0">
                  <c:v>8.1999999999999993</c:v>
                </c:pt>
                <c:pt idx="1">
                  <c:v>8.6999999999999993</c:v>
                </c:pt>
                <c:pt idx="2">
                  <c:v>8.3000000000000007</c:v>
                </c:pt>
                <c:pt idx="3">
                  <c:v>9.6999999999999993</c:v>
                </c:pt>
                <c:pt idx="4">
                  <c:v>21.9</c:v>
                </c:pt>
                <c:pt idx="5">
                  <c:v>35.799999999999997</c:v>
                </c:pt>
                <c:pt idx="6">
                  <c:v>10.5</c:v>
                </c:pt>
                <c:pt idx="7">
                  <c:v>7.1</c:v>
                </c:pt>
                <c:pt idx="8">
                  <c:v>6.2</c:v>
                </c:pt>
                <c:pt idx="9">
                  <c:v>4.9000000000000004</c:v>
                </c:pt>
                <c:pt idx="10">
                  <c:v>4.0999999999999996</c:v>
                </c:pt>
                <c:pt idx="11">
                  <c:v>4.9000000000000004</c:v>
                </c:pt>
              </c:numCache>
            </c:numRef>
          </c:val>
          <c:smooth val="0"/>
          <c:extLst xmlns:c16r2="http://schemas.microsoft.com/office/drawing/2015/06/chart">
            <c:ext xmlns:c16="http://schemas.microsoft.com/office/drawing/2014/chart" uri="{C3380CC4-5D6E-409C-BE32-E72D297353CC}">
              <c16:uniqueId val="{00000001-E9DA-4BFF-9FD9-7A584DD5CE5B}"/>
            </c:ext>
          </c:extLst>
        </c:ser>
        <c:ser>
          <c:idx val="2"/>
          <c:order val="2"/>
          <c:tx>
            <c:strRef>
              <c:f>'rata abandon'!$A$86</c:f>
              <c:strCache>
                <c:ptCount val="1"/>
                <c:pt idx="0">
                  <c:v>Masculin</c:v>
                </c:pt>
              </c:strCache>
            </c:strRef>
          </c:tx>
          <c:spPr>
            <a:ln w="28575" cap="rnd">
              <a:solidFill>
                <a:schemeClr val="accent3"/>
              </a:solidFill>
              <a:round/>
            </a:ln>
            <a:effectLst/>
          </c:spPr>
          <c:marker>
            <c:symbol val="none"/>
          </c:marker>
          <c:cat>
            <c:strRef>
              <c:f>'rata abandon'!$B$83:$M$83</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abandon'!$B$86:$M$86</c:f>
              <c:numCache>
                <c:formatCode>General</c:formatCode>
                <c:ptCount val="12"/>
                <c:pt idx="0">
                  <c:v>8.1999999999999993</c:v>
                </c:pt>
                <c:pt idx="1">
                  <c:v>8.3000000000000007</c:v>
                </c:pt>
                <c:pt idx="2">
                  <c:v>8.1999999999999993</c:v>
                </c:pt>
                <c:pt idx="3">
                  <c:v>7.9</c:v>
                </c:pt>
                <c:pt idx="4">
                  <c:v>18.600000000000001</c:v>
                </c:pt>
                <c:pt idx="5">
                  <c:v>27.4</c:v>
                </c:pt>
                <c:pt idx="6">
                  <c:v>7</c:v>
                </c:pt>
                <c:pt idx="7">
                  <c:v>3.6</c:v>
                </c:pt>
                <c:pt idx="8">
                  <c:v>4.5</c:v>
                </c:pt>
                <c:pt idx="9">
                  <c:v>3.9</c:v>
                </c:pt>
                <c:pt idx="10">
                  <c:v>3.2</c:v>
                </c:pt>
                <c:pt idx="11">
                  <c:v>3.4</c:v>
                </c:pt>
              </c:numCache>
            </c:numRef>
          </c:val>
          <c:smooth val="0"/>
          <c:extLst xmlns:c16r2="http://schemas.microsoft.com/office/drawing/2015/06/chart">
            <c:ext xmlns:c16="http://schemas.microsoft.com/office/drawing/2014/chart" uri="{C3380CC4-5D6E-409C-BE32-E72D297353CC}">
              <c16:uniqueId val="{00000002-E9DA-4BFF-9FD9-7A584DD5CE5B}"/>
            </c:ext>
          </c:extLst>
        </c:ser>
        <c:dLbls>
          <c:showLegendKey val="0"/>
          <c:showVal val="0"/>
          <c:showCatName val="0"/>
          <c:showSerName val="0"/>
          <c:showPercent val="0"/>
          <c:showBubbleSize val="0"/>
        </c:dLbls>
        <c:marker val="1"/>
        <c:smooth val="0"/>
        <c:axId val="106272256"/>
        <c:axId val="106273792"/>
      </c:lineChart>
      <c:catAx>
        <c:axId val="10627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6273792"/>
        <c:crosses val="autoZero"/>
        <c:auto val="1"/>
        <c:lblAlgn val="ctr"/>
        <c:lblOffset val="100"/>
        <c:noMultiLvlLbl val="0"/>
      </c:catAx>
      <c:valAx>
        <c:axId val="106273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62722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200"/>
              <a:t>Rata abandonului școlar în învățământul postliceal și de maiștri</a:t>
            </a:r>
          </a:p>
        </c:rich>
      </c:tx>
      <c:overlay val="0"/>
      <c:spPr>
        <a:noFill/>
        <a:ln>
          <a:noFill/>
        </a:ln>
        <a:effectLst/>
      </c:spPr>
    </c:title>
    <c:autoTitleDeleted val="0"/>
    <c:plotArea>
      <c:layout/>
      <c:lineChart>
        <c:grouping val="standard"/>
        <c:varyColors val="0"/>
        <c:ser>
          <c:idx val="0"/>
          <c:order val="0"/>
          <c:tx>
            <c:strRef>
              <c:f>'rata abandon'!$A$93</c:f>
              <c:strCache>
                <c:ptCount val="1"/>
                <c:pt idx="0">
                  <c:v>Total</c:v>
                </c:pt>
              </c:strCache>
            </c:strRef>
          </c:tx>
          <c:spPr>
            <a:ln w="28575" cap="rnd">
              <a:solidFill>
                <a:schemeClr val="accent1"/>
              </a:solidFill>
              <a:round/>
            </a:ln>
            <a:effectLst/>
          </c:spPr>
          <c:marker>
            <c:symbol val="none"/>
          </c:marker>
          <c:cat>
            <c:strRef>
              <c:f>'rata abandon'!$B$92:$M$92</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abandon'!$B$93:$M$93</c:f>
              <c:numCache>
                <c:formatCode>General</c:formatCode>
                <c:ptCount val="12"/>
                <c:pt idx="0">
                  <c:v>7.5</c:v>
                </c:pt>
                <c:pt idx="1">
                  <c:v>4.8</c:v>
                </c:pt>
                <c:pt idx="2">
                  <c:v>5.9</c:v>
                </c:pt>
                <c:pt idx="3">
                  <c:v>5.5</c:v>
                </c:pt>
                <c:pt idx="4">
                  <c:v>5.5</c:v>
                </c:pt>
                <c:pt idx="5">
                  <c:v>6.1</c:v>
                </c:pt>
                <c:pt idx="6">
                  <c:v>8.9</c:v>
                </c:pt>
                <c:pt idx="7">
                  <c:v>7.9</c:v>
                </c:pt>
                <c:pt idx="8">
                  <c:v>10.7</c:v>
                </c:pt>
                <c:pt idx="9">
                  <c:v>9.6999999999999993</c:v>
                </c:pt>
                <c:pt idx="10">
                  <c:v>10</c:v>
                </c:pt>
                <c:pt idx="11">
                  <c:v>9.1999999999999993</c:v>
                </c:pt>
              </c:numCache>
            </c:numRef>
          </c:val>
          <c:smooth val="0"/>
          <c:extLst xmlns:c16r2="http://schemas.microsoft.com/office/drawing/2015/06/chart">
            <c:ext xmlns:c16="http://schemas.microsoft.com/office/drawing/2014/chart" uri="{C3380CC4-5D6E-409C-BE32-E72D297353CC}">
              <c16:uniqueId val="{00000000-8039-4A54-8DC4-DAAD9F2AD05E}"/>
            </c:ext>
          </c:extLst>
        </c:ser>
        <c:ser>
          <c:idx val="1"/>
          <c:order val="1"/>
          <c:tx>
            <c:strRef>
              <c:f>'rata abandon'!$A$94</c:f>
              <c:strCache>
                <c:ptCount val="1"/>
                <c:pt idx="0">
                  <c:v>Feminin</c:v>
                </c:pt>
              </c:strCache>
            </c:strRef>
          </c:tx>
          <c:spPr>
            <a:ln w="28575" cap="rnd">
              <a:solidFill>
                <a:schemeClr val="accent2"/>
              </a:solidFill>
              <a:round/>
            </a:ln>
            <a:effectLst/>
          </c:spPr>
          <c:marker>
            <c:symbol val="none"/>
          </c:marker>
          <c:cat>
            <c:strRef>
              <c:f>'rata abandon'!$B$92:$M$92</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abandon'!$B$94:$M$94</c:f>
              <c:numCache>
                <c:formatCode>General</c:formatCode>
                <c:ptCount val="12"/>
                <c:pt idx="0">
                  <c:v>5.6</c:v>
                </c:pt>
                <c:pt idx="1">
                  <c:v>4.4000000000000004</c:v>
                </c:pt>
                <c:pt idx="2">
                  <c:v>5.5</c:v>
                </c:pt>
                <c:pt idx="3">
                  <c:v>5.4</c:v>
                </c:pt>
                <c:pt idx="4">
                  <c:v>5.4</c:v>
                </c:pt>
                <c:pt idx="5">
                  <c:v>5.9</c:v>
                </c:pt>
                <c:pt idx="6">
                  <c:v>8.6</c:v>
                </c:pt>
                <c:pt idx="7">
                  <c:v>7.8</c:v>
                </c:pt>
                <c:pt idx="8">
                  <c:v>9.8000000000000007</c:v>
                </c:pt>
                <c:pt idx="9">
                  <c:v>8.6</c:v>
                </c:pt>
                <c:pt idx="10">
                  <c:v>9.5</c:v>
                </c:pt>
                <c:pt idx="11">
                  <c:v>8.6999999999999993</c:v>
                </c:pt>
              </c:numCache>
            </c:numRef>
          </c:val>
          <c:smooth val="0"/>
          <c:extLst xmlns:c16r2="http://schemas.microsoft.com/office/drawing/2015/06/chart">
            <c:ext xmlns:c16="http://schemas.microsoft.com/office/drawing/2014/chart" uri="{C3380CC4-5D6E-409C-BE32-E72D297353CC}">
              <c16:uniqueId val="{00000001-8039-4A54-8DC4-DAAD9F2AD05E}"/>
            </c:ext>
          </c:extLst>
        </c:ser>
        <c:ser>
          <c:idx val="2"/>
          <c:order val="2"/>
          <c:tx>
            <c:strRef>
              <c:f>'rata abandon'!$A$95</c:f>
              <c:strCache>
                <c:ptCount val="1"/>
                <c:pt idx="0">
                  <c:v>Masculin</c:v>
                </c:pt>
              </c:strCache>
            </c:strRef>
          </c:tx>
          <c:spPr>
            <a:ln w="28575" cap="rnd">
              <a:solidFill>
                <a:schemeClr val="accent3"/>
              </a:solidFill>
              <a:round/>
            </a:ln>
            <a:effectLst/>
          </c:spPr>
          <c:marker>
            <c:symbol val="none"/>
          </c:marker>
          <c:cat>
            <c:strRef>
              <c:f>'rata abandon'!$B$92:$M$92</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abandon'!$B$95:$M$95</c:f>
              <c:numCache>
                <c:formatCode>General</c:formatCode>
                <c:ptCount val="12"/>
                <c:pt idx="0">
                  <c:v>12.6</c:v>
                </c:pt>
                <c:pt idx="1">
                  <c:v>6.1</c:v>
                </c:pt>
                <c:pt idx="2">
                  <c:v>7.1</c:v>
                </c:pt>
                <c:pt idx="3">
                  <c:v>5.9</c:v>
                </c:pt>
                <c:pt idx="4">
                  <c:v>5.9</c:v>
                </c:pt>
                <c:pt idx="5">
                  <c:v>6.7</c:v>
                </c:pt>
                <c:pt idx="6">
                  <c:v>9.5</c:v>
                </c:pt>
                <c:pt idx="7">
                  <c:v>8.1999999999999993</c:v>
                </c:pt>
                <c:pt idx="8">
                  <c:v>12.4</c:v>
                </c:pt>
                <c:pt idx="9">
                  <c:v>11.8</c:v>
                </c:pt>
                <c:pt idx="10">
                  <c:v>11</c:v>
                </c:pt>
                <c:pt idx="11">
                  <c:v>10.3</c:v>
                </c:pt>
              </c:numCache>
            </c:numRef>
          </c:val>
          <c:smooth val="0"/>
          <c:extLst xmlns:c16r2="http://schemas.microsoft.com/office/drawing/2015/06/chart">
            <c:ext xmlns:c16="http://schemas.microsoft.com/office/drawing/2014/chart" uri="{C3380CC4-5D6E-409C-BE32-E72D297353CC}">
              <c16:uniqueId val="{00000002-8039-4A54-8DC4-DAAD9F2AD05E}"/>
            </c:ext>
          </c:extLst>
        </c:ser>
        <c:dLbls>
          <c:showLegendKey val="0"/>
          <c:showVal val="0"/>
          <c:showCatName val="0"/>
          <c:showSerName val="0"/>
          <c:showPercent val="0"/>
          <c:showBubbleSize val="0"/>
        </c:dLbls>
        <c:marker val="1"/>
        <c:smooth val="0"/>
        <c:axId val="106318080"/>
        <c:axId val="106319872"/>
      </c:lineChart>
      <c:catAx>
        <c:axId val="106318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6319872"/>
        <c:crosses val="autoZero"/>
        <c:auto val="1"/>
        <c:lblAlgn val="ctr"/>
        <c:lblOffset val="100"/>
        <c:noMultiLvlLbl val="0"/>
      </c:catAx>
      <c:valAx>
        <c:axId val="106319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6318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o-RO" sz="1100"/>
              <a:t>Rata abandonului școlar în înv.</a:t>
            </a:r>
            <a:r>
              <a:rPr lang="ro-RO" sz="1100" baseline="0"/>
              <a:t> primar și gimnazial, pe regiuni</a:t>
            </a:r>
            <a:endParaRPr lang="en-GB" sz="1100"/>
          </a:p>
        </c:rich>
      </c:tx>
      <c:layout/>
      <c:overlay val="0"/>
      <c:spPr>
        <a:noFill/>
        <a:ln>
          <a:noFill/>
        </a:ln>
        <a:effectLst/>
      </c:spPr>
    </c:title>
    <c:autoTitleDeleted val="0"/>
    <c:plotArea>
      <c:layout/>
      <c:lineChart>
        <c:grouping val="standard"/>
        <c:varyColors val="0"/>
        <c:ser>
          <c:idx val="0"/>
          <c:order val="0"/>
          <c:tx>
            <c:strRef>
              <c:f>'rata abandon'!$A$101</c:f>
              <c:strCache>
                <c:ptCount val="1"/>
                <c:pt idx="0">
                  <c:v>NORD-VEST</c:v>
                </c:pt>
              </c:strCache>
            </c:strRef>
          </c:tx>
          <c:spPr>
            <a:ln w="28575" cap="rnd">
              <a:solidFill>
                <a:schemeClr val="accent1"/>
              </a:solidFill>
              <a:round/>
            </a:ln>
            <a:effectLst/>
          </c:spPr>
          <c:marker>
            <c:symbol val="none"/>
          </c:marker>
          <c:cat>
            <c:strRef>
              <c:f>'rata abandon'!$B$100:$J$100</c:f>
              <c:strCache>
                <c:ptCount val="9"/>
                <c:pt idx="0">
                  <c:v>10/11</c:v>
                </c:pt>
                <c:pt idx="1">
                  <c:v>11/12</c:v>
                </c:pt>
                <c:pt idx="2">
                  <c:v>12/13</c:v>
                </c:pt>
                <c:pt idx="3">
                  <c:v>13/14</c:v>
                </c:pt>
                <c:pt idx="4">
                  <c:v>14/15</c:v>
                </c:pt>
                <c:pt idx="5">
                  <c:v>15/16</c:v>
                </c:pt>
                <c:pt idx="6">
                  <c:v>16/17</c:v>
                </c:pt>
                <c:pt idx="7">
                  <c:v>17/18</c:v>
                </c:pt>
                <c:pt idx="8">
                  <c:v>18/19</c:v>
                </c:pt>
              </c:strCache>
            </c:strRef>
          </c:cat>
          <c:val>
            <c:numRef>
              <c:f>'rata abandon'!$B$101:$J$101</c:f>
              <c:numCache>
                <c:formatCode>General</c:formatCode>
                <c:ptCount val="9"/>
                <c:pt idx="0">
                  <c:v>1.6</c:v>
                </c:pt>
                <c:pt idx="1">
                  <c:v>1.5</c:v>
                </c:pt>
                <c:pt idx="2">
                  <c:v>1.2</c:v>
                </c:pt>
                <c:pt idx="3">
                  <c:v>1.2</c:v>
                </c:pt>
                <c:pt idx="4">
                  <c:v>1.6</c:v>
                </c:pt>
                <c:pt idx="5">
                  <c:v>1.7</c:v>
                </c:pt>
                <c:pt idx="6">
                  <c:v>1.7</c:v>
                </c:pt>
                <c:pt idx="7">
                  <c:v>1.5</c:v>
                </c:pt>
                <c:pt idx="8">
                  <c:v>1.5</c:v>
                </c:pt>
              </c:numCache>
            </c:numRef>
          </c:val>
          <c:smooth val="0"/>
          <c:extLst xmlns:c16r2="http://schemas.microsoft.com/office/drawing/2015/06/chart">
            <c:ext xmlns:c16="http://schemas.microsoft.com/office/drawing/2014/chart" uri="{C3380CC4-5D6E-409C-BE32-E72D297353CC}">
              <c16:uniqueId val="{00000000-B370-47E9-9CB3-B6ADA84F3C4C}"/>
            </c:ext>
          </c:extLst>
        </c:ser>
        <c:ser>
          <c:idx val="1"/>
          <c:order val="1"/>
          <c:tx>
            <c:strRef>
              <c:f>'rata abandon'!$A$102</c:f>
              <c:strCache>
                <c:ptCount val="1"/>
                <c:pt idx="0">
                  <c:v>CENTRU</c:v>
                </c:pt>
              </c:strCache>
            </c:strRef>
          </c:tx>
          <c:spPr>
            <a:ln w="28575" cap="rnd">
              <a:solidFill>
                <a:schemeClr val="accent2"/>
              </a:solidFill>
              <a:round/>
            </a:ln>
            <a:effectLst/>
          </c:spPr>
          <c:marker>
            <c:symbol val="none"/>
          </c:marker>
          <c:cat>
            <c:strRef>
              <c:f>'rata abandon'!$B$100:$J$100</c:f>
              <c:strCache>
                <c:ptCount val="9"/>
                <c:pt idx="0">
                  <c:v>10/11</c:v>
                </c:pt>
                <c:pt idx="1">
                  <c:v>11/12</c:v>
                </c:pt>
                <c:pt idx="2">
                  <c:v>12/13</c:v>
                </c:pt>
                <c:pt idx="3">
                  <c:v>13/14</c:v>
                </c:pt>
                <c:pt idx="4">
                  <c:v>14/15</c:v>
                </c:pt>
                <c:pt idx="5">
                  <c:v>15/16</c:v>
                </c:pt>
                <c:pt idx="6">
                  <c:v>16/17</c:v>
                </c:pt>
                <c:pt idx="7">
                  <c:v>17/18</c:v>
                </c:pt>
                <c:pt idx="8">
                  <c:v>18/19</c:v>
                </c:pt>
              </c:strCache>
            </c:strRef>
          </c:cat>
          <c:val>
            <c:numRef>
              <c:f>'rata abandon'!$B$102:$J$102</c:f>
              <c:numCache>
                <c:formatCode>General</c:formatCode>
                <c:ptCount val="9"/>
                <c:pt idx="0">
                  <c:v>2.2000000000000002</c:v>
                </c:pt>
                <c:pt idx="1">
                  <c:v>2.4</c:v>
                </c:pt>
                <c:pt idx="2">
                  <c:v>2</c:v>
                </c:pt>
                <c:pt idx="3">
                  <c:v>2.2000000000000002</c:v>
                </c:pt>
                <c:pt idx="4">
                  <c:v>2.8</c:v>
                </c:pt>
                <c:pt idx="5">
                  <c:v>2.5</c:v>
                </c:pt>
                <c:pt idx="6">
                  <c:v>2.6</c:v>
                </c:pt>
                <c:pt idx="7">
                  <c:v>2.4</c:v>
                </c:pt>
                <c:pt idx="8">
                  <c:v>2.5</c:v>
                </c:pt>
              </c:numCache>
            </c:numRef>
          </c:val>
          <c:smooth val="0"/>
          <c:extLst xmlns:c16r2="http://schemas.microsoft.com/office/drawing/2015/06/chart">
            <c:ext xmlns:c16="http://schemas.microsoft.com/office/drawing/2014/chart" uri="{C3380CC4-5D6E-409C-BE32-E72D297353CC}">
              <c16:uniqueId val="{00000001-B370-47E9-9CB3-B6ADA84F3C4C}"/>
            </c:ext>
          </c:extLst>
        </c:ser>
        <c:ser>
          <c:idx val="2"/>
          <c:order val="2"/>
          <c:tx>
            <c:strRef>
              <c:f>'rata abandon'!$A$103</c:f>
              <c:strCache>
                <c:ptCount val="1"/>
                <c:pt idx="0">
                  <c:v>NORD-EST</c:v>
                </c:pt>
              </c:strCache>
            </c:strRef>
          </c:tx>
          <c:spPr>
            <a:ln w="28575" cap="rnd">
              <a:solidFill>
                <a:schemeClr val="accent3"/>
              </a:solidFill>
              <a:round/>
            </a:ln>
            <a:effectLst/>
          </c:spPr>
          <c:marker>
            <c:symbol val="none"/>
          </c:marker>
          <c:cat>
            <c:strRef>
              <c:f>'rata abandon'!$B$100:$J$100</c:f>
              <c:strCache>
                <c:ptCount val="9"/>
                <c:pt idx="0">
                  <c:v>10/11</c:v>
                </c:pt>
                <c:pt idx="1">
                  <c:v>11/12</c:v>
                </c:pt>
                <c:pt idx="2">
                  <c:v>12/13</c:v>
                </c:pt>
                <c:pt idx="3">
                  <c:v>13/14</c:v>
                </c:pt>
                <c:pt idx="4">
                  <c:v>14/15</c:v>
                </c:pt>
                <c:pt idx="5">
                  <c:v>15/16</c:v>
                </c:pt>
                <c:pt idx="6">
                  <c:v>16/17</c:v>
                </c:pt>
                <c:pt idx="7">
                  <c:v>17/18</c:v>
                </c:pt>
                <c:pt idx="8">
                  <c:v>18/19</c:v>
                </c:pt>
              </c:strCache>
            </c:strRef>
          </c:cat>
          <c:val>
            <c:numRef>
              <c:f>'rata abandon'!$B$103:$J$103</c:f>
              <c:numCache>
                <c:formatCode>General</c:formatCode>
                <c:ptCount val="9"/>
                <c:pt idx="0">
                  <c:v>1.5</c:v>
                </c:pt>
                <c:pt idx="1">
                  <c:v>1.3</c:v>
                </c:pt>
                <c:pt idx="2">
                  <c:v>1.3</c:v>
                </c:pt>
                <c:pt idx="3">
                  <c:v>1.2</c:v>
                </c:pt>
                <c:pt idx="4">
                  <c:v>1.5</c:v>
                </c:pt>
                <c:pt idx="5">
                  <c:v>1.4</c:v>
                </c:pt>
                <c:pt idx="6">
                  <c:v>1.3</c:v>
                </c:pt>
                <c:pt idx="7">
                  <c:v>1.3</c:v>
                </c:pt>
                <c:pt idx="8">
                  <c:v>1.4</c:v>
                </c:pt>
              </c:numCache>
            </c:numRef>
          </c:val>
          <c:smooth val="0"/>
          <c:extLst xmlns:c16r2="http://schemas.microsoft.com/office/drawing/2015/06/chart">
            <c:ext xmlns:c16="http://schemas.microsoft.com/office/drawing/2014/chart" uri="{C3380CC4-5D6E-409C-BE32-E72D297353CC}">
              <c16:uniqueId val="{00000002-B370-47E9-9CB3-B6ADA84F3C4C}"/>
            </c:ext>
          </c:extLst>
        </c:ser>
        <c:ser>
          <c:idx val="3"/>
          <c:order val="3"/>
          <c:tx>
            <c:strRef>
              <c:f>'rata abandon'!$A$104</c:f>
              <c:strCache>
                <c:ptCount val="1"/>
                <c:pt idx="0">
                  <c:v>SUD-EST</c:v>
                </c:pt>
              </c:strCache>
            </c:strRef>
          </c:tx>
          <c:spPr>
            <a:ln w="28575" cap="rnd">
              <a:solidFill>
                <a:schemeClr val="accent4"/>
              </a:solidFill>
              <a:round/>
            </a:ln>
            <a:effectLst/>
          </c:spPr>
          <c:marker>
            <c:symbol val="none"/>
          </c:marker>
          <c:cat>
            <c:strRef>
              <c:f>'rata abandon'!$B$100:$J$100</c:f>
              <c:strCache>
                <c:ptCount val="9"/>
                <c:pt idx="0">
                  <c:v>10/11</c:v>
                </c:pt>
                <c:pt idx="1">
                  <c:v>11/12</c:v>
                </c:pt>
                <c:pt idx="2">
                  <c:v>12/13</c:v>
                </c:pt>
                <c:pt idx="3">
                  <c:v>13/14</c:v>
                </c:pt>
                <c:pt idx="4">
                  <c:v>14/15</c:v>
                </c:pt>
                <c:pt idx="5">
                  <c:v>15/16</c:v>
                </c:pt>
                <c:pt idx="6">
                  <c:v>16/17</c:v>
                </c:pt>
                <c:pt idx="7">
                  <c:v>17/18</c:v>
                </c:pt>
                <c:pt idx="8">
                  <c:v>18/19</c:v>
                </c:pt>
              </c:strCache>
            </c:strRef>
          </c:cat>
          <c:val>
            <c:numRef>
              <c:f>'rata abandon'!$B$104:$J$104</c:f>
              <c:numCache>
                <c:formatCode>General</c:formatCode>
                <c:ptCount val="9"/>
                <c:pt idx="0">
                  <c:v>2.1</c:v>
                </c:pt>
                <c:pt idx="1">
                  <c:v>2.2000000000000002</c:v>
                </c:pt>
                <c:pt idx="2">
                  <c:v>1.8</c:v>
                </c:pt>
                <c:pt idx="3">
                  <c:v>2</c:v>
                </c:pt>
                <c:pt idx="4">
                  <c:v>2.4</c:v>
                </c:pt>
                <c:pt idx="5">
                  <c:v>2.1</c:v>
                </c:pt>
                <c:pt idx="6">
                  <c:v>2</c:v>
                </c:pt>
                <c:pt idx="7">
                  <c:v>2.1</c:v>
                </c:pt>
                <c:pt idx="8">
                  <c:v>1.9</c:v>
                </c:pt>
              </c:numCache>
            </c:numRef>
          </c:val>
          <c:smooth val="0"/>
          <c:extLst xmlns:c16r2="http://schemas.microsoft.com/office/drawing/2015/06/chart">
            <c:ext xmlns:c16="http://schemas.microsoft.com/office/drawing/2014/chart" uri="{C3380CC4-5D6E-409C-BE32-E72D297353CC}">
              <c16:uniqueId val="{00000003-B370-47E9-9CB3-B6ADA84F3C4C}"/>
            </c:ext>
          </c:extLst>
        </c:ser>
        <c:ser>
          <c:idx val="4"/>
          <c:order val="4"/>
          <c:tx>
            <c:strRef>
              <c:f>'rata abandon'!$A$105</c:f>
              <c:strCache>
                <c:ptCount val="1"/>
                <c:pt idx="0">
                  <c:v>SUD-MUNTENIA</c:v>
                </c:pt>
              </c:strCache>
            </c:strRef>
          </c:tx>
          <c:spPr>
            <a:ln w="28575" cap="rnd">
              <a:solidFill>
                <a:schemeClr val="accent5"/>
              </a:solidFill>
              <a:round/>
            </a:ln>
            <a:effectLst/>
          </c:spPr>
          <c:marker>
            <c:symbol val="none"/>
          </c:marker>
          <c:cat>
            <c:strRef>
              <c:f>'rata abandon'!$B$100:$J$100</c:f>
              <c:strCache>
                <c:ptCount val="9"/>
                <c:pt idx="0">
                  <c:v>10/11</c:v>
                </c:pt>
                <c:pt idx="1">
                  <c:v>11/12</c:v>
                </c:pt>
                <c:pt idx="2">
                  <c:v>12/13</c:v>
                </c:pt>
                <c:pt idx="3">
                  <c:v>13/14</c:v>
                </c:pt>
                <c:pt idx="4">
                  <c:v>14/15</c:v>
                </c:pt>
                <c:pt idx="5">
                  <c:v>15/16</c:v>
                </c:pt>
                <c:pt idx="6">
                  <c:v>16/17</c:v>
                </c:pt>
                <c:pt idx="7">
                  <c:v>17/18</c:v>
                </c:pt>
                <c:pt idx="8">
                  <c:v>18/19</c:v>
                </c:pt>
              </c:strCache>
            </c:strRef>
          </c:cat>
          <c:val>
            <c:numRef>
              <c:f>'rata abandon'!$B$105:$J$105</c:f>
              <c:numCache>
                <c:formatCode>General</c:formatCode>
                <c:ptCount val="9"/>
                <c:pt idx="0">
                  <c:v>1.6</c:v>
                </c:pt>
                <c:pt idx="1">
                  <c:v>1.8</c:v>
                </c:pt>
                <c:pt idx="2">
                  <c:v>1.3</c:v>
                </c:pt>
                <c:pt idx="3">
                  <c:v>1.5</c:v>
                </c:pt>
                <c:pt idx="4">
                  <c:v>2</c:v>
                </c:pt>
                <c:pt idx="5">
                  <c:v>1.7</c:v>
                </c:pt>
                <c:pt idx="6">
                  <c:v>1.7</c:v>
                </c:pt>
                <c:pt idx="7">
                  <c:v>1.7</c:v>
                </c:pt>
                <c:pt idx="8">
                  <c:v>1.5</c:v>
                </c:pt>
              </c:numCache>
            </c:numRef>
          </c:val>
          <c:smooth val="0"/>
          <c:extLst xmlns:c16r2="http://schemas.microsoft.com/office/drawing/2015/06/chart">
            <c:ext xmlns:c16="http://schemas.microsoft.com/office/drawing/2014/chart" uri="{C3380CC4-5D6E-409C-BE32-E72D297353CC}">
              <c16:uniqueId val="{00000004-B370-47E9-9CB3-B6ADA84F3C4C}"/>
            </c:ext>
          </c:extLst>
        </c:ser>
        <c:ser>
          <c:idx val="5"/>
          <c:order val="5"/>
          <c:tx>
            <c:strRef>
              <c:f>'rata abandon'!$A$106</c:f>
              <c:strCache>
                <c:ptCount val="1"/>
                <c:pt idx="0">
                  <c:v>BUCURESTI - ILFOV</c:v>
                </c:pt>
              </c:strCache>
            </c:strRef>
          </c:tx>
          <c:spPr>
            <a:ln w="28575" cap="rnd">
              <a:solidFill>
                <a:schemeClr val="accent6"/>
              </a:solidFill>
              <a:round/>
            </a:ln>
            <a:effectLst/>
          </c:spPr>
          <c:marker>
            <c:symbol val="none"/>
          </c:marker>
          <c:cat>
            <c:strRef>
              <c:f>'rata abandon'!$B$100:$J$100</c:f>
              <c:strCache>
                <c:ptCount val="9"/>
                <c:pt idx="0">
                  <c:v>10/11</c:v>
                </c:pt>
                <c:pt idx="1">
                  <c:v>11/12</c:v>
                </c:pt>
                <c:pt idx="2">
                  <c:v>12/13</c:v>
                </c:pt>
                <c:pt idx="3">
                  <c:v>13/14</c:v>
                </c:pt>
                <c:pt idx="4">
                  <c:v>14/15</c:v>
                </c:pt>
                <c:pt idx="5">
                  <c:v>15/16</c:v>
                </c:pt>
                <c:pt idx="6">
                  <c:v>16/17</c:v>
                </c:pt>
                <c:pt idx="7">
                  <c:v>17/18</c:v>
                </c:pt>
                <c:pt idx="8">
                  <c:v>18/19</c:v>
                </c:pt>
              </c:strCache>
            </c:strRef>
          </c:cat>
          <c:val>
            <c:numRef>
              <c:f>'rata abandon'!$B$106:$J$106</c:f>
              <c:numCache>
                <c:formatCode>General</c:formatCode>
                <c:ptCount val="9"/>
                <c:pt idx="0">
                  <c:v>1.9</c:v>
                </c:pt>
                <c:pt idx="1">
                  <c:v>1.7</c:v>
                </c:pt>
                <c:pt idx="2">
                  <c:v>0.9</c:v>
                </c:pt>
                <c:pt idx="3">
                  <c:v>1.3</c:v>
                </c:pt>
                <c:pt idx="4">
                  <c:v>1.2</c:v>
                </c:pt>
                <c:pt idx="5">
                  <c:v>1.4</c:v>
                </c:pt>
                <c:pt idx="6">
                  <c:v>1.3</c:v>
                </c:pt>
                <c:pt idx="7">
                  <c:v>1.2</c:v>
                </c:pt>
                <c:pt idx="8">
                  <c:v>1.2</c:v>
                </c:pt>
              </c:numCache>
            </c:numRef>
          </c:val>
          <c:smooth val="0"/>
          <c:extLst xmlns:c16r2="http://schemas.microsoft.com/office/drawing/2015/06/chart">
            <c:ext xmlns:c16="http://schemas.microsoft.com/office/drawing/2014/chart" uri="{C3380CC4-5D6E-409C-BE32-E72D297353CC}">
              <c16:uniqueId val="{00000005-B370-47E9-9CB3-B6ADA84F3C4C}"/>
            </c:ext>
          </c:extLst>
        </c:ser>
        <c:ser>
          <c:idx val="6"/>
          <c:order val="6"/>
          <c:tx>
            <c:strRef>
              <c:f>'rata abandon'!$A$107</c:f>
              <c:strCache>
                <c:ptCount val="1"/>
                <c:pt idx="0">
                  <c:v>SUD-VEST OLTENIA</c:v>
                </c:pt>
              </c:strCache>
            </c:strRef>
          </c:tx>
          <c:spPr>
            <a:ln w="28575" cap="rnd">
              <a:solidFill>
                <a:schemeClr val="accent1">
                  <a:lumMod val="60000"/>
                </a:schemeClr>
              </a:solidFill>
              <a:round/>
            </a:ln>
            <a:effectLst/>
          </c:spPr>
          <c:marker>
            <c:symbol val="none"/>
          </c:marker>
          <c:cat>
            <c:strRef>
              <c:f>'rata abandon'!$B$100:$J$100</c:f>
              <c:strCache>
                <c:ptCount val="9"/>
                <c:pt idx="0">
                  <c:v>10/11</c:v>
                </c:pt>
                <c:pt idx="1">
                  <c:v>11/12</c:v>
                </c:pt>
                <c:pt idx="2">
                  <c:v>12/13</c:v>
                </c:pt>
                <c:pt idx="3">
                  <c:v>13/14</c:v>
                </c:pt>
                <c:pt idx="4">
                  <c:v>14/15</c:v>
                </c:pt>
                <c:pt idx="5">
                  <c:v>15/16</c:v>
                </c:pt>
                <c:pt idx="6">
                  <c:v>16/17</c:v>
                </c:pt>
                <c:pt idx="7">
                  <c:v>17/18</c:v>
                </c:pt>
                <c:pt idx="8">
                  <c:v>18/19</c:v>
                </c:pt>
              </c:strCache>
            </c:strRef>
          </c:cat>
          <c:val>
            <c:numRef>
              <c:f>'rata abandon'!$B$107:$J$107</c:f>
              <c:numCache>
                <c:formatCode>General</c:formatCode>
                <c:ptCount val="9"/>
                <c:pt idx="0">
                  <c:v>1.5</c:v>
                </c:pt>
                <c:pt idx="1">
                  <c:v>1.5</c:v>
                </c:pt>
                <c:pt idx="2">
                  <c:v>1.1000000000000001</c:v>
                </c:pt>
                <c:pt idx="3">
                  <c:v>1.1000000000000001</c:v>
                </c:pt>
                <c:pt idx="4">
                  <c:v>2</c:v>
                </c:pt>
                <c:pt idx="5">
                  <c:v>1.6</c:v>
                </c:pt>
                <c:pt idx="6">
                  <c:v>1.5</c:v>
                </c:pt>
                <c:pt idx="7">
                  <c:v>1.5</c:v>
                </c:pt>
                <c:pt idx="8">
                  <c:v>1.8</c:v>
                </c:pt>
              </c:numCache>
            </c:numRef>
          </c:val>
          <c:smooth val="0"/>
          <c:extLst xmlns:c16r2="http://schemas.microsoft.com/office/drawing/2015/06/chart">
            <c:ext xmlns:c16="http://schemas.microsoft.com/office/drawing/2014/chart" uri="{C3380CC4-5D6E-409C-BE32-E72D297353CC}">
              <c16:uniqueId val="{00000006-B370-47E9-9CB3-B6ADA84F3C4C}"/>
            </c:ext>
          </c:extLst>
        </c:ser>
        <c:ser>
          <c:idx val="7"/>
          <c:order val="7"/>
          <c:tx>
            <c:strRef>
              <c:f>'rata abandon'!$A$108</c:f>
              <c:strCache>
                <c:ptCount val="1"/>
                <c:pt idx="0">
                  <c:v>VEST</c:v>
                </c:pt>
              </c:strCache>
            </c:strRef>
          </c:tx>
          <c:spPr>
            <a:ln w="28575" cap="rnd">
              <a:solidFill>
                <a:schemeClr val="accent2">
                  <a:lumMod val="60000"/>
                </a:schemeClr>
              </a:solidFill>
              <a:round/>
            </a:ln>
            <a:effectLst/>
          </c:spPr>
          <c:marker>
            <c:symbol val="none"/>
          </c:marker>
          <c:cat>
            <c:strRef>
              <c:f>'rata abandon'!$B$100:$J$100</c:f>
              <c:strCache>
                <c:ptCount val="9"/>
                <c:pt idx="0">
                  <c:v>10/11</c:v>
                </c:pt>
                <c:pt idx="1">
                  <c:v>11/12</c:v>
                </c:pt>
                <c:pt idx="2">
                  <c:v>12/13</c:v>
                </c:pt>
                <c:pt idx="3">
                  <c:v>13/14</c:v>
                </c:pt>
                <c:pt idx="4">
                  <c:v>14/15</c:v>
                </c:pt>
                <c:pt idx="5">
                  <c:v>15/16</c:v>
                </c:pt>
                <c:pt idx="6">
                  <c:v>16/17</c:v>
                </c:pt>
                <c:pt idx="7">
                  <c:v>17/18</c:v>
                </c:pt>
                <c:pt idx="8">
                  <c:v>18/19</c:v>
                </c:pt>
              </c:strCache>
            </c:strRef>
          </c:cat>
          <c:val>
            <c:numRef>
              <c:f>'rata abandon'!$B$108:$J$108</c:f>
              <c:numCache>
                <c:formatCode>General</c:formatCode>
                <c:ptCount val="9"/>
                <c:pt idx="0">
                  <c:v>2.5</c:v>
                </c:pt>
                <c:pt idx="1">
                  <c:v>1.9</c:v>
                </c:pt>
                <c:pt idx="2">
                  <c:v>1.5</c:v>
                </c:pt>
                <c:pt idx="3">
                  <c:v>1.9</c:v>
                </c:pt>
                <c:pt idx="4">
                  <c:v>2.4</c:v>
                </c:pt>
                <c:pt idx="5">
                  <c:v>2.2999999999999998</c:v>
                </c:pt>
                <c:pt idx="6">
                  <c:v>1</c:v>
                </c:pt>
                <c:pt idx="7">
                  <c:v>2.1</c:v>
                </c:pt>
                <c:pt idx="8">
                  <c:v>1.4</c:v>
                </c:pt>
              </c:numCache>
            </c:numRef>
          </c:val>
          <c:smooth val="0"/>
          <c:extLst xmlns:c16r2="http://schemas.microsoft.com/office/drawing/2015/06/chart">
            <c:ext xmlns:c16="http://schemas.microsoft.com/office/drawing/2014/chart" uri="{C3380CC4-5D6E-409C-BE32-E72D297353CC}">
              <c16:uniqueId val="{00000007-B370-47E9-9CB3-B6ADA84F3C4C}"/>
            </c:ext>
          </c:extLst>
        </c:ser>
        <c:dLbls>
          <c:showLegendKey val="0"/>
          <c:showVal val="0"/>
          <c:showCatName val="0"/>
          <c:showSerName val="0"/>
          <c:showPercent val="0"/>
          <c:showBubbleSize val="0"/>
        </c:dLbls>
        <c:marker val="1"/>
        <c:smooth val="0"/>
        <c:axId val="110974080"/>
        <c:axId val="110975616"/>
      </c:lineChart>
      <c:catAx>
        <c:axId val="11097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0975616"/>
        <c:crosses val="autoZero"/>
        <c:auto val="1"/>
        <c:lblAlgn val="ctr"/>
        <c:lblOffset val="100"/>
        <c:noMultiLvlLbl val="0"/>
      </c:catAx>
      <c:valAx>
        <c:axId val="110975616"/>
        <c:scaling>
          <c:orientation val="minMax"/>
          <c:max val="2.8499999999999996"/>
          <c:min val="0.7500000000000001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097408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o-RO" sz="1100" b="0" i="0" baseline="0">
                <a:effectLst/>
              </a:rPr>
              <a:t>Rata abandonului școlar în înv. liceal și profesional, pe regiuni</a:t>
            </a:r>
            <a:endParaRPr lang="en-GB" sz="1000">
              <a:effectLst/>
            </a:endParaRPr>
          </a:p>
        </c:rich>
      </c:tx>
      <c:layout/>
      <c:overlay val="0"/>
      <c:spPr>
        <a:noFill/>
        <a:ln>
          <a:noFill/>
        </a:ln>
        <a:effectLst/>
      </c:spPr>
    </c:title>
    <c:autoTitleDeleted val="0"/>
    <c:plotArea>
      <c:layout/>
      <c:lineChart>
        <c:grouping val="standard"/>
        <c:varyColors val="0"/>
        <c:ser>
          <c:idx val="0"/>
          <c:order val="0"/>
          <c:tx>
            <c:strRef>
              <c:f>'rata abandon'!$A$113</c:f>
              <c:strCache>
                <c:ptCount val="1"/>
                <c:pt idx="0">
                  <c:v>NORD-VEST</c:v>
                </c:pt>
              </c:strCache>
            </c:strRef>
          </c:tx>
          <c:spPr>
            <a:ln w="28575" cap="rnd">
              <a:solidFill>
                <a:schemeClr val="accent1"/>
              </a:solidFill>
              <a:round/>
            </a:ln>
            <a:effectLst/>
          </c:spPr>
          <c:marker>
            <c:symbol val="none"/>
          </c:marker>
          <c:cat>
            <c:strRef>
              <c:f>'rata abandon'!$B$112:$I$112</c:f>
              <c:strCache>
                <c:ptCount val="8"/>
                <c:pt idx="0">
                  <c:v>11/12</c:v>
                </c:pt>
                <c:pt idx="1">
                  <c:v>12/13</c:v>
                </c:pt>
                <c:pt idx="2">
                  <c:v>13/14</c:v>
                </c:pt>
                <c:pt idx="3">
                  <c:v>14/15</c:v>
                </c:pt>
                <c:pt idx="4">
                  <c:v>15/16</c:v>
                </c:pt>
                <c:pt idx="5">
                  <c:v>16/17</c:v>
                </c:pt>
                <c:pt idx="6">
                  <c:v>17/18</c:v>
                </c:pt>
                <c:pt idx="7">
                  <c:v>18/19</c:v>
                </c:pt>
              </c:strCache>
            </c:strRef>
          </c:cat>
          <c:val>
            <c:numRef>
              <c:f>'rata abandon'!$B$113:$I$113</c:f>
              <c:numCache>
                <c:formatCode>General</c:formatCode>
                <c:ptCount val="8"/>
                <c:pt idx="0">
                  <c:v>3.8</c:v>
                </c:pt>
                <c:pt idx="1">
                  <c:v>3</c:v>
                </c:pt>
                <c:pt idx="2">
                  <c:v>3.1</c:v>
                </c:pt>
                <c:pt idx="3">
                  <c:v>3.2</c:v>
                </c:pt>
                <c:pt idx="4">
                  <c:v>3</c:v>
                </c:pt>
                <c:pt idx="5">
                  <c:v>2.4</c:v>
                </c:pt>
                <c:pt idx="6">
                  <c:v>2.2000000000000002</c:v>
                </c:pt>
                <c:pt idx="7">
                  <c:v>2.7</c:v>
                </c:pt>
              </c:numCache>
            </c:numRef>
          </c:val>
          <c:smooth val="0"/>
          <c:extLst xmlns:c16r2="http://schemas.microsoft.com/office/drawing/2015/06/chart">
            <c:ext xmlns:c16="http://schemas.microsoft.com/office/drawing/2014/chart" uri="{C3380CC4-5D6E-409C-BE32-E72D297353CC}">
              <c16:uniqueId val="{00000000-24D1-4DE7-9DC8-B93F7206C97D}"/>
            </c:ext>
          </c:extLst>
        </c:ser>
        <c:ser>
          <c:idx val="1"/>
          <c:order val="1"/>
          <c:tx>
            <c:strRef>
              <c:f>'rata abandon'!$A$114</c:f>
              <c:strCache>
                <c:ptCount val="1"/>
                <c:pt idx="0">
                  <c:v>CENTRU</c:v>
                </c:pt>
              </c:strCache>
            </c:strRef>
          </c:tx>
          <c:spPr>
            <a:ln w="28575" cap="rnd">
              <a:solidFill>
                <a:schemeClr val="accent2"/>
              </a:solidFill>
              <a:round/>
            </a:ln>
            <a:effectLst/>
          </c:spPr>
          <c:marker>
            <c:symbol val="none"/>
          </c:marker>
          <c:cat>
            <c:strRef>
              <c:f>'rata abandon'!$B$112:$I$112</c:f>
              <c:strCache>
                <c:ptCount val="8"/>
                <c:pt idx="0">
                  <c:v>11/12</c:v>
                </c:pt>
                <c:pt idx="1">
                  <c:v>12/13</c:v>
                </c:pt>
                <c:pt idx="2">
                  <c:v>13/14</c:v>
                </c:pt>
                <c:pt idx="3">
                  <c:v>14/15</c:v>
                </c:pt>
                <c:pt idx="4">
                  <c:v>15/16</c:v>
                </c:pt>
                <c:pt idx="5">
                  <c:v>16/17</c:v>
                </c:pt>
                <c:pt idx="6">
                  <c:v>17/18</c:v>
                </c:pt>
                <c:pt idx="7">
                  <c:v>18/19</c:v>
                </c:pt>
              </c:strCache>
            </c:strRef>
          </c:cat>
          <c:val>
            <c:numRef>
              <c:f>'rata abandon'!$B$114:$I$114</c:f>
              <c:numCache>
                <c:formatCode>General</c:formatCode>
                <c:ptCount val="8"/>
                <c:pt idx="0">
                  <c:v>4.0999999999999996</c:v>
                </c:pt>
                <c:pt idx="1">
                  <c:v>3.6</c:v>
                </c:pt>
                <c:pt idx="2">
                  <c:v>3.8</c:v>
                </c:pt>
                <c:pt idx="3">
                  <c:v>4.5999999999999996</c:v>
                </c:pt>
                <c:pt idx="4">
                  <c:v>4.5999999999999996</c:v>
                </c:pt>
                <c:pt idx="5">
                  <c:v>3.6</c:v>
                </c:pt>
                <c:pt idx="6">
                  <c:v>3.8</c:v>
                </c:pt>
                <c:pt idx="7">
                  <c:v>3.3</c:v>
                </c:pt>
              </c:numCache>
            </c:numRef>
          </c:val>
          <c:smooth val="0"/>
          <c:extLst xmlns:c16r2="http://schemas.microsoft.com/office/drawing/2015/06/chart">
            <c:ext xmlns:c16="http://schemas.microsoft.com/office/drawing/2014/chart" uri="{C3380CC4-5D6E-409C-BE32-E72D297353CC}">
              <c16:uniqueId val="{00000001-24D1-4DE7-9DC8-B93F7206C97D}"/>
            </c:ext>
          </c:extLst>
        </c:ser>
        <c:ser>
          <c:idx val="2"/>
          <c:order val="2"/>
          <c:tx>
            <c:strRef>
              <c:f>'rata abandon'!$A$115</c:f>
              <c:strCache>
                <c:ptCount val="1"/>
                <c:pt idx="0">
                  <c:v>NORD-EST</c:v>
                </c:pt>
              </c:strCache>
            </c:strRef>
          </c:tx>
          <c:spPr>
            <a:ln w="28575" cap="rnd">
              <a:solidFill>
                <a:schemeClr val="accent3"/>
              </a:solidFill>
              <a:round/>
            </a:ln>
            <a:effectLst/>
          </c:spPr>
          <c:marker>
            <c:symbol val="none"/>
          </c:marker>
          <c:cat>
            <c:strRef>
              <c:f>'rata abandon'!$B$112:$I$112</c:f>
              <c:strCache>
                <c:ptCount val="8"/>
                <c:pt idx="0">
                  <c:v>11/12</c:v>
                </c:pt>
                <c:pt idx="1">
                  <c:v>12/13</c:v>
                </c:pt>
                <c:pt idx="2">
                  <c:v>13/14</c:v>
                </c:pt>
                <c:pt idx="3">
                  <c:v>14/15</c:v>
                </c:pt>
                <c:pt idx="4">
                  <c:v>15/16</c:v>
                </c:pt>
                <c:pt idx="5">
                  <c:v>16/17</c:v>
                </c:pt>
                <c:pt idx="6">
                  <c:v>17/18</c:v>
                </c:pt>
                <c:pt idx="7">
                  <c:v>18/19</c:v>
                </c:pt>
              </c:strCache>
            </c:strRef>
          </c:cat>
          <c:val>
            <c:numRef>
              <c:f>'rata abandon'!$B$115:$I$115</c:f>
              <c:numCache>
                <c:formatCode>General</c:formatCode>
                <c:ptCount val="8"/>
                <c:pt idx="0">
                  <c:v>4.8</c:v>
                </c:pt>
                <c:pt idx="1">
                  <c:v>3.1</c:v>
                </c:pt>
                <c:pt idx="2">
                  <c:v>3.2</c:v>
                </c:pt>
                <c:pt idx="3">
                  <c:v>3.7</c:v>
                </c:pt>
                <c:pt idx="4">
                  <c:v>3.3</c:v>
                </c:pt>
                <c:pt idx="5">
                  <c:v>2.4</c:v>
                </c:pt>
                <c:pt idx="6">
                  <c:v>2.7</c:v>
                </c:pt>
                <c:pt idx="7">
                  <c:v>2.5</c:v>
                </c:pt>
              </c:numCache>
            </c:numRef>
          </c:val>
          <c:smooth val="0"/>
          <c:extLst xmlns:c16r2="http://schemas.microsoft.com/office/drawing/2015/06/chart">
            <c:ext xmlns:c16="http://schemas.microsoft.com/office/drawing/2014/chart" uri="{C3380CC4-5D6E-409C-BE32-E72D297353CC}">
              <c16:uniqueId val="{00000002-24D1-4DE7-9DC8-B93F7206C97D}"/>
            </c:ext>
          </c:extLst>
        </c:ser>
        <c:ser>
          <c:idx val="3"/>
          <c:order val="3"/>
          <c:tx>
            <c:strRef>
              <c:f>'rata abandon'!$A$116</c:f>
              <c:strCache>
                <c:ptCount val="1"/>
                <c:pt idx="0">
                  <c:v>SUD-EST</c:v>
                </c:pt>
              </c:strCache>
            </c:strRef>
          </c:tx>
          <c:spPr>
            <a:ln w="28575" cap="rnd">
              <a:solidFill>
                <a:schemeClr val="accent4"/>
              </a:solidFill>
              <a:round/>
            </a:ln>
            <a:effectLst/>
          </c:spPr>
          <c:marker>
            <c:symbol val="none"/>
          </c:marker>
          <c:cat>
            <c:strRef>
              <c:f>'rata abandon'!$B$112:$I$112</c:f>
              <c:strCache>
                <c:ptCount val="8"/>
                <c:pt idx="0">
                  <c:v>11/12</c:v>
                </c:pt>
                <c:pt idx="1">
                  <c:v>12/13</c:v>
                </c:pt>
                <c:pt idx="2">
                  <c:v>13/14</c:v>
                </c:pt>
                <c:pt idx="3">
                  <c:v>14/15</c:v>
                </c:pt>
                <c:pt idx="4">
                  <c:v>15/16</c:v>
                </c:pt>
                <c:pt idx="5">
                  <c:v>16/17</c:v>
                </c:pt>
                <c:pt idx="6">
                  <c:v>17/18</c:v>
                </c:pt>
                <c:pt idx="7">
                  <c:v>18/19</c:v>
                </c:pt>
              </c:strCache>
            </c:strRef>
          </c:cat>
          <c:val>
            <c:numRef>
              <c:f>'rata abandon'!$B$116:$I$116</c:f>
              <c:numCache>
                <c:formatCode>General</c:formatCode>
                <c:ptCount val="8"/>
                <c:pt idx="0">
                  <c:v>4.7</c:v>
                </c:pt>
                <c:pt idx="1">
                  <c:v>3.2</c:v>
                </c:pt>
                <c:pt idx="2">
                  <c:v>2.2999999999999998</c:v>
                </c:pt>
                <c:pt idx="3">
                  <c:v>3.5</c:v>
                </c:pt>
                <c:pt idx="4">
                  <c:v>3.6</c:v>
                </c:pt>
                <c:pt idx="5">
                  <c:v>3</c:v>
                </c:pt>
                <c:pt idx="6">
                  <c:v>2.8</c:v>
                </c:pt>
                <c:pt idx="7">
                  <c:v>3</c:v>
                </c:pt>
              </c:numCache>
            </c:numRef>
          </c:val>
          <c:smooth val="0"/>
          <c:extLst xmlns:c16r2="http://schemas.microsoft.com/office/drawing/2015/06/chart">
            <c:ext xmlns:c16="http://schemas.microsoft.com/office/drawing/2014/chart" uri="{C3380CC4-5D6E-409C-BE32-E72D297353CC}">
              <c16:uniqueId val="{00000003-24D1-4DE7-9DC8-B93F7206C97D}"/>
            </c:ext>
          </c:extLst>
        </c:ser>
        <c:ser>
          <c:idx val="4"/>
          <c:order val="4"/>
          <c:tx>
            <c:strRef>
              <c:f>'rata abandon'!$A$117</c:f>
              <c:strCache>
                <c:ptCount val="1"/>
                <c:pt idx="0">
                  <c:v>SUD-MUNTENIA</c:v>
                </c:pt>
              </c:strCache>
            </c:strRef>
          </c:tx>
          <c:spPr>
            <a:ln w="28575" cap="rnd">
              <a:solidFill>
                <a:schemeClr val="accent5"/>
              </a:solidFill>
              <a:round/>
            </a:ln>
            <a:effectLst/>
          </c:spPr>
          <c:marker>
            <c:symbol val="none"/>
          </c:marker>
          <c:cat>
            <c:strRef>
              <c:f>'rata abandon'!$B$112:$I$112</c:f>
              <c:strCache>
                <c:ptCount val="8"/>
                <c:pt idx="0">
                  <c:v>11/12</c:v>
                </c:pt>
                <c:pt idx="1">
                  <c:v>12/13</c:v>
                </c:pt>
                <c:pt idx="2">
                  <c:v>13/14</c:v>
                </c:pt>
                <c:pt idx="3">
                  <c:v>14/15</c:v>
                </c:pt>
                <c:pt idx="4">
                  <c:v>15/16</c:v>
                </c:pt>
                <c:pt idx="5">
                  <c:v>16/17</c:v>
                </c:pt>
                <c:pt idx="6">
                  <c:v>17/18</c:v>
                </c:pt>
                <c:pt idx="7">
                  <c:v>18/19</c:v>
                </c:pt>
              </c:strCache>
            </c:strRef>
          </c:cat>
          <c:val>
            <c:numRef>
              <c:f>'rata abandon'!$B$117:$I$117</c:f>
              <c:numCache>
                <c:formatCode>General</c:formatCode>
                <c:ptCount val="8"/>
                <c:pt idx="0">
                  <c:v>3.2</c:v>
                </c:pt>
                <c:pt idx="1">
                  <c:v>2.6</c:v>
                </c:pt>
                <c:pt idx="2">
                  <c:v>2.2000000000000002</c:v>
                </c:pt>
                <c:pt idx="3">
                  <c:v>2.7</c:v>
                </c:pt>
                <c:pt idx="4">
                  <c:v>2.7</c:v>
                </c:pt>
                <c:pt idx="5">
                  <c:v>2.1</c:v>
                </c:pt>
                <c:pt idx="6">
                  <c:v>2.2000000000000002</c:v>
                </c:pt>
                <c:pt idx="7">
                  <c:v>2.2999999999999998</c:v>
                </c:pt>
              </c:numCache>
            </c:numRef>
          </c:val>
          <c:smooth val="0"/>
          <c:extLst xmlns:c16r2="http://schemas.microsoft.com/office/drawing/2015/06/chart">
            <c:ext xmlns:c16="http://schemas.microsoft.com/office/drawing/2014/chart" uri="{C3380CC4-5D6E-409C-BE32-E72D297353CC}">
              <c16:uniqueId val="{00000004-24D1-4DE7-9DC8-B93F7206C97D}"/>
            </c:ext>
          </c:extLst>
        </c:ser>
        <c:ser>
          <c:idx val="5"/>
          <c:order val="5"/>
          <c:tx>
            <c:strRef>
              <c:f>'rata abandon'!$A$118</c:f>
              <c:strCache>
                <c:ptCount val="1"/>
                <c:pt idx="0">
                  <c:v>BUCURESTI - ILFOV</c:v>
                </c:pt>
              </c:strCache>
            </c:strRef>
          </c:tx>
          <c:spPr>
            <a:ln w="28575" cap="rnd">
              <a:solidFill>
                <a:schemeClr val="accent6"/>
              </a:solidFill>
              <a:round/>
            </a:ln>
            <a:effectLst/>
          </c:spPr>
          <c:marker>
            <c:symbol val="none"/>
          </c:marker>
          <c:cat>
            <c:strRef>
              <c:f>'rata abandon'!$B$112:$I$112</c:f>
              <c:strCache>
                <c:ptCount val="8"/>
                <c:pt idx="0">
                  <c:v>11/12</c:v>
                </c:pt>
                <c:pt idx="1">
                  <c:v>12/13</c:v>
                </c:pt>
                <c:pt idx="2">
                  <c:v>13/14</c:v>
                </c:pt>
                <c:pt idx="3">
                  <c:v>14/15</c:v>
                </c:pt>
                <c:pt idx="4">
                  <c:v>15/16</c:v>
                </c:pt>
                <c:pt idx="5">
                  <c:v>16/17</c:v>
                </c:pt>
                <c:pt idx="6">
                  <c:v>17/18</c:v>
                </c:pt>
                <c:pt idx="7">
                  <c:v>18/19</c:v>
                </c:pt>
              </c:strCache>
            </c:strRef>
          </c:cat>
          <c:val>
            <c:numRef>
              <c:f>'rata abandon'!$B$118:$I$118</c:f>
              <c:numCache>
                <c:formatCode>General</c:formatCode>
                <c:ptCount val="8"/>
                <c:pt idx="0">
                  <c:v>4.8</c:v>
                </c:pt>
                <c:pt idx="1">
                  <c:v>2.2000000000000002</c:v>
                </c:pt>
                <c:pt idx="2">
                  <c:v>2.8</c:v>
                </c:pt>
                <c:pt idx="3">
                  <c:v>3</c:v>
                </c:pt>
                <c:pt idx="4">
                  <c:v>3.8</c:v>
                </c:pt>
                <c:pt idx="5">
                  <c:v>2.1</c:v>
                </c:pt>
                <c:pt idx="6">
                  <c:v>2</c:v>
                </c:pt>
                <c:pt idx="7">
                  <c:v>1.7</c:v>
                </c:pt>
              </c:numCache>
            </c:numRef>
          </c:val>
          <c:smooth val="0"/>
          <c:extLst xmlns:c16r2="http://schemas.microsoft.com/office/drawing/2015/06/chart">
            <c:ext xmlns:c16="http://schemas.microsoft.com/office/drawing/2014/chart" uri="{C3380CC4-5D6E-409C-BE32-E72D297353CC}">
              <c16:uniqueId val="{00000005-24D1-4DE7-9DC8-B93F7206C97D}"/>
            </c:ext>
          </c:extLst>
        </c:ser>
        <c:ser>
          <c:idx val="6"/>
          <c:order val="6"/>
          <c:tx>
            <c:strRef>
              <c:f>'rata abandon'!$A$119</c:f>
              <c:strCache>
                <c:ptCount val="1"/>
                <c:pt idx="0">
                  <c:v>SUD-VEST OLTENIA</c:v>
                </c:pt>
              </c:strCache>
            </c:strRef>
          </c:tx>
          <c:spPr>
            <a:ln w="28575" cap="rnd">
              <a:solidFill>
                <a:schemeClr val="accent1">
                  <a:lumMod val="60000"/>
                </a:schemeClr>
              </a:solidFill>
              <a:round/>
            </a:ln>
            <a:effectLst/>
          </c:spPr>
          <c:marker>
            <c:symbol val="none"/>
          </c:marker>
          <c:cat>
            <c:strRef>
              <c:f>'rata abandon'!$B$112:$I$112</c:f>
              <c:strCache>
                <c:ptCount val="8"/>
                <c:pt idx="0">
                  <c:v>11/12</c:v>
                </c:pt>
                <c:pt idx="1">
                  <c:v>12/13</c:v>
                </c:pt>
                <c:pt idx="2">
                  <c:v>13/14</c:v>
                </c:pt>
                <c:pt idx="3">
                  <c:v>14/15</c:v>
                </c:pt>
                <c:pt idx="4">
                  <c:v>15/16</c:v>
                </c:pt>
                <c:pt idx="5">
                  <c:v>16/17</c:v>
                </c:pt>
                <c:pt idx="6">
                  <c:v>17/18</c:v>
                </c:pt>
                <c:pt idx="7">
                  <c:v>18/19</c:v>
                </c:pt>
              </c:strCache>
            </c:strRef>
          </c:cat>
          <c:val>
            <c:numRef>
              <c:f>'rata abandon'!$B$119:$I$119</c:f>
              <c:numCache>
                <c:formatCode>General</c:formatCode>
                <c:ptCount val="8"/>
                <c:pt idx="0">
                  <c:v>3.7</c:v>
                </c:pt>
                <c:pt idx="1">
                  <c:v>2.2999999999999998</c:v>
                </c:pt>
                <c:pt idx="2">
                  <c:v>2.8</c:v>
                </c:pt>
                <c:pt idx="3">
                  <c:v>3.6</c:v>
                </c:pt>
                <c:pt idx="4">
                  <c:v>3.4</c:v>
                </c:pt>
                <c:pt idx="5">
                  <c:v>2.5</c:v>
                </c:pt>
                <c:pt idx="6">
                  <c:v>2.4</c:v>
                </c:pt>
                <c:pt idx="7">
                  <c:v>2.5</c:v>
                </c:pt>
              </c:numCache>
            </c:numRef>
          </c:val>
          <c:smooth val="0"/>
          <c:extLst xmlns:c16r2="http://schemas.microsoft.com/office/drawing/2015/06/chart">
            <c:ext xmlns:c16="http://schemas.microsoft.com/office/drawing/2014/chart" uri="{C3380CC4-5D6E-409C-BE32-E72D297353CC}">
              <c16:uniqueId val="{00000006-24D1-4DE7-9DC8-B93F7206C97D}"/>
            </c:ext>
          </c:extLst>
        </c:ser>
        <c:ser>
          <c:idx val="7"/>
          <c:order val="7"/>
          <c:tx>
            <c:strRef>
              <c:f>'rata abandon'!$A$120</c:f>
              <c:strCache>
                <c:ptCount val="1"/>
                <c:pt idx="0">
                  <c:v>VEST</c:v>
                </c:pt>
              </c:strCache>
            </c:strRef>
          </c:tx>
          <c:spPr>
            <a:ln w="28575" cap="rnd">
              <a:solidFill>
                <a:schemeClr val="accent2">
                  <a:lumMod val="60000"/>
                </a:schemeClr>
              </a:solidFill>
              <a:round/>
            </a:ln>
            <a:effectLst/>
          </c:spPr>
          <c:marker>
            <c:symbol val="none"/>
          </c:marker>
          <c:cat>
            <c:strRef>
              <c:f>'rata abandon'!$B$112:$I$112</c:f>
              <c:strCache>
                <c:ptCount val="8"/>
                <c:pt idx="0">
                  <c:v>11/12</c:v>
                </c:pt>
                <c:pt idx="1">
                  <c:v>12/13</c:v>
                </c:pt>
                <c:pt idx="2">
                  <c:v>13/14</c:v>
                </c:pt>
                <c:pt idx="3">
                  <c:v>14/15</c:v>
                </c:pt>
                <c:pt idx="4">
                  <c:v>15/16</c:v>
                </c:pt>
                <c:pt idx="5">
                  <c:v>16/17</c:v>
                </c:pt>
                <c:pt idx="6">
                  <c:v>17/18</c:v>
                </c:pt>
                <c:pt idx="7">
                  <c:v>18/19</c:v>
                </c:pt>
              </c:strCache>
            </c:strRef>
          </c:cat>
          <c:val>
            <c:numRef>
              <c:f>'rata abandon'!$B$120:$I$120</c:f>
              <c:numCache>
                <c:formatCode>General</c:formatCode>
                <c:ptCount val="8"/>
                <c:pt idx="0">
                  <c:v>4.5</c:v>
                </c:pt>
                <c:pt idx="1">
                  <c:v>2.8</c:v>
                </c:pt>
                <c:pt idx="2">
                  <c:v>2.7</c:v>
                </c:pt>
                <c:pt idx="3">
                  <c:v>4.4000000000000004</c:v>
                </c:pt>
                <c:pt idx="4">
                  <c:v>4.8</c:v>
                </c:pt>
                <c:pt idx="5">
                  <c:v>3.4</c:v>
                </c:pt>
                <c:pt idx="6">
                  <c:v>3.2</c:v>
                </c:pt>
                <c:pt idx="7">
                  <c:v>3.2</c:v>
                </c:pt>
              </c:numCache>
            </c:numRef>
          </c:val>
          <c:smooth val="0"/>
          <c:extLst xmlns:c16r2="http://schemas.microsoft.com/office/drawing/2015/06/chart">
            <c:ext xmlns:c16="http://schemas.microsoft.com/office/drawing/2014/chart" uri="{C3380CC4-5D6E-409C-BE32-E72D297353CC}">
              <c16:uniqueId val="{00000007-24D1-4DE7-9DC8-B93F7206C97D}"/>
            </c:ext>
          </c:extLst>
        </c:ser>
        <c:dLbls>
          <c:showLegendKey val="0"/>
          <c:showVal val="0"/>
          <c:showCatName val="0"/>
          <c:showSerName val="0"/>
          <c:showPercent val="0"/>
          <c:showBubbleSize val="0"/>
        </c:dLbls>
        <c:marker val="1"/>
        <c:smooth val="0"/>
        <c:axId val="111374336"/>
        <c:axId val="111375872"/>
      </c:lineChart>
      <c:catAx>
        <c:axId val="11137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1375872"/>
        <c:crosses val="autoZero"/>
        <c:auto val="1"/>
        <c:lblAlgn val="ctr"/>
        <c:lblOffset val="100"/>
        <c:noMultiLvlLbl val="0"/>
      </c:catAx>
      <c:valAx>
        <c:axId val="111375872"/>
        <c:scaling>
          <c:orientation val="minMax"/>
          <c:min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13743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o-RO" sz="1200"/>
              <a:t>Număr absolvenți în funcție de nivel educație</a:t>
            </a:r>
            <a:endParaRPr lang="en-GB" sz="1200"/>
          </a:p>
        </c:rich>
      </c:tx>
      <c:overlay val="0"/>
      <c:spPr>
        <a:noFill/>
        <a:ln>
          <a:noFill/>
        </a:ln>
        <a:effectLst/>
      </c:spPr>
    </c:title>
    <c:autoTitleDeleted val="0"/>
    <c:plotArea>
      <c:layout/>
      <c:barChart>
        <c:barDir val="col"/>
        <c:grouping val="clustered"/>
        <c:varyColors val="0"/>
        <c:ser>
          <c:idx val="1"/>
          <c:order val="0"/>
          <c:tx>
            <c:strRef>
              <c:f>absolvenți!$Q$4</c:f>
              <c:strCache>
                <c:ptCount val="1"/>
                <c:pt idx="0">
                  <c:v>Primar și Gimnazial</c:v>
                </c:pt>
              </c:strCache>
            </c:strRef>
          </c:tx>
          <c:spPr>
            <a:solidFill>
              <a:schemeClr val="accent2"/>
            </a:solidFill>
            <a:ln>
              <a:noFill/>
            </a:ln>
            <a:effectLst/>
          </c:spPr>
          <c:invertIfNegative val="0"/>
          <c:cat>
            <c:strRef>
              <c:f>absolvenți!$R$2:$AD$2</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absolvenți!$R$4:$AD$4</c:f>
              <c:numCache>
                <c:formatCode>General</c:formatCode>
                <c:ptCount val="13"/>
                <c:pt idx="0">
                  <c:v>216606</c:v>
                </c:pt>
                <c:pt idx="1">
                  <c:v>205178</c:v>
                </c:pt>
                <c:pt idx="2">
                  <c:v>201693</c:v>
                </c:pt>
                <c:pt idx="3">
                  <c:v>196721</c:v>
                </c:pt>
                <c:pt idx="4">
                  <c:v>227130</c:v>
                </c:pt>
                <c:pt idx="5">
                  <c:v>182609</c:v>
                </c:pt>
                <c:pt idx="6">
                  <c:v>181142</c:v>
                </c:pt>
                <c:pt idx="7">
                  <c:v>181794</c:v>
                </c:pt>
                <c:pt idx="8">
                  <c:v>184580</c:v>
                </c:pt>
                <c:pt idx="9">
                  <c:v>177310</c:v>
                </c:pt>
                <c:pt idx="10">
                  <c:v>168934</c:v>
                </c:pt>
                <c:pt idx="11">
                  <c:v>170297</c:v>
                </c:pt>
                <c:pt idx="12">
                  <c:v>174084</c:v>
                </c:pt>
              </c:numCache>
            </c:numRef>
          </c:val>
          <c:extLst xmlns:c16r2="http://schemas.microsoft.com/office/drawing/2015/06/chart">
            <c:ext xmlns:c16="http://schemas.microsoft.com/office/drawing/2014/chart" uri="{C3380CC4-5D6E-409C-BE32-E72D297353CC}">
              <c16:uniqueId val="{00000001-7B3A-4730-89BF-2C8C23538F51}"/>
            </c:ext>
          </c:extLst>
        </c:ser>
        <c:ser>
          <c:idx val="2"/>
          <c:order val="1"/>
          <c:tx>
            <c:strRef>
              <c:f>absolvenți!$Q$5</c:f>
              <c:strCache>
                <c:ptCount val="1"/>
                <c:pt idx="0">
                  <c:v>Liceal</c:v>
                </c:pt>
              </c:strCache>
            </c:strRef>
          </c:tx>
          <c:spPr>
            <a:solidFill>
              <a:schemeClr val="accent3"/>
            </a:solidFill>
            <a:ln>
              <a:noFill/>
            </a:ln>
            <a:effectLst/>
          </c:spPr>
          <c:invertIfNegative val="0"/>
          <c:cat>
            <c:strRef>
              <c:f>absolvenți!$R$2:$AD$2</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absolvenți!$R$5:$AD$5</c:f>
              <c:numCache>
                <c:formatCode>General</c:formatCode>
                <c:ptCount val="13"/>
                <c:pt idx="0">
                  <c:v>187576</c:v>
                </c:pt>
                <c:pt idx="1">
                  <c:v>218205</c:v>
                </c:pt>
                <c:pt idx="2">
                  <c:v>202113</c:v>
                </c:pt>
                <c:pt idx="3">
                  <c:v>204863</c:v>
                </c:pt>
                <c:pt idx="4">
                  <c:v>202160</c:v>
                </c:pt>
                <c:pt idx="5">
                  <c:v>187521</c:v>
                </c:pt>
                <c:pt idx="6">
                  <c:v>200004</c:v>
                </c:pt>
                <c:pt idx="7">
                  <c:v>172613</c:v>
                </c:pt>
                <c:pt idx="8">
                  <c:v>189855</c:v>
                </c:pt>
                <c:pt idx="9">
                  <c:v>152741</c:v>
                </c:pt>
                <c:pt idx="10">
                  <c:v>153590</c:v>
                </c:pt>
                <c:pt idx="11">
                  <c:v>148653</c:v>
                </c:pt>
                <c:pt idx="12">
                  <c:v>149236</c:v>
                </c:pt>
              </c:numCache>
            </c:numRef>
          </c:val>
          <c:extLst xmlns:c16r2="http://schemas.microsoft.com/office/drawing/2015/06/chart">
            <c:ext xmlns:c16="http://schemas.microsoft.com/office/drawing/2014/chart" uri="{C3380CC4-5D6E-409C-BE32-E72D297353CC}">
              <c16:uniqueId val="{00000002-7B3A-4730-89BF-2C8C23538F51}"/>
            </c:ext>
          </c:extLst>
        </c:ser>
        <c:ser>
          <c:idx val="3"/>
          <c:order val="2"/>
          <c:tx>
            <c:strRef>
              <c:f>absolvenți!$Q$6</c:f>
              <c:strCache>
                <c:ptCount val="1"/>
                <c:pt idx="0">
                  <c:v>Profesional</c:v>
                </c:pt>
              </c:strCache>
            </c:strRef>
          </c:tx>
          <c:spPr>
            <a:solidFill>
              <a:schemeClr val="accent4"/>
            </a:solidFill>
            <a:ln>
              <a:noFill/>
            </a:ln>
            <a:effectLst/>
          </c:spPr>
          <c:invertIfNegative val="0"/>
          <c:cat>
            <c:strRef>
              <c:f>absolvenți!$R$2:$AD$2</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absolvenți!$R$6:$AD$6</c:f>
              <c:numCache>
                <c:formatCode>General</c:formatCode>
                <c:ptCount val="13"/>
                <c:pt idx="0">
                  <c:v>133829</c:v>
                </c:pt>
                <c:pt idx="1">
                  <c:v>113084</c:v>
                </c:pt>
                <c:pt idx="2">
                  <c:v>100901</c:v>
                </c:pt>
                <c:pt idx="3">
                  <c:v>89805</c:v>
                </c:pt>
                <c:pt idx="4">
                  <c:v>34733</c:v>
                </c:pt>
                <c:pt idx="5">
                  <c:v>4570</c:v>
                </c:pt>
                <c:pt idx="6">
                  <c:v>5643</c:v>
                </c:pt>
                <c:pt idx="7">
                  <c:v>11915</c:v>
                </c:pt>
                <c:pt idx="8">
                  <c:v>11605</c:v>
                </c:pt>
                <c:pt idx="9">
                  <c:v>10523</c:v>
                </c:pt>
                <c:pt idx="10">
                  <c:v>19423</c:v>
                </c:pt>
                <c:pt idx="11">
                  <c:v>23327</c:v>
                </c:pt>
                <c:pt idx="12">
                  <c:v>23059</c:v>
                </c:pt>
              </c:numCache>
            </c:numRef>
          </c:val>
          <c:extLst xmlns:c16r2="http://schemas.microsoft.com/office/drawing/2015/06/chart">
            <c:ext xmlns:c16="http://schemas.microsoft.com/office/drawing/2014/chart" uri="{C3380CC4-5D6E-409C-BE32-E72D297353CC}">
              <c16:uniqueId val="{00000003-7B3A-4730-89BF-2C8C23538F51}"/>
            </c:ext>
          </c:extLst>
        </c:ser>
        <c:ser>
          <c:idx val="4"/>
          <c:order val="3"/>
          <c:tx>
            <c:strRef>
              <c:f>absolvenți!$Q$7</c:f>
              <c:strCache>
                <c:ptCount val="1"/>
                <c:pt idx="0">
                  <c:v>Postliceal</c:v>
                </c:pt>
              </c:strCache>
            </c:strRef>
          </c:tx>
          <c:spPr>
            <a:solidFill>
              <a:schemeClr val="accent5"/>
            </a:solidFill>
            <a:ln>
              <a:noFill/>
            </a:ln>
            <a:effectLst/>
          </c:spPr>
          <c:invertIfNegative val="0"/>
          <c:cat>
            <c:strRef>
              <c:f>absolvenți!$R$2:$AD$2</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absolvenți!$R$7:$AD$7</c:f>
              <c:numCache>
                <c:formatCode>General</c:formatCode>
                <c:ptCount val="13"/>
                <c:pt idx="0">
                  <c:v>12660</c:v>
                </c:pt>
                <c:pt idx="1">
                  <c:v>12986</c:v>
                </c:pt>
                <c:pt idx="2">
                  <c:v>17574</c:v>
                </c:pt>
                <c:pt idx="3">
                  <c:v>19232</c:v>
                </c:pt>
                <c:pt idx="4">
                  <c:v>21311</c:v>
                </c:pt>
                <c:pt idx="5">
                  <c:v>23386</c:v>
                </c:pt>
                <c:pt idx="6">
                  <c:v>26891</c:v>
                </c:pt>
                <c:pt idx="7">
                  <c:v>31532</c:v>
                </c:pt>
                <c:pt idx="8">
                  <c:v>35692</c:v>
                </c:pt>
                <c:pt idx="9">
                  <c:v>34134</c:v>
                </c:pt>
                <c:pt idx="10">
                  <c:v>31982</c:v>
                </c:pt>
                <c:pt idx="11">
                  <c:v>30985</c:v>
                </c:pt>
                <c:pt idx="12">
                  <c:v>29432</c:v>
                </c:pt>
              </c:numCache>
            </c:numRef>
          </c:val>
          <c:extLst xmlns:c16r2="http://schemas.microsoft.com/office/drawing/2015/06/chart">
            <c:ext xmlns:c16="http://schemas.microsoft.com/office/drawing/2014/chart" uri="{C3380CC4-5D6E-409C-BE32-E72D297353CC}">
              <c16:uniqueId val="{00000004-7B3A-4730-89BF-2C8C23538F51}"/>
            </c:ext>
          </c:extLst>
        </c:ser>
        <c:dLbls>
          <c:showLegendKey val="0"/>
          <c:showVal val="0"/>
          <c:showCatName val="0"/>
          <c:showSerName val="0"/>
          <c:showPercent val="0"/>
          <c:showBubbleSize val="0"/>
        </c:dLbls>
        <c:gapWidth val="219"/>
        <c:axId val="104884864"/>
        <c:axId val="104894848"/>
      </c:barChart>
      <c:catAx>
        <c:axId val="10488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4894848"/>
        <c:crosses val="autoZero"/>
        <c:auto val="1"/>
        <c:lblAlgn val="ctr"/>
        <c:lblOffset val="100"/>
        <c:noMultiLvlLbl val="0"/>
      </c:catAx>
      <c:valAx>
        <c:axId val="104894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4884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o-RO"/>
              <a:t>primar și gimnazial</a:t>
            </a:r>
          </a:p>
        </c:rich>
      </c:tx>
      <c:overlay val="0"/>
      <c:spPr>
        <a:noFill/>
        <a:ln>
          <a:noFill/>
        </a:ln>
        <a:effectLst/>
      </c:spPr>
    </c:title>
    <c:autoTitleDeleted val="0"/>
    <c:plotArea>
      <c:layout/>
      <c:lineChart>
        <c:grouping val="standard"/>
        <c:varyColors val="0"/>
        <c:ser>
          <c:idx val="0"/>
          <c:order val="0"/>
          <c:tx>
            <c:strRef>
              <c:f>absolvenți!$A$39</c:f>
              <c:strCache>
                <c:ptCount val="1"/>
                <c:pt idx="0">
                  <c:v>Regiunea NORD-VEST</c:v>
                </c:pt>
              </c:strCache>
            </c:strRef>
          </c:tx>
          <c:spPr>
            <a:ln w="28575" cap="rnd">
              <a:solidFill>
                <a:schemeClr val="accent1"/>
              </a:solidFill>
              <a:round/>
            </a:ln>
            <a:effectLst/>
          </c:spPr>
          <c:marker>
            <c:symbol val="none"/>
          </c:marker>
          <c:val>
            <c:numRef>
              <c:f>absolvenți!$B$39:$N$39</c:f>
              <c:numCache>
                <c:formatCode>General</c:formatCode>
                <c:ptCount val="13"/>
                <c:pt idx="0">
                  <c:v>28596</c:v>
                </c:pt>
                <c:pt idx="1">
                  <c:v>26691</c:v>
                </c:pt>
                <c:pt idx="2">
                  <c:v>26467</c:v>
                </c:pt>
                <c:pt idx="3">
                  <c:v>25656</c:v>
                </c:pt>
                <c:pt idx="4">
                  <c:v>29175</c:v>
                </c:pt>
                <c:pt idx="5">
                  <c:v>23637</c:v>
                </c:pt>
                <c:pt idx="6">
                  <c:v>23474</c:v>
                </c:pt>
                <c:pt idx="7">
                  <c:v>23535</c:v>
                </c:pt>
                <c:pt idx="8">
                  <c:v>23783</c:v>
                </c:pt>
                <c:pt idx="9">
                  <c:v>22820</c:v>
                </c:pt>
                <c:pt idx="10">
                  <c:v>21910</c:v>
                </c:pt>
                <c:pt idx="11">
                  <c:v>22153</c:v>
                </c:pt>
                <c:pt idx="12">
                  <c:v>22211</c:v>
                </c:pt>
              </c:numCache>
            </c:numRef>
          </c:val>
          <c:smooth val="0"/>
          <c:extLst xmlns:c16r2="http://schemas.microsoft.com/office/drawing/2015/06/chart">
            <c:ext xmlns:c16="http://schemas.microsoft.com/office/drawing/2014/chart" uri="{C3380CC4-5D6E-409C-BE32-E72D297353CC}">
              <c16:uniqueId val="{00000000-64E5-4A79-8A64-6ECB7AF10690}"/>
            </c:ext>
          </c:extLst>
        </c:ser>
        <c:ser>
          <c:idx val="1"/>
          <c:order val="1"/>
          <c:tx>
            <c:strRef>
              <c:f>absolvenți!$A$40</c:f>
              <c:strCache>
                <c:ptCount val="1"/>
                <c:pt idx="0">
                  <c:v>Regiunea CENTRU</c:v>
                </c:pt>
              </c:strCache>
            </c:strRef>
          </c:tx>
          <c:spPr>
            <a:ln w="28575" cap="rnd">
              <a:solidFill>
                <a:schemeClr val="accent2"/>
              </a:solidFill>
              <a:round/>
            </a:ln>
            <a:effectLst/>
          </c:spPr>
          <c:marker>
            <c:symbol val="none"/>
          </c:marker>
          <c:val>
            <c:numRef>
              <c:f>absolvenți!$B$40:$N$40</c:f>
              <c:numCache>
                <c:formatCode>General</c:formatCode>
                <c:ptCount val="13"/>
                <c:pt idx="0">
                  <c:v>24262</c:v>
                </c:pt>
                <c:pt idx="1">
                  <c:v>22202</c:v>
                </c:pt>
                <c:pt idx="2">
                  <c:v>22005</c:v>
                </c:pt>
                <c:pt idx="3">
                  <c:v>21152</c:v>
                </c:pt>
                <c:pt idx="4">
                  <c:v>24098</c:v>
                </c:pt>
                <c:pt idx="5">
                  <c:v>20772</c:v>
                </c:pt>
                <c:pt idx="6">
                  <c:v>20730</c:v>
                </c:pt>
                <c:pt idx="7">
                  <c:v>20484</c:v>
                </c:pt>
                <c:pt idx="8">
                  <c:v>20752</c:v>
                </c:pt>
                <c:pt idx="9">
                  <c:v>20185</c:v>
                </c:pt>
                <c:pt idx="10">
                  <c:v>19428</c:v>
                </c:pt>
                <c:pt idx="11">
                  <c:v>19678</c:v>
                </c:pt>
                <c:pt idx="12">
                  <c:v>20191</c:v>
                </c:pt>
              </c:numCache>
            </c:numRef>
          </c:val>
          <c:smooth val="0"/>
          <c:extLst xmlns:c16r2="http://schemas.microsoft.com/office/drawing/2015/06/chart">
            <c:ext xmlns:c16="http://schemas.microsoft.com/office/drawing/2014/chart" uri="{C3380CC4-5D6E-409C-BE32-E72D297353CC}">
              <c16:uniqueId val="{00000001-64E5-4A79-8A64-6ECB7AF10690}"/>
            </c:ext>
          </c:extLst>
        </c:ser>
        <c:ser>
          <c:idx val="2"/>
          <c:order val="2"/>
          <c:tx>
            <c:strRef>
              <c:f>absolvenți!$A$41</c:f>
              <c:strCache>
                <c:ptCount val="1"/>
                <c:pt idx="0">
                  <c:v>Regiunea NORD-EST</c:v>
                </c:pt>
              </c:strCache>
            </c:strRef>
          </c:tx>
          <c:spPr>
            <a:ln w="28575" cap="rnd">
              <a:solidFill>
                <a:schemeClr val="accent3"/>
              </a:solidFill>
              <a:round/>
            </a:ln>
            <a:effectLst/>
          </c:spPr>
          <c:marker>
            <c:symbol val="none"/>
          </c:marker>
          <c:val>
            <c:numRef>
              <c:f>absolvenți!$B$41:$N$41</c:f>
              <c:numCache>
                <c:formatCode>General</c:formatCode>
                <c:ptCount val="13"/>
                <c:pt idx="0">
                  <c:v>41965</c:v>
                </c:pt>
                <c:pt idx="1">
                  <c:v>40008</c:v>
                </c:pt>
                <c:pt idx="2">
                  <c:v>39719</c:v>
                </c:pt>
                <c:pt idx="3">
                  <c:v>38791</c:v>
                </c:pt>
                <c:pt idx="4">
                  <c:v>45686</c:v>
                </c:pt>
                <c:pt idx="5">
                  <c:v>36017</c:v>
                </c:pt>
                <c:pt idx="6">
                  <c:v>36393</c:v>
                </c:pt>
                <c:pt idx="7">
                  <c:v>36602</c:v>
                </c:pt>
                <c:pt idx="8">
                  <c:v>37703</c:v>
                </c:pt>
                <c:pt idx="9">
                  <c:v>35858</c:v>
                </c:pt>
                <c:pt idx="10">
                  <c:v>34324</c:v>
                </c:pt>
                <c:pt idx="11">
                  <c:v>33679</c:v>
                </c:pt>
                <c:pt idx="12">
                  <c:v>34103</c:v>
                </c:pt>
              </c:numCache>
            </c:numRef>
          </c:val>
          <c:smooth val="0"/>
          <c:extLst xmlns:c16r2="http://schemas.microsoft.com/office/drawing/2015/06/chart">
            <c:ext xmlns:c16="http://schemas.microsoft.com/office/drawing/2014/chart" uri="{C3380CC4-5D6E-409C-BE32-E72D297353CC}">
              <c16:uniqueId val="{00000002-64E5-4A79-8A64-6ECB7AF10690}"/>
            </c:ext>
          </c:extLst>
        </c:ser>
        <c:ser>
          <c:idx val="3"/>
          <c:order val="3"/>
          <c:tx>
            <c:strRef>
              <c:f>absolvenți!$A$42</c:f>
              <c:strCache>
                <c:ptCount val="1"/>
                <c:pt idx="0">
                  <c:v>Regiunea SUD-EST</c:v>
                </c:pt>
              </c:strCache>
            </c:strRef>
          </c:tx>
          <c:spPr>
            <a:ln w="28575" cap="rnd">
              <a:solidFill>
                <a:schemeClr val="accent4"/>
              </a:solidFill>
              <a:round/>
            </a:ln>
            <a:effectLst/>
          </c:spPr>
          <c:marker>
            <c:symbol val="none"/>
          </c:marker>
          <c:val>
            <c:numRef>
              <c:f>absolvenți!$B$42:$N$42</c:f>
              <c:numCache>
                <c:formatCode>General</c:formatCode>
                <c:ptCount val="13"/>
                <c:pt idx="0">
                  <c:v>27541</c:v>
                </c:pt>
                <c:pt idx="1">
                  <c:v>25755</c:v>
                </c:pt>
                <c:pt idx="2">
                  <c:v>25580</c:v>
                </c:pt>
                <c:pt idx="3">
                  <c:v>25297</c:v>
                </c:pt>
                <c:pt idx="4">
                  <c:v>29071</c:v>
                </c:pt>
                <c:pt idx="5">
                  <c:v>23077</c:v>
                </c:pt>
                <c:pt idx="6">
                  <c:v>22684</c:v>
                </c:pt>
                <c:pt idx="7">
                  <c:v>23291</c:v>
                </c:pt>
                <c:pt idx="8">
                  <c:v>23744</c:v>
                </c:pt>
                <c:pt idx="9">
                  <c:v>22658</c:v>
                </c:pt>
                <c:pt idx="10">
                  <c:v>21476</c:v>
                </c:pt>
                <c:pt idx="11">
                  <c:v>21739</c:v>
                </c:pt>
                <c:pt idx="12">
                  <c:v>22136</c:v>
                </c:pt>
              </c:numCache>
            </c:numRef>
          </c:val>
          <c:smooth val="0"/>
          <c:extLst xmlns:c16r2="http://schemas.microsoft.com/office/drawing/2015/06/chart">
            <c:ext xmlns:c16="http://schemas.microsoft.com/office/drawing/2014/chart" uri="{C3380CC4-5D6E-409C-BE32-E72D297353CC}">
              <c16:uniqueId val="{00000003-64E5-4A79-8A64-6ECB7AF10690}"/>
            </c:ext>
          </c:extLst>
        </c:ser>
        <c:ser>
          <c:idx val="4"/>
          <c:order val="4"/>
          <c:tx>
            <c:strRef>
              <c:f>absolvenți!$A$43</c:f>
              <c:strCache>
                <c:ptCount val="1"/>
                <c:pt idx="0">
                  <c:v>Regiunea SUD-MUNTENIA</c:v>
                </c:pt>
              </c:strCache>
            </c:strRef>
          </c:tx>
          <c:spPr>
            <a:ln w="28575" cap="rnd">
              <a:solidFill>
                <a:schemeClr val="accent5"/>
              </a:solidFill>
              <a:round/>
            </a:ln>
            <a:effectLst/>
          </c:spPr>
          <c:marker>
            <c:symbol val="none"/>
          </c:marker>
          <c:val>
            <c:numRef>
              <c:f>absolvenți!$B$43:$N$43</c:f>
              <c:numCache>
                <c:formatCode>General</c:formatCode>
                <c:ptCount val="13"/>
                <c:pt idx="0">
                  <c:v>33458</c:v>
                </c:pt>
                <c:pt idx="1">
                  <c:v>32640</c:v>
                </c:pt>
                <c:pt idx="2">
                  <c:v>31906</c:v>
                </c:pt>
                <c:pt idx="3">
                  <c:v>30929</c:v>
                </c:pt>
                <c:pt idx="4">
                  <c:v>35856</c:v>
                </c:pt>
                <c:pt idx="5">
                  <c:v>28425</c:v>
                </c:pt>
                <c:pt idx="6">
                  <c:v>27984</c:v>
                </c:pt>
                <c:pt idx="7">
                  <c:v>27965</c:v>
                </c:pt>
                <c:pt idx="8">
                  <c:v>28085</c:v>
                </c:pt>
                <c:pt idx="9">
                  <c:v>27338</c:v>
                </c:pt>
                <c:pt idx="10">
                  <c:v>25712</c:v>
                </c:pt>
                <c:pt idx="11">
                  <c:v>25544</c:v>
                </c:pt>
                <c:pt idx="12">
                  <c:v>26166</c:v>
                </c:pt>
              </c:numCache>
            </c:numRef>
          </c:val>
          <c:smooth val="0"/>
          <c:extLst xmlns:c16r2="http://schemas.microsoft.com/office/drawing/2015/06/chart">
            <c:ext xmlns:c16="http://schemas.microsoft.com/office/drawing/2014/chart" uri="{C3380CC4-5D6E-409C-BE32-E72D297353CC}">
              <c16:uniqueId val="{00000004-64E5-4A79-8A64-6ECB7AF10690}"/>
            </c:ext>
          </c:extLst>
        </c:ser>
        <c:ser>
          <c:idx val="5"/>
          <c:order val="5"/>
          <c:tx>
            <c:strRef>
              <c:f>absolvenți!$A$44</c:f>
              <c:strCache>
                <c:ptCount val="1"/>
                <c:pt idx="0">
                  <c:v>Regiunea BUCURESTI - ILFOV</c:v>
                </c:pt>
              </c:strCache>
            </c:strRef>
          </c:tx>
          <c:spPr>
            <a:ln w="28575" cap="rnd">
              <a:solidFill>
                <a:schemeClr val="accent6"/>
              </a:solidFill>
              <a:round/>
            </a:ln>
            <a:effectLst/>
          </c:spPr>
          <c:marker>
            <c:symbol val="none"/>
          </c:marker>
          <c:val>
            <c:numRef>
              <c:f>absolvenți!$B$44:$N$44</c:f>
              <c:numCache>
                <c:formatCode>General</c:formatCode>
                <c:ptCount val="13"/>
                <c:pt idx="0">
                  <c:v>16587</c:v>
                </c:pt>
                <c:pt idx="1">
                  <c:v>15713</c:v>
                </c:pt>
                <c:pt idx="2">
                  <c:v>15436</c:v>
                </c:pt>
                <c:pt idx="3">
                  <c:v>15435</c:v>
                </c:pt>
                <c:pt idx="4">
                  <c:v>18185</c:v>
                </c:pt>
                <c:pt idx="5">
                  <c:v>15069</c:v>
                </c:pt>
                <c:pt idx="6">
                  <c:v>14804</c:v>
                </c:pt>
                <c:pt idx="7">
                  <c:v>15056</c:v>
                </c:pt>
                <c:pt idx="8">
                  <c:v>15668</c:v>
                </c:pt>
                <c:pt idx="9">
                  <c:v>15611</c:v>
                </c:pt>
                <c:pt idx="10">
                  <c:v>15130</c:v>
                </c:pt>
                <c:pt idx="11">
                  <c:v>16230</c:v>
                </c:pt>
                <c:pt idx="12">
                  <c:v>17755</c:v>
                </c:pt>
              </c:numCache>
            </c:numRef>
          </c:val>
          <c:smooth val="0"/>
          <c:extLst xmlns:c16r2="http://schemas.microsoft.com/office/drawing/2015/06/chart">
            <c:ext xmlns:c16="http://schemas.microsoft.com/office/drawing/2014/chart" uri="{C3380CC4-5D6E-409C-BE32-E72D297353CC}">
              <c16:uniqueId val="{00000005-64E5-4A79-8A64-6ECB7AF10690}"/>
            </c:ext>
          </c:extLst>
        </c:ser>
        <c:ser>
          <c:idx val="6"/>
          <c:order val="6"/>
          <c:tx>
            <c:strRef>
              <c:f>absolvenți!$A$45</c:f>
              <c:strCache>
                <c:ptCount val="1"/>
                <c:pt idx="0">
                  <c:v>Regiunea SUD-VEST OLTENIA</c:v>
                </c:pt>
              </c:strCache>
            </c:strRef>
          </c:tx>
          <c:spPr>
            <a:ln w="28575" cap="rnd">
              <a:solidFill>
                <a:schemeClr val="accent1">
                  <a:lumMod val="60000"/>
                </a:schemeClr>
              </a:solidFill>
              <a:round/>
            </a:ln>
            <a:effectLst/>
          </c:spPr>
          <c:marker>
            <c:symbol val="none"/>
          </c:marker>
          <c:val>
            <c:numRef>
              <c:f>absolvenți!$B$45:$N$45</c:f>
              <c:numCache>
                <c:formatCode>General</c:formatCode>
                <c:ptCount val="13"/>
                <c:pt idx="0">
                  <c:v>24848</c:v>
                </c:pt>
                <c:pt idx="1">
                  <c:v>23715</c:v>
                </c:pt>
                <c:pt idx="2">
                  <c:v>22752</c:v>
                </c:pt>
                <c:pt idx="3">
                  <c:v>22107</c:v>
                </c:pt>
                <c:pt idx="4">
                  <c:v>25589</c:v>
                </c:pt>
                <c:pt idx="5">
                  <c:v>19859</c:v>
                </c:pt>
                <c:pt idx="6">
                  <c:v>19512</c:v>
                </c:pt>
                <c:pt idx="7">
                  <c:v>19543</c:v>
                </c:pt>
                <c:pt idx="8">
                  <c:v>19469</c:v>
                </c:pt>
                <c:pt idx="9">
                  <c:v>18151</c:v>
                </c:pt>
                <c:pt idx="10">
                  <c:v>16922</c:v>
                </c:pt>
                <c:pt idx="11">
                  <c:v>17028</c:v>
                </c:pt>
                <c:pt idx="12">
                  <c:v>17012</c:v>
                </c:pt>
              </c:numCache>
            </c:numRef>
          </c:val>
          <c:smooth val="0"/>
          <c:extLst xmlns:c16r2="http://schemas.microsoft.com/office/drawing/2015/06/chart">
            <c:ext xmlns:c16="http://schemas.microsoft.com/office/drawing/2014/chart" uri="{C3380CC4-5D6E-409C-BE32-E72D297353CC}">
              <c16:uniqueId val="{00000006-64E5-4A79-8A64-6ECB7AF10690}"/>
            </c:ext>
          </c:extLst>
        </c:ser>
        <c:ser>
          <c:idx val="7"/>
          <c:order val="7"/>
          <c:tx>
            <c:strRef>
              <c:f>absolvenți!$A$46</c:f>
              <c:strCache>
                <c:ptCount val="1"/>
                <c:pt idx="0">
                  <c:v>Regiunea VEST</c:v>
                </c:pt>
              </c:strCache>
            </c:strRef>
          </c:tx>
          <c:spPr>
            <a:ln w="28575" cap="rnd">
              <a:solidFill>
                <a:schemeClr val="accent2">
                  <a:lumMod val="60000"/>
                </a:schemeClr>
              </a:solidFill>
              <a:round/>
            </a:ln>
            <a:effectLst/>
          </c:spPr>
          <c:marker>
            <c:symbol val="none"/>
          </c:marker>
          <c:val>
            <c:numRef>
              <c:f>absolvenți!$B$46:$N$46</c:f>
              <c:numCache>
                <c:formatCode>General</c:formatCode>
                <c:ptCount val="13"/>
                <c:pt idx="0">
                  <c:v>19349</c:v>
                </c:pt>
                <c:pt idx="1">
                  <c:v>18454</c:v>
                </c:pt>
                <c:pt idx="2">
                  <c:v>17828</c:v>
                </c:pt>
                <c:pt idx="3">
                  <c:v>17354</c:v>
                </c:pt>
                <c:pt idx="4">
                  <c:v>19470</c:v>
                </c:pt>
                <c:pt idx="5">
                  <c:v>15753</c:v>
                </c:pt>
                <c:pt idx="6">
                  <c:v>15561</c:v>
                </c:pt>
                <c:pt idx="7">
                  <c:v>15318</c:v>
                </c:pt>
                <c:pt idx="8">
                  <c:v>15376</c:v>
                </c:pt>
                <c:pt idx="9">
                  <c:v>14689</c:v>
                </c:pt>
                <c:pt idx="10">
                  <c:v>14032</c:v>
                </c:pt>
                <c:pt idx="11">
                  <c:v>14246</c:v>
                </c:pt>
                <c:pt idx="12">
                  <c:v>14510</c:v>
                </c:pt>
              </c:numCache>
            </c:numRef>
          </c:val>
          <c:smooth val="0"/>
          <c:extLst xmlns:c16r2="http://schemas.microsoft.com/office/drawing/2015/06/chart">
            <c:ext xmlns:c16="http://schemas.microsoft.com/office/drawing/2014/chart" uri="{C3380CC4-5D6E-409C-BE32-E72D297353CC}">
              <c16:uniqueId val="{00000007-64E5-4A79-8A64-6ECB7AF10690}"/>
            </c:ext>
          </c:extLst>
        </c:ser>
        <c:dLbls>
          <c:showLegendKey val="0"/>
          <c:showVal val="0"/>
          <c:showCatName val="0"/>
          <c:showSerName val="0"/>
          <c:showPercent val="0"/>
          <c:showBubbleSize val="0"/>
        </c:dLbls>
        <c:marker val="1"/>
        <c:smooth val="0"/>
        <c:axId val="104933248"/>
        <c:axId val="104934784"/>
      </c:lineChart>
      <c:catAx>
        <c:axId val="1049332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934784"/>
        <c:crosses val="autoZero"/>
        <c:auto val="1"/>
        <c:lblAlgn val="ctr"/>
        <c:lblOffset val="100"/>
        <c:noMultiLvlLbl val="0"/>
      </c:catAx>
      <c:valAx>
        <c:axId val="104934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933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o-RO"/>
              <a:t>liceal</a:t>
            </a:r>
            <a:endParaRPr lang="en-GB"/>
          </a:p>
        </c:rich>
      </c:tx>
      <c:layout/>
      <c:overlay val="0"/>
      <c:spPr>
        <a:noFill/>
        <a:ln>
          <a:noFill/>
        </a:ln>
        <a:effectLst/>
      </c:spPr>
    </c:title>
    <c:autoTitleDeleted val="0"/>
    <c:plotArea>
      <c:layout/>
      <c:lineChart>
        <c:grouping val="standard"/>
        <c:varyColors val="0"/>
        <c:ser>
          <c:idx val="0"/>
          <c:order val="0"/>
          <c:tx>
            <c:strRef>
              <c:f>absolvenți!$A$51</c:f>
              <c:strCache>
                <c:ptCount val="1"/>
                <c:pt idx="0">
                  <c:v>Regiunea NORD-VEST</c:v>
                </c:pt>
              </c:strCache>
            </c:strRef>
          </c:tx>
          <c:spPr>
            <a:ln w="28575" cap="rnd">
              <a:solidFill>
                <a:schemeClr val="accent1"/>
              </a:solidFill>
              <a:round/>
            </a:ln>
            <a:effectLst/>
          </c:spPr>
          <c:marker>
            <c:symbol val="none"/>
          </c:marker>
          <c:cat>
            <c:strRef>
              <c:f>absolvenți!$B$50:$N$50</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absolvenți!$B$51:$N$51</c:f>
              <c:numCache>
                <c:formatCode>General</c:formatCode>
                <c:ptCount val="13"/>
                <c:pt idx="0">
                  <c:v>24802</c:v>
                </c:pt>
                <c:pt idx="1">
                  <c:v>27903</c:v>
                </c:pt>
                <c:pt idx="2">
                  <c:v>27793</c:v>
                </c:pt>
                <c:pt idx="3">
                  <c:v>28395</c:v>
                </c:pt>
                <c:pt idx="4">
                  <c:v>28278</c:v>
                </c:pt>
                <c:pt idx="5">
                  <c:v>26422</c:v>
                </c:pt>
                <c:pt idx="6">
                  <c:v>27733</c:v>
                </c:pt>
                <c:pt idx="7">
                  <c:v>23811</c:v>
                </c:pt>
                <c:pt idx="8">
                  <c:v>25733</c:v>
                </c:pt>
                <c:pt idx="9">
                  <c:v>20256</c:v>
                </c:pt>
                <c:pt idx="10">
                  <c:v>20569</c:v>
                </c:pt>
                <c:pt idx="11">
                  <c:v>19500</c:v>
                </c:pt>
                <c:pt idx="12">
                  <c:v>19370</c:v>
                </c:pt>
              </c:numCache>
            </c:numRef>
          </c:val>
          <c:smooth val="0"/>
          <c:extLst xmlns:c16r2="http://schemas.microsoft.com/office/drawing/2015/06/chart">
            <c:ext xmlns:c16="http://schemas.microsoft.com/office/drawing/2014/chart" uri="{C3380CC4-5D6E-409C-BE32-E72D297353CC}">
              <c16:uniqueId val="{00000000-E3C6-4F66-93D2-6F44416074E3}"/>
            </c:ext>
          </c:extLst>
        </c:ser>
        <c:ser>
          <c:idx val="1"/>
          <c:order val="1"/>
          <c:tx>
            <c:strRef>
              <c:f>absolvenți!$A$52</c:f>
              <c:strCache>
                <c:ptCount val="1"/>
                <c:pt idx="0">
                  <c:v>Regiunea CENTRU</c:v>
                </c:pt>
              </c:strCache>
            </c:strRef>
          </c:tx>
          <c:spPr>
            <a:ln w="28575" cap="rnd">
              <a:solidFill>
                <a:schemeClr val="accent2"/>
              </a:solidFill>
              <a:round/>
            </a:ln>
            <a:effectLst/>
          </c:spPr>
          <c:marker>
            <c:symbol val="none"/>
          </c:marker>
          <c:cat>
            <c:strRef>
              <c:f>absolvenți!$B$50:$N$50</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absolvenți!$B$52:$N$52</c:f>
              <c:numCache>
                <c:formatCode>General</c:formatCode>
                <c:ptCount val="13"/>
                <c:pt idx="0">
                  <c:v>21594</c:v>
                </c:pt>
                <c:pt idx="1">
                  <c:v>25561</c:v>
                </c:pt>
                <c:pt idx="2">
                  <c:v>23540</c:v>
                </c:pt>
                <c:pt idx="3">
                  <c:v>23734</c:v>
                </c:pt>
                <c:pt idx="4">
                  <c:v>23069</c:v>
                </c:pt>
                <c:pt idx="5">
                  <c:v>21365</c:v>
                </c:pt>
                <c:pt idx="6">
                  <c:v>22016</c:v>
                </c:pt>
                <c:pt idx="7">
                  <c:v>18598</c:v>
                </c:pt>
                <c:pt idx="8">
                  <c:v>19727</c:v>
                </c:pt>
                <c:pt idx="9">
                  <c:v>16665</c:v>
                </c:pt>
                <c:pt idx="10">
                  <c:v>16975</c:v>
                </c:pt>
                <c:pt idx="11">
                  <c:v>15649</c:v>
                </c:pt>
                <c:pt idx="12">
                  <c:v>15699</c:v>
                </c:pt>
              </c:numCache>
            </c:numRef>
          </c:val>
          <c:smooth val="0"/>
          <c:extLst xmlns:c16r2="http://schemas.microsoft.com/office/drawing/2015/06/chart">
            <c:ext xmlns:c16="http://schemas.microsoft.com/office/drawing/2014/chart" uri="{C3380CC4-5D6E-409C-BE32-E72D297353CC}">
              <c16:uniqueId val="{00000001-E3C6-4F66-93D2-6F44416074E3}"/>
            </c:ext>
          </c:extLst>
        </c:ser>
        <c:ser>
          <c:idx val="2"/>
          <c:order val="2"/>
          <c:tx>
            <c:strRef>
              <c:f>absolvenți!$A$53</c:f>
              <c:strCache>
                <c:ptCount val="1"/>
                <c:pt idx="0">
                  <c:v>Regiunea NORD-EST</c:v>
                </c:pt>
              </c:strCache>
            </c:strRef>
          </c:tx>
          <c:spPr>
            <a:ln w="28575" cap="rnd">
              <a:solidFill>
                <a:schemeClr val="accent3"/>
              </a:solidFill>
              <a:round/>
            </a:ln>
            <a:effectLst/>
          </c:spPr>
          <c:marker>
            <c:symbol val="none"/>
          </c:marker>
          <c:cat>
            <c:strRef>
              <c:f>absolvenți!$B$50:$N$50</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absolvenți!$B$53:$N$53</c:f>
              <c:numCache>
                <c:formatCode>General</c:formatCode>
                <c:ptCount val="13"/>
                <c:pt idx="0">
                  <c:v>28821</c:v>
                </c:pt>
                <c:pt idx="1">
                  <c:v>34069</c:v>
                </c:pt>
                <c:pt idx="2">
                  <c:v>31900</c:v>
                </c:pt>
                <c:pt idx="3">
                  <c:v>31930</c:v>
                </c:pt>
                <c:pt idx="4">
                  <c:v>32410</c:v>
                </c:pt>
                <c:pt idx="5">
                  <c:v>30616</c:v>
                </c:pt>
                <c:pt idx="6">
                  <c:v>33963</c:v>
                </c:pt>
                <c:pt idx="7">
                  <c:v>29424</c:v>
                </c:pt>
                <c:pt idx="8">
                  <c:v>33088</c:v>
                </c:pt>
                <c:pt idx="9">
                  <c:v>26586</c:v>
                </c:pt>
                <c:pt idx="10">
                  <c:v>27232</c:v>
                </c:pt>
                <c:pt idx="11">
                  <c:v>26055</c:v>
                </c:pt>
                <c:pt idx="12">
                  <c:v>26899</c:v>
                </c:pt>
              </c:numCache>
            </c:numRef>
          </c:val>
          <c:smooth val="0"/>
          <c:extLst xmlns:c16r2="http://schemas.microsoft.com/office/drawing/2015/06/chart">
            <c:ext xmlns:c16="http://schemas.microsoft.com/office/drawing/2014/chart" uri="{C3380CC4-5D6E-409C-BE32-E72D297353CC}">
              <c16:uniqueId val="{00000002-E3C6-4F66-93D2-6F44416074E3}"/>
            </c:ext>
          </c:extLst>
        </c:ser>
        <c:ser>
          <c:idx val="3"/>
          <c:order val="3"/>
          <c:tx>
            <c:strRef>
              <c:f>absolvenți!$A$54</c:f>
              <c:strCache>
                <c:ptCount val="1"/>
                <c:pt idx="0">
                  <c:v>Regiunea SUD-EST</c:v>
                </c:pt>
              </c:strCache>
            </c:strRef>
          </c:tx>
          <c:spPr>
            <a:ln w="28575" cap="rnd">
              <a:solidFill>
                <a:schemeClr val="accent4"/>
              </a:solidFill>
              <a:round/>
            </a:ln>
            <a:effectLst/>
          </c:spPr>
          <c:marker>
            <c:symbol val="none"/>
          </c:marker>
          <c:cat>
            <c:strRef>
              <c:f>absolvenți!$B$50:$N$50</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absolvenți!$B$54:$N$54</c:f>
              <c:numCache>
                <c:formatCode>General</c:formatCode>
                <c:ptCount val="13"/>
                <c:pt idx="0">
                  <c:v>23542</c:v>
                </c:pt>
                <c:pt idx="1">
                  <c:v>27428</c:v>
                </c:pt>
                <c:pt idx="2">
                  <c:v>24829</c:v>
                </c:pt>
                <c:pt idx="3">
                  <c:v>24354</c:v>
                </c:pt>
                <c:pt idx="4">
                  <c:v>24281</c:v>
                </c:pt>
                <c:pt idx="5">
                  <c:v>22701</c:v>
                </c:pt>
                <c:pt idx="6">
                  <c:v>24390</c:v>
                </c:pt>
                <c:pt idx="7">
                  <c:v>21298</c:v>
                </c:pt>
                <c:pt idx="8">
                  <c:v>23648</c:v>
                </c:pt>
                <c:pt idx="9">
                  <c:v>18865</c:v>
                </c:pt>
                <c:pt idx="10">
                  <c:v>18825</c:v>
                </c:pt>
                <c:pt idx="11">
                  <c:v>18709</c:v>
                </c:pt>
                <c:pt idx="12">
                  <c:v>18688</c:v>
                </c:pt>
              </c:numCache>
            </c:numRef>
          </c:val>
          <c:smooth val="0"/>
          <c:extLst xmlns:c16r2="http://schemas.microsoft.com/office/drawing/2015/06/chart">
            <c:ext xmlns:c16="http://schemas.microsoft.com/office/drawing/2014/chart" uri="{C3380CC4-5D6E-409C-BE32-E72D297353CC}">
              <c16:uniqueId val="{00000003-E3C6-4F66-93D2-6F44416074E3}"/>
            </c:ext>
          </c:extLst>
        </c:ser>
        <c:ser>
          <c:idx val="4"/>
          <c:order val="4"/>
          <c:tx>
            <c:strRef>
              <c:f>absolvenți!$A$55</c:f>
              <c:strCache>
                <c:ptCount val="1"/>
                <c:pt idx="0">
                  <c:v>Regiunea SUD-MUNTENIA</c:v>
                </c:pt>
              </c:strCache>
            </c:strRef>
          </c:tx>
          <c:spPr>
            <a:ln w="28575" cap="rnd">
              <a:solidFill>
                <a:schemeClr val="accent5"/>
              </a:solidFill>
              <a:round/>
            </a:ln>
            <a:effectLst/>
          </c:spPr>
          <c:marker>
            <c:symbol val="none"/>
          </c:marker>
          <c:cat>
            <c:strRef>
              <c:f>absolvenți!$B$50:$N$50</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absolvenți!$B$55:$N$55</c:f>
              <c:numCache>
                <c:formatCode>General</c:formatCode>
                <c:ptCount val="13"/>
                <c:pt idx="0">
                  <c:v>26091</c:v>
                </c:pt>
                <c:pt idx="1">
                  <c:v>30576</c:v>
                </c:pt>
                <c:pt idx="2">
                  <c:v>27173</c:v>
                </c:pt>
                <c:pt idx="3">
                  <c:v>28484</c:v>
                </c:pt>
                <c:pt idx="4">
                  <c:v>27689</c:v>
                </c:pt>
                <c:pt idx="5">
                  <c:v>26555</c:v>
                </c:pt>
                <c:pt idx="6">
                  <c:v>29963</c:v>
                </c:pt>
                <c:pt idx="7">
                  <c:v>24814</c:v>
                </c:pt>
                <c:pt idx="8">
                  <c:v>27380</c:v>
                </c:pt>
                <c:pt idx="9">
                  <c:v>22068</c:v>
                </c:pt>
                <c:pt idx="10">
                  <c:v>21851</c:v>
                </c:pt>
                <c:pt idx="11">
                  <c:v>21709</c:v>
                </c:pt>
                <c:pt idx="12">
                  <c:v>21270</c:v>
                </c:pt>
              </c:numCache>
            </c:numRef>
          </c:val>
          <c:smooth val="0"/>
          <c:extLst xmlns:c16r2="http://schemas.microsoft.com/office/drawing/2015/06/chart">
            <c:ext xmlns:c16="http://schemas.microsoft.com/office/drawing/2014/chart" uri="{C3380CC4-5D6E-409C-BE32-E72D297353CC}">
              <c16:uniqueId val="{00000004-E3C6-4F66-93D2-6F44416074E3}"/>
            </c:ext>
          </c:extLst>
        </c:ser>
        <c:ser>
          <c:idx val="5"/>
          <c:order val="5"/>
          <c:tx>
            <c:strRef>
              <c:f>absolvenți!$A$56</c:f>
              <c:strCache>
                <c:ptCount val="1"/>
                <c:pt idx="0">
                  <c:v>Regiunea BUCURESTI - ILFOV</c:v>
                </c:pt>
              </c:strCache>
            </c:strRef>
          </c:tx>
          <c:spPr>
            <a:ln w="28575" cap="rnd">
              <a:solidFill>
                <a:schemeClr val="accent6"/>
              </a:solidFill>
              <a:round/>
            </a:ln>
            <a:effectLst/>
          </c:spPr>
          <c:marker>
            <c:symbol val="none"/>
          </c:marker>
          <c:cat>
            <c:strRef>
              <c:f>absolvenți!$B$50:$N$50</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absolvenți!$B$56:$N$56</c:f>
              <c:numCache>
                <c:formatCode>General</c:formatCode>
                <c:ptCount val="13"/>
                <c:pt idx="0">
                  <c:v>24536</c:v>
                </c:pt>
                <c:pt idx="1">
                  <c:v>27492</c:v>
                </c:pt>
                <c:pt idx="2">
                  <c:v>23456</c:v>
                </c:pt>
                <c:pt idx="3">
                  <c:v>22679</c:v>
                </c:pt>
                <c:pt idx="4">
                  <c:v>21573</c:v>
                </c:pt>
                <c:pt idx="5">
                  <c:v>19810</c:v>
                </c:pt>
                <c:pt idx="6">
                  <c:v>19263</c:v>
                </c:pt>
                <c:pt idx="7">
                  <c:v>18161</c:v>
                </c:pt>
                <c:pt idx="8">
                  <c:v>20213</c:v>
                </c:pt>
                <c:pt idx="9">
                  <c:v>16369</c:v>
                </c:pt>
                <c:pt idx="10">
                  <c:v>16611</c:v>
                </c:pt>
                <c:pt idx="11">
                  <c:v>16687</c:v>
                </c:pt>
                <c:pt idx="12">
                  <c:v>17147</c:v>
                </c:pt>
              </c:numCache>
            </c:numRef>
          </c:val>
          <c:smooth val="0"/>
          <c:extLst xmlns:c16r2="http://schemas.microsoft.com/office/drawing/2015/06/chart">
            <c:ext xmlns:c16="http://schemas.microsoft.com/office/drawing/2014/chart" uri="{C3380CC4-5D6E-409C-BE32-E72D297353CC}">
              <c16:uniqueId val="{00000005-E3C6-4F66-93D2-6F44416074E3}"/>
            </c:ext>
          </c:extLst>
        </c:ser>
        <c:ser>
          <c:idx val="6"/>
          <c:order val="6"/>
          <c:tx>
            <c:strRef>
              <c:f>absolvenți!$A$57</c:f>
              <c:strCache>
                <c:ptCount val="1"/>
                <c:pt idx="0">
                  <c:v>Regiunea SUD-VEST OLTENIA</c:v>
                </c:pt>
              </c:strCache>
            </c:strRef>
          </c:tx>
          <c:spPr>
            <a:ln w="28575" cap="rnd">
              <a:solidFill>
                <a:schemeClr val="accent1">
                  <a:lumMod val="60000"/>
                </a:schemeClr>
              </a:solidFill>
              <a:round/>
            </a:ln>
            <a:effectLst/>
          </c:spPr>
          <c:marker>
            <c:symbol val="none"/>
          </c:marker>
          <c:cat>
            <c:strRef>
              <c:f>absolvenți!$B$50:$N$50</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absolvenți!$B$57:$N$57</c:f>
              <c:numCache>
                <c:formatCode>General</c:formatCode>
                <c:ptCount val="13"/>
                <c:pt idx="0">
                  <c:v>20746</c:v>
                </c:pt>
                <c:pt idx="1">
                  <c:v>24440</c:v>
                </c:pt>
                <c:pt idx="2">
                  <c:v>23354</c:v>
                </c:pt>
                <c:pt idx="3">
                  <c:v>24718</c:v>
                </c:pt>
                <c:pt idx="4">
                  <c:v>24311</c:v>
                </c:pt>
                <c:pt idx="5">
                  <c:v>22024</c:v>
                </c:pt>
                <c:pt idx="6">
                  <c:v>23314</c:v>
                </c:pt>
                <c:pt idx="7">
                  <c:v>20139</c:v>
                </c:pt>
                <c:pt idx="8">
                  <c:v>22758</c:v>
                </c:pt>
                <c:pt idx="9">
                  <c:v>17859</c:v>
                </c:pt>
                <c:pt idx="10">
                  <c:v>17862</c:v>
                </c:pt>
                <c:pt idx="11">
                  <c:v>16788</c:v>
                </c:pt>
                <c:pt idx="12">
                  <c:v>16814</c:v>
                </c:pt>
              </c:numCache>
            </c:numRef>
          </c:val>
          <c:smooth val="0"/>
          <c:extLst xmlns:c16r2="http://schemas.microsoft.com/office/drawing/2015/06/chart">
            <c:ext xmlns:c16="http://schemas.microsoft.com/office/drawing/2014/chart" uri="{C3380CC4-5D6E-409C-BE32-E72D297353CC}">
              <c16:uniqueId val="{00000006-E3C6-4F66-93D2-6F44416074E3}"/>
            </c:ext>
          </c:extLst>
        </c:ser>
        <c:ser>
          <c:idx val="7"/>
          <c:order val="7"/>
          <c:tx>
            <c:strRef>
              <c:f>absolvenți!$A$58</c:f>
              <c:strCache>
                <c:ptCount val="1"/>
                <c:pt idx="0">
                  <c:v>Regiunea VEST</c:v>
                </c:pt>
              </c:strCache>
            </c:strRef>
          </c:tx>
          <c:spPr>
            <a:ln w="28575" cap="rnd">
              <a:solidFill>
                <a:schemeClr val="accent2">
                  <a:lumMod val="60000"/>
                </a:schemeClr>
              </a:solidFill>
              <a:round/>
            </a:ln>
            <a:effectLst/>
          </c:spPr>
          <c:marker>
            <c:symbol val="none"/>
          </c:marker>
          <c:cat>
            <c:strRef>
              <c:f>absolvenți!$B$50:$N$50</c:f>
              <c:strCache>
                <c:ptCount val="13"/>
                <c:pt idx="0">
                  <c:v>06/07</c:v>
                </c:pt>
                <c:pt idx="1">
                  <c:v>07/08</c:v>
                </c:pt>
                <c:pt idx="2">
                  <c:v>08/09</c:v>
                </c:pt>
                <c:pt idx="3">
                  <c:v>09/10</c:v>
                </c:pt>
                <c:pt idx="4">
                  <c:v>10/11</c:v>
                </c:pt>
                <c:pt idx="5">
                  <c:v>11/12</c:v>
                </c:pt>
                <c:pt idx="6">
                  <c:v>12/13</c:v>
                </c:pt>
                <c:pt idx="7">
                  <c:v>13/14</c:v>
                </c:pt>
                <c:pt idx="8">
                  <c:v>14/15</c:v>
                </c:pt>
                <c:pt idx="9">
                  <c:v>15/16</c:v>
                </c:pt>
                <c:pt idx="10">
                  <c:v>16/17</c:v>
                </c:pt>
                <c:pt idx="11">
                  <c:v>17/18</c:v>
                </c:pt>
                <c:pt idx="12">
                  <c:v>18/19</c:v>
                </c:pt>
              </c:strCache>
            </c:strRef>
          </c:cat>
          <c:val>
            <c:numRef>
              <c:f>absolvenți!$B$58:$N$58</c:f>
              <c:numCache>
                <c:formatCode>General</c:formatCode>
                <c:ptCount val="13"/>
                <c:pt idx="0">
                  <c:v>17444</c:v>
                </c:pt>
                <c:pt idx="1">
                  <c:v>20736</c:v>
                </c:pt>
                <c:pt idx="2">
                  <c:v>20068</c:v>
                </c:pt>
                <c:pt idx="3">
                  <c:v>20569</c:v>
                </c:pt>
                <c:pt idx="4">
                  <c:v>20549</c:v>
                </c:pt>
                <c:pt idx="5">
                  <c:v>18028</c:v>
                </c:pt>
                <c:pt idx="6">
                  <c:v>19362</c:v>
                </c:pt>
                <c:pt idx="7">
                  <c:v>16368</c:v>
                </c:pt>
                <c:pt idx="8">
                  <c:v>17308</c:v>
                </c:pt>
                <c:pt idx="9">
                  <c:v>14073</c:v>
                </c:pt>
                <c:pt idx="10">
                  <c:v>13665</c:v>
                </c:pt>
                <c:pt idx="11">
                  <c:v>13556</c:v>
                </c:pt>
                <c:pt idx="12">
                  <c:v>13349</c:v>
                </c:pt>
              </c:numCache>
            </c:numRef>
          </c:val>
          <c:smooth val="0"/>
          <c:extLst xmlns:c16r2="http://schemas.microsoft.com/office/drawing/2015/06/chart">
            <c:ext xmlns:c16="http://schemas.microsoft.com/office/drawing/2014/chart" uri="{C3380CC4-5D6E-409C-BE32-E72D297353CC}">
              <c16:uniqueId val="{00000007-E3C6-4F66-93D2-6F44416074E3}"/>
            </c:ext>
          </c:extLst>
        </c:ser>
        <c:dLbls>
          <c:showLegendKey val="0"/>
          <c:showVal val="0"/>
          <c:showCatName val="0"/>
          <c:showSerName val="0"/>
          <c:showPercent val="0"/>
          <c:showBubbleSize val="0"/>
        </c:dLbls>
        <c:marker val="1"/>
        <c:smooth val="0"/>
        <c:axId val="111182592"/>
        <c:axId val="111184128"/>
      </c:lineChart>
      <c:catAx>
        <c:axId val="111182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184128"/>
        <c:crosses val="autoZero"/>
        <c:auto val="1"/>
        <c:lblAlgn val="ctr"/>
        <c:lblOffset val="100"/>
        <c:noMultiLvlLbl val="0"/>
      </c:catAx>
      <c:valAx>
        <c:axId val="111184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1825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o-RO"/>
              <a:t>profesional</a:t>
            </a:r>
            <a:endParaRPr lang="en-GB"/>
          </a:p>
        </c:rich>
      </c:tx>
      <c:layout/>
      <c:overlay val="0"/>
      <c:spPr>
        <a:noFill/>
        <a:ln>
          <a:noFill/>
        </a:ln>
        <a:effectLst/>
      </c:spPr>
    </c:title>
    <c:autoTitleDeleted val="0"/>
    <c:plotArea>
      <c:layout/>
      <c:lineChart>
        <c:grouping val="standard"/>
        <c:varyColors val="0"/>
        <c:ser>
          <c:idx val="0"/>
          <c:order val="0"/>
          <c:tx>
            <c:strRef>
              <c:f>absolvenți!$A$63</c:f>
              <c:strCache>
                <c:ptCount val="1"/>
                <c:pt idx="0">
                  <c:v>Regiunea NORD-VEST</c:v>
                </c:pt>
              </c:strCache>
            </c:strRef>
          </c:tx>
          <c:spPr>
            <a:ln w="28575" cap="rnd">
              <a:solidFill>
                <a:schemeClr val="accent1"/>
              </a:solidFill>
              <a:round/>
            </a:ln>
            <a:effectLst/>
          </c:spPr>
          <c:marker>
            <c:symbol val="none"/>
          </c:marker>
          <c:val>
            <c:numRef>
              <c:f>absolvenți!$B$63:$N$63</c:f>
              <c:numCache>
                <c:formatCode>General</c:formatCode>
                <c:ptCount val="13"/>
                <c:pt idx="0">
                  <c:v>18378</c:v>
                </c:pt>
                <c:pt idx="1">
                  <c:v>15849</c:v>
                </c:pt>
                <c:pt idx="2">
                  <c:v>14423</c:v>
                </c:pt>
                <c:pt idx="3">
                  <c:v>12439</c:v>
                </c:pt>
                <c:pt idx="4">
                  <c:v>4925</c:v>
                </c:pt>
                <c:pt idx="5">
                  <c:v>829</c:v>
                </c:pt>
                <c:pt idx="6">
                  <c:v>991</c:v>
                </c:pt>
                <c:pt idx="7">
                  <c:v>1736</c:v>
                </c:pt>
                <c:pt idx="8">
                  <c:v>1874</c:v>
                </c:pt>
                <c:pt idx="9">
                  <c:v>1551</c:v>
                </c:pt>
                <c:pt idx="10">
                  <c:v>3149</c:v>
                </c:pt>
                <c:pt idx="11">
                  <c:v>3739</c:v>
                </c:pt>
                <c:pt idx="12">
                  <c:v>3580</c:v>
                </c:pt>
              </c:numCache>
            </c:numRef>
          </c:val>
          <c:smooth val="0"/>
          <c:extLst xmlns:c16r2="http://schemas.microsoft.com/office/drawing/2015/06/chart">
            <c:ext xmlns:c16="http://schemas.microsoft.com/office/drawing/2014/chart" uri="{C3380CC4-5D6E-409C-BE32-E72D297353CC}">
              <c16:uniqueId val="{00000000-0EF9-42A0-A259-A6551F1D665E}"/>
            </c:ext>
          </c:extLst>
        </c:ser>
        <c:ser>
          <c:idx val="1"/>
          <c:order val="1"/>
          <c:tx>
            <c:strRef>
              <c:f>absolvenți!$A$64</c:f>
              <c:strCache>
                <c:ptCount val="1"/>
                <c:pt idx="0">
                  <c:v>Regiunea CENTRU</c:v>
                </c:pt>
              </c:strCache>
            </c:strRef>
          </c:tx>
          <c:spPr>
            <a:ln w="28575" cap="rnd">
              <a:solidFill>
                <a:schemeClr val="accent2"/>
              </a:solidFill>
              <a:round/>
            </a:ln>
            <a:effectLst/>
          </c:spPr>
          <c:marker>
            <c:symbol val="none"/>
          </c:marker>
          <c:val>
            <c:numRef>
              <c:f>absolvenți!$B$64:$N$64</c:f>
              <c:numCache>
                <c:formatCode>General</c:formatCode>
                <c:ptCount val="13"/>
                <c:pt idx="0">
                  <c:v>16750</c:v>
                </c:pt>
                <c:pt idx="1">
                  <c:v>14384</c:v>
                </c:pt>
                <c:pt idx="2">
                  <c:v>12514</c:v>
                </c:pt>
                <c:pt idx="3">
                  <c:v>10591</c:v>
                </c:pt>
                <c:pt idx="4">
                  <c:v>4039</c:v>
                </c:pt>
                <c:pt idx="5">
                  <c:v>1074</c:v>
                </c:pt>
                <c:pt idx="6">
                  <c:v>946</c:v>
                </c:pt>
                <c:pt idx="7">
                  <c:v>1969</c:v>
                </c:pt>
                <c:pt idx="8">
                  <c:v>2083</c:v>
                </c:pt>
                <c:pt idx="9">
                  <c:v>1657</c:v>
                </c:pt>
                <c:pt idx="10">
                  <c:v>3287</c:v>
                </c:pt>
                <c:pt idx="11">
                  <c:v>3463</c:v>
                </c:pt>
                <c:pt idx="12">
                  <c:v>3503</c:v>
                </c:pt>
              </c:numCache>
            </c:numRef>
          </c:val>
          <c:smooth val="0"/>
          <c:extLst xmlns:c16r2="http://schemas.microsoft.com/office/drawing/2015/06/chart">
            <c:ext xmlns:c16="http://schemas.microsoft.com/office/drawing/2014/chart" uri="{C3380CC4-5D6E-409C-BE32-E72D297353CC}">
              <c16:uniqueId val="{00000001-0EF9-42A0-A259-A6551F1D665E}"/>
            </c:ext>
          </c:extLst>
        </c:ser>
        <c:ser>
          <c:idx val="2"/>
          <c:order val="2"/>
          <c:tx>
            <c:strRef>
              <c:f>absolvenți!$A$65</c:f>
              <c:strCache>
                <c:ptCount val="1"/>
                <c:pt idx="0">
                  <c:v>Regiunea NORD-EST</c:v>
                </c:pt>
              </c:strCache>
            </c:strRef>
          </c:tx>
          <c:spPr>
            <a:ln w="28575" cap="rnd">
              <a:solidFill>
                <a:schemeClr val="accent3"/>
              </a:solidFill>
              <a:round/>
            </a:ln>
            <a:effectLst/>
          </c:spPr>
          <c:marker>
            <c:symbol val="none"/>
          </c:marker>
          <c:val>
            <c:numRef>
              <c:f>absolvenți!$B$65:$N$65</c:f>
              <c:numCache>
                <c:formatCode>General</c:formatCode>
                <c:ptCount val="13"/>
                <c:pt idx="0">
                  <c:v>26553</c:v>
                </c:pt>
                <c:pt idx="1">
                  <c:v>21447</c:v>
                </c:pt>
                <c:pt idx="2">
                  <c:v>19541</c:v>
                </c:pt>
                <c:pt idx="3">
                  <c:v>17959</c:v>
                </c:pt>
                <c:pt idx="4">
                  <c:v>6433</c:v>
                </c:pt>
                <c:pt idx="5">
                  <c:v>1283</c:v>
                </c:pt>
                <c:pt idx="6">
                  <c:v>1530</c:v>
                </c:pt>
                <c:pt idx="7">
                  <c:v>3126</c:v>
                </c:pt>
                <c:pt idx="8">
                  <c:v>3039</c:v>
                </c:pt>
                <c:pt idx="9">
                  <c:v>3145</c:v>
                </c:pt>
                <c:pt idx="10">
                  <c:v>5272</c:v>
                </c:pt>
                <c:pt idx="11">
                  <c:v>6039</c:v>
                </c:pt>
                <c:pt idx="12">
                  <c:v>5947</c:v>
                </c:pt>
              </c:numCache>
            </c:numRef>
          </c:val>
          <c:smooth val="0"/>
          <c:extLst xmlns:c16r2="http://schemas.microsoft.com/office/drawing/2015/06/chart">
            <c:ext xmlns:c16="http://schemas.microsoft.com/office/drawing/2014/chart" uri="{C3380CC4-5D6E-409C-BE32-E72D297353CC}">
              <c16:uniqueId val="{00000002-0EF9-42A0-A259-A6551F1D665E}"/>
            </c:ext>
          </c:extLst>
        </c:ser>
        <c:ser>
          <c:idx val="3"/>
          <c:order val="3"/>
          <c:tx>
            <c:strRef>
              <c:f>absolvenți!$A$66</c:f>
              <c:strCache>
                <c:ptCount val="1"/>
                <c:pt idx="0">
                  <c:v>Regiunea SUD-EST</c:v>
                </c:pt>
              </c:strCache>
            </c:strRef>
          </c:tx>
          <c:spPr>
            <a:ln w="28575" cap="rnd">
              <a:solidFill>
                <a:schemeClr val="accent4"/>
              </a:solidFill>
              <a:round/>
            </a:ln>
            <a:effectLst/>
          </c:spPr>
          <c:marker>
            <c:symbol val="none"/>
          </c:marker>
          <c:val>
            <c:numRef>
              <c:f>absolvenți!$B$66:$N$66</c:f>
              <c:numCache>
                <c:formatCode>General</c:formatCode>
                <c:ptCount val="13"/>
                <c:pt idx="0">
                  <c:v>17209</c:v>
                </c:pt>
                <c:pt idx="1">
                  <c:v>14494</c:v>
                </c:pt>
                <c:pt idx="2">
                  <c:v>12431</c:v>
                </c:pt>
                <c:pt idx="3">
                  <c:v>10978</c:v>
                </c:pt>
                <c:pt idx="4">
                  <c:v>4015</c:v>
                </c:pt>
                <c:pt idx="5">
                  <c:v>424</c:v>
                </c:pt>
                <c:pt idx="6">
                  <c:v>677</c:v>
                </c:pt>
                <c:pt idx="7">
                  <c:v>1545</c:v>
                </c:pt>
                <c:pt idx="8">
                  <c:v>1095</c:v>
                </c:pt>
                <c:pt idx="9">
                  <c:v>1017</c:v>
                </c:pt>
                <c:pt idx="10">
                  <c:v>1993</c:v>
                </c:pt>
                <c:pt idx="11">
                  <c:v>2624</c:v>
                </c:pt>
                <c:pt idx="12">
                  <c:v>2712</c:v>
                </c:pt>
              </c:numCache>
            </c:numRef>
          </c:val>
          <c:smooth val="0"/>
          <c:extLst xmlns:c16r2="http://schemas.microsoft.com/office/drawing/2015/06/chart">
            <c:ext xmlns:c16="http://schemas.microsoft.com/office/drawing/2014/chart" uri="{C3380CC4-5D6E-409C-BE32-E72D297353CC}">
              <c16:uniqueId val="{00000003-0EF9-42A0-A259-A6551F1D665E}"/>
            </c:ext>
          </c:extLst>
        </c:ser>
        <c:ser>
          <c:idx val="4"/>
          <c:order val="4"/>
          <c:tx>
            <c:strRef>
              <c:f>absolvenți!$A$67</c:f>
              <c:strCache>
                <c:ptCount val="1"/>
                <c:pt idx="0">
                  <c:v>Regiunea SUD-MUNTENIA</c:v>
                </c:pt>
              </c:strCache>
            </c:strRef>
          </c:tx>
          <c:spPr>
            <a:ln w="28575" cap="rnd">
              <a:solidFill>
                <a:schemeClr val="accent5"/>
              </a:solidFill>
              <a:round/>
            </a:ln>
            <a:effectLst/>
          </c:spPr>
          <c:marker>
            <c:symbol val="none"/>
          </c:marker>
          <c:val>
            <c:numRef>
              <c:f>absolvenți!$B$67:$N$67</c:f>
              <c:numCache>
                <c:formatCode>General</c:formatCode>
                <c:ptCount val="13"/>
                <c:pt idx="0">
                  <c:v>19495</c:v>
                </c:pt>
                <c:pt idx="1">
                  <c:v>16409</c:v>
                </c:pt>
                <c:pt idx="2">
                  <c:v>15305</c:v>
                </c:pt>
                <c:pt idx="3">
                  <c:v>14500</c:v>
                </c:pt>
                <c:pt idx="4">
                  <c:v>5980</c:v>
                </c:pt>
                <c:pt idx="5">
                  <c:v>221</c:v>
                </c:pt>
                <c:pt idx="6">
                  <c:v>670</c:v>
                </c:pt>
                <c:pt idx="7">
                  <c:v>1483</c:v>
                </c:pt>
                <c:pt idx="8">
                  <c:v>1549</c:v>
                </c:pt>
                <c:pt idx="9">
                  <c:v>1439</c:v>
                </c:pt>
                <c:pt idx="10">
                  <c:v>1843</c:v>
                </c:pt>
                <c:pt idx="11">
                  <c:v>2842</c:v>
                </c:pt>
                <c:pt idx="12">
                  <c:v>2851</c:v>
                </c:pt>
              </c:numCache>
            </c:numRef>
          </c:val>
          <c:smooth val="0"/>
          <c:extLst xmlns:c16r2="http://schemas.microsoft.com/office/drawing/2015/06/chart">
            <c:ext xmlns:c16="http://schemas.microsoft.com/office/drawing/2014/chart" uri="{C3380CC4-5D6E-409C-BE32-E72D297353CC}">
              <c16:uniqueId val="{00000004-0EF9-42A0-A259-A6551F1D665E}"/>
            </c:ext>
          </c:extLst>
        </c:ser>
        <c:ser>
          <c:idx val="5"/>
          <c:order val="5"/>
          <c:tx>
            <c:strRef>
              <c:f>absolvenți!$A$68</c:f>
              <c:strCache>
                <c:ptCount val="1"/>
                <c:pt idx="0">
                  <c:v>Regiunea BUCURESTI - ILFOV</c:v>
                </c:pt>
              </c:strCache>
            </c:strRef>
          </c:tx>
          <c:spPr>
            <a:ln w="28575" cap="rnd">
              <a:solidFill>
                <a:schemeClr val="accent6"/>
              </a:solidFill>
              <a:round/>
            </a:ln>
            <a:effectLst/>
          </c:spPr>
          <c:marker>
            <c:symbol val="none"/>
          </c:marker>
          <c:val>
            <c:numRef>
              <c:f>absolvenți!$B$68:$N$68</c:f>
              <c:numCache>
                <c:formatCode>General</c:formatCode>
                <c:ptCount val="13"/>
                <c:pt idx="0">
                  <c:v>10048</c:v>
                </c:pt>
                <c:pt idx="1">
                  <c:v>8510</c:v>
                </c:pt>
                <c:pt idx="2">
                  <c:v>7311</c:v>
                </c:pt>
                <c:pt idx="3">
                  <c:v>5376</c:v>
                </c:pt>
                <c:pt idx="4">
                  <c:v>1977</c:v>
                </c:pt>
                <c:pt idx="5">
                  <c:v>224</c:v>
                </c:pt>
                <c:pt idx="6">
                  <c:v>142</c:v>
                </c:pt>
                <c:pt idx="7">
                  <c:v>283</c:v>
                </c:pt>
                <c:pt idx="8">
                  <c:v>352</c:v>
                </c:pt>
                <c:pt idx="9">
                  <c:v>173</c:v>
                </c:pt>
                <c:pt idx="10">
                  <c:v>452</c:v>
                </c:pt>
                <c:pt idx="11">
                  <c:v>690</c:v>
                </c:pt>
                <c:pt idx="12">
                  <c:v>811</c:v>
                </c:pt>
              </c:numCache>
            </c:numRef>
          </c:val>
          <c:smooth val="0"/>
          <c:extLst xmlns:c16r2="http://schemas.microsoft.com/office/drawing/2015/06/chart">
            <c:ext xmlns:c16="http://schemas.microsoft.com/office/drawing/2014/chart" uri="{C3380CC4-5D6E-409C-BE32-E72D297353CC}">
              <c16:uniqueId val="{00000005-0EF9-42A0-A259-A6551F1D665E}"/>
            </c:ext>
          </c:extLst>
        </c:ser>
        <c:ser>
          <c:idx val="6"/>
          <c:order val="6"/>
          <c:tx>
            <c:strRef>
              <c:f>absolvenți!$A$69</c:f>
              <c:strCache>
                <c:ptCount val="1"/>
                <c:pt idx="0">
                  <c:v>Regiunea SUD-VEST OLTENIA</c:v>
                </c:pt>
              </c:strCache>
            </c:strRef>
          </c:tx>
          <c:spPr>
            <a:ln w="28575" cap="rnd">
              <a:solidFill>
                <a:schemeClr val="accent1">
                  <a:lumMod val="60000"/>
                </a:schemeClr>
              </a:solidFill>
              <a:round/>
            </a:ln>
            <a:effectLst/>
          </c:spPr>
          <c:marker>
            <c:symbol val="none"/>
          </c:marker>
          <c:val>
            <c:numRef>
              <c:f>absolvenți!$B$69:$N$69</c:f>
              <c:numCache>
                <c:formatCode>General</c:formatCode>
                <c:ptCount val="13"/>
                <c:pt idx="0">
                  <c:v>13706</c:v>
                </c:pt>
                <c:pt idx="1">
                  <c:v>11984</c:v>
                </c:pt>
                <c:pt idx="2">
                  <c:v>10561</c:v>
                </c:pt>
                <c:pt idx="3">
                  <c:v>9724</c:v>
                </c:pt>
                <c:pt idx="4">
                  <c:v>3945</c:v>
                </c:pt>
                <c:pt idx="5">
                  <c:v>254</c:v>
                </c:pt>
                <c:pt idx="6">
                  <c:v>571</c:v>
                </c:pt>
                <c:pt idx="7">
                  <c:v>949</c:v>
                </c:pt>
                <c:pt idx="8">
                  <c:v>686</c:v>
                </c:pt>
                <c:pt idx="9">
                  <c:v>793</c:v>
                </c:pt>
                <c:pt idx="10">
                  <c:v>1960</c:v>
                </c:pt>
                <c:pt idx="11">
                  <c:v>2159</c:v>
                </c:pt>
                <c:pt idx="12">
                  <c:v>2007</c:v>
                </c:pt>
              </c:numCache>
            </c:numRef>
          </c:val>
          <c:smooth val="0"/>
          <c:extLst xmlns:c16r2="http://schemas.microsoft.com/office/drawing/2015/06/chart">
            <c:ext xmlns:c16="http://schemas.microsoft.com/office/drawing/2014/chart" uri="{C3380CC4-5D6E-409C-BE32-E72D297353CC}">
              <c16:uniqueId val="{00000006-0EF9-42A0-A259-A6551F1D665E}"/>
            </c:ext>
          </c:extLst>
        </c:ser>
        <c:ser>
          <c:idx val="7"/>
          <c:order val="7"/>
          <c:tx>
            <c:strRef>
              <c:f>absolvenți!$A$70</c:f>
              <c:strCache>
                <c:ptCount val="1"/>
                <c:pt idx="0">
                  <c:v>Regiunea VEST</c:v>
                </c:pt>
              </c:strCache>
            </c:strRef>
          </c:tx>
          <c:spPr>
            <a:ln w="28575" cap="rnd">
              <a:solidFill>
                <a:schemeClr val="accent2">
                  <a:lumMod val="60000"/>
                </a:schemeClr>
              </a:solidFill>
              <a:round/>
            </a:ln>
            <a:effectLst/>
          </c:spPr>
          <c:marker>
            <c:symbol val="none"/>
          </c:marker>
          <c:val>
            <c:numRef>
              <c:f>absolvenți!$B$70:$N$70</c:f>
              <c:numCache>
                <c:formatCode>General</c:formatCode>
                <c:ptCount val="13"/>
                <c:pt idx="0">
                  <c:v>11690</c:v>
                </c:pt>
                <c:pt idx="1">
                  <c:v>10007</c:v>
                </c:pt>
                <c:pt idx="2">
                  <c:v>8815</c:v>
                </c:pt>
                <c:pt idx="3">
                  <c:v>8238</c:v>
                </c:pt>
                <c:pt idx="4">
                  <c:v>3419</c:v>
                </c:pt>
                <c:pt idx="5">
                  <c:v>261</c:v>
                </c:pt>
                <c:pt idx="6">
                  <c:v>116</c:v>
                </c:pt>
                <c:pt idx="7">
                  <c:v>824</c:v>
                </c:pt>
                <c:pt idx="8">
                  <c:v>927</c:v>
                </c:pt>
                <c:pt idx="9">
                  <c:v>748</c:v>
                </c:pt>
                <c:pt idx="10">
                  <c:v>1467</c:v>
                </c:pt>
                <c:pt idx="11">
                  <c:v>1771</c:v>
                </c:pt>
                <c:pt idx="12">
                  <c:v>1648</c:v>
                </c:pt>
              </c:numCache>
            </c:numRef>
          </c:val>
          <c:smooth val="0"/>
          <c:extLst xmlns:c16r2="http://schemas.microsoft.com/office/drawing/2015/06/chart">
            <c:ext xmlns:c16="http://schemas.microsoft.com/office/drawing/2014/chart" uri="{C3380CC4-5D6E-409C-BE32-E72D297353CC}">
              <c16:uniqueId val="{00000007-0EF9-42A0-A259-A6551F1D665E}"/>
            </c:ext>
          </c:extLst>
        </c:ser>
        <c:dLbls>
          <c:showLegendKey val="0"/>
          <c:showVal val="0"/>
          <c:showCatName val="0"/>
          <c:showSerName val="0"/>
          <c:showPercent val="0"/>
          <c:showBubbleSize val="0"/>
        </c:dLbls>
        <c:marker val="1"/>
        <c:smooth val="0"/>
        <c:axId val="111234432"/>
        <c:axId val="111248512"/>
      </c:lineChart>
      <c:catAx>
        <c:axId val="1112344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48512"/>
        <c:crosses val="autoZero"/>
        <c:auto val="1"/>
        <c:lblAlgn val="ctr"/>
        <c:lblOffset val="100"/>
        <c:noMultiLvlLbl val="0"/>
      </c:catAx>
      <c:valAx>
        <c:axId val="111248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344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GB" sz="1100"/>
              <a:t>Rata de absolvire a învăţământului gimnazial</a:t>
            </a:r>
            <a:r>
              <a:rPr lang="ro-RO" sz="1100"/>
              <a:t> în funcție de mediu de rezidență</a:t>
            </a:r>
            <a:endParaRPr lang="en-GB" sz="1100"/>
          </a:p>
        </c:rich>
      </c:tx>
      <c:layout/>
      <c:overlay val="0"/>
      <c:spPr>
        <a:noFill/>
        <a:ln>
          <a:noFill/>
        </a:ln>
        <a:effectLst/>
      </c:spPr>
    </c:title>
    <c:autoTitleDeleted val="0"/>
    <c:plotArea>
      <c:layout/>
      <c:lineChart>
        <c:grouping val="standard"/>
        <c:varyColors val="0"/>
        <c:ser>
          <c:idx val="0"/>
          <c:order val="0"/>
          <c:tx>
            <c:strRef>
              <c:f>'rata absolvire'!$A$5</c:f>
              <c:strCache>
                <c:ptCount val="1"/>
                <c:pt idx="0">
                  <c:v>Total</c:v>
                </c:pt>
              </c:strCache>
            </c:strRef>
          </c:tx>
          <c:spPr>
            <a:ln w="28575" cap="rnd">
              <a:solidFill>
                <a:schemeClr val="accent1"/>
              </a:solidFill>
              <a:round/>
            </a:ln>
            <a:effectLst/>
          </c:spPr>
          <c:marker>
            <c:symbol val="none"/>
          </c:marker>
          <c:cat>
            <c:strRef>
              <c:f>'rata absolvire'!$B$4:$M$4</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absolvire'!$B$5:$M$5</c:f>
              <c:numCache>
                <c:formatCode>General</c:formatCode>
                <c:ptCount val="12"/>
                <c:pt idx="0">
                  <c:v>92.4</c:v>
                </c:pt>
                <c:pt idx="1">
                  <c:v>87.8</c:v>
                </c:pt>
                <c:pt idx="2">
                  <c:v>94</c:v>
                </c:pt>
                <c:pt idx="3">
                  <c:v>92.4</c:v>
                </c:pt>
                <c:pt idx="4">
                  <c:v>106.1</c:v>
                </c:pt>
                <c:pt idx="5">
                  <c:v>84.4</c:v>
                </c:pt>
                <c:pt idx="6">
                  <c:v>83.4</c:v>
                </c:pt>
                <c:pt idx="7">
                  <c:v>83.7</c:v>
                </c:pt>
                <c:pt idx="8">
                  <c:v>85.1</c:v>
                </c:pt>
                <c:pt idx="9">
                  <c:v>84.5</c:v>
                </c:pt>
                <c:pt idx="10">
                  <c:v>80.7</c:v>
                </c:pt>
                <c:pt idx="11">
                  <c:v>81</c:v>
                </c:pt>
              </c:numCache>
            </c:numRef>
          </c:val>
          <c:smooth val="0"/>
          <c:extLst xmlns:c16r2="http://schemas.microsoft.com/office/drawing/2015/06/chart">
            <c:ext xmlns:c16="http://schemas.microsoft.com/office/drawing/2014/chart" uri="{C3380CC4-5D6E-409C-BE32-E72D297353CC}">
              <c16:uniqueId val="{00000000-AC38-4258-B800-803287F1E755}"/>
            </c:ext>
          </c:extLst>
        </c:ser>
        <c:ser>
          <c:idx val="1"/>
          <c:order val="1"/>
          <c:tx>
            <c:strRef>
              <c:f>'rata absolvire'!$A$6</c:f>
              <c:strCache>
                <c:ptCount val="1"/>
                <c:pt idx="0">
                  <c:v>Urban</c:v>
                </c:pt>
              </c:strCache>
            </c:strRef>
          </c:tx>
          <c:spPr>
            <a:ln w="28575" cap="rnd">
              <a:solidFill>
                <a:schemeClr val="accent2"/>
              </a:solidFill>
              <a:round/>
            </a:ln>
            <a:effectLst/>
          </c:spPr>
          <c:marker>
            <c:symbol val="none"/>
          </c:marker>
          <c:cat>
            <c:strRef>
              <c:f>'rata absolvire'!$B$4:$M$4</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absolvire'!$B$6:$M$6</c:f>
              <c:numCache>
                <c:formatCode>General</c:formatCode>
                <c:ptCount val="12"/>
                <c:pt idx="0">
                  <c:v>105</c:v>
                </c:pt>
                <c:pt idx="1">
                  <c:v>100.4</c:v>
                </c:pt>
                <c:pt idx="2">
                  <c:v>110.1</c:v>
                </c:pt>
                <c:pt idx="3">
                  <c:v>107.2</c:v>
                </c:pt>
                <c:pt idx="4">
                  <c:v>120.5</c:v>
                </c:pt>
                <c:pt idx="5">
                  <c:v>98.5</c:v>
                </c:pt>
                <c:pt idx="6">
                  <c:v>98.6</c:v>
                </c:pt>
                <c:pt idx="7">
                  <c:v>98.9</c:v>
                </c:pt>
                <c:pt idx="8">
                  <c:v>98.6</c:v>
                </c:pt>
                <c:pt idx="9">
                  <c:v>99.1</c:v>
                </c:pt>
                <c:pt idx="10">
                  <c:v>93.9</c:v>
                </c:pt>
                <c:pt idx="11">
                  <c:v>94.6</c:v>
                </c:pt>
              </c:numCache>
            </c:numRef>
          </c:val>
          <c:smooth val="0"/>
          <c:extLst xmlns:c16r2="http://schemas.microsoft.com/office/drawing/2015/06/chart">
            <c:ext xmlns:c16="http://schemas.microsoft.com/office/drawing/2014/chart" uri="{C3380CC4-5D6E-409C-BE32-E72D297353CC}">
              <c16:uniqueId val="{00000001-AC38-4258-B800-803287F1E755}"/>
            </c:ext>
          </c:extLst>
        </c:ser>
        <c:ser>
          <c:idx val="2"/>
          <c:order val="2"/>
          <c:tx>
            <c:strRef>
              <c:f>'rata absolvire'!$A$7</c:f>
              <c:strCache>
                <c:ptCount val="1"/>
                <c:pt idx="0">
                  <c:v>Rural</c:v>
                </c:pt>
              </c:strCache>
            </c:strRef>
          </c:tx>
          <c:spPr>
            <a:ln w="28575" cap="rnd">
              <a:solidFill>
                <a:schemeClr val="accent3"/>
              </a:solidFill>
              <a:round/>
            </a:ln>
            <a:effectLst/>
          </c:spPr>
          <c:marker>
            <c:symbol val="none"/>
          </c:marker>
          <c:cat>
            <c:strRef>
              <c:f>'rata absolvire'!$B$4:$M$4</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absolvire'!$B$7:$M$7</c:f>
              <c:numCache>
                <c:formatCode>General</c:formatCode>
                <c:ptCount val="12"/>
                <c:pt idx="0">
                  <c:v>80.099999999999994</c:v>
                </c:pt>
                <c:pt idx="1">
                  <c:v>76.099999999999994</c:v>
                </c:pt>
                <c:pt idx="2">
                  <c:v>80.2</c:v>
                </c:pt>
                <c:pt idx="3">
                  <c:v>79.7</c:v>
                </c:pt>
                <c:pt idx="4">
                  <c:v>93.8</c:v>
                </c:pt>
                <c:pt idx="5">
                  <c:v>72.599999999999994</c:v>
                </c:pt>
                <c:pt idx="6">
                  <c:v>71.099999999999994</c:v>
                </c:pt>
                <c:pt idx="7">
                  <c:v>71.400000000000006</c:v>
                </c:pt>
                <c:pt idx="8">
                  <c:v>74.099999999999994</c:v>
                </c:pt>
                <c:pt idx="9">
                  <c:v>72.400000000000006</c:v>
                </c:pt>
                <c:pt idx="10">
                  <c:v>69.7</c:v>
                </c:pt>
                <c:pt idx="11">
                  <c:v>69.2</c:v>
                </c:pt>
              </c:numCache>
            </c:numRef>
          </c:val>
          <c:smooth val="0"/>
          <c:extLst xmlns:c16r2="http://schemas.microsoft.com/office/drawing/2015/06/chart">
            <c:ext xmlns:c16="http://schemas.microsoft.com/office/drawing/2014/chart" uri="{C3380CC4-5D6E-409C-BE32-E72D297353CC}">
              <c16:uniqueId val="{00000002-AC38-4258-B800-803287F1E755}"/>
            </c:ext>
          </c:extLst>
        </c:ser>
        <c:dLbls>
          <c:showLegendKey val="0"/>
          <c:showVal val="0"/>
          <c:showCatName val="0"/>
          <c:showSerName val="0"/>
          <c:showPercent val="0"/>
          <c:showBubbleSize val="0"/>
        </c:dLbls>
        <c:marker val="1"/>
        <c:smooth val="0"/>
        <c:axId val="111450752"/>
        <c:axId val="111452544"/>
      </c:lineChart>
      <c:catAx>
        <c:axId val="111450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1452544"/>
        <c:crosses val="autoZero"/>
        <c:auto val="1"/>
        <c:lblAlgn val="ctr"/>
        <c:lblOffset val="100"/>
        <c:noMultiLvlLbl val="0"/>
      </c:catAx>
      <c:valAx>
        <c:axId val="111452544"/>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14507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o-RO" sz="1400" b="0" i="0" u="none" strike="noStrike" baseline="0">
                <a:effectLst/>
              </a:rPr>
              <a:t>Evoluția efectivelor de elevi în fiecare regiune, 2006-2019</a:t>
            </a:r>
            <a:endParaRPr lang="en-GB"/>
          </a:p>
        </c:rich>
      </c:tx>
      <c:layout/>
      <c:overlay val="0"/>
      <c:spPr>
        <a:noFill/>
        <a:ln>
          <a:noFill/>
        </a:ln>
        <a:effectLst/>
      </c:spPr>
    </c:title>
    <c:autoTitleDeleted val="0"/>
    <c:plotArea>
      <c:layout/>
      <c:lineChart>
        <c:grouping val="standard"/>
        <c:varyColors val="0"/>
        <c:ser>
          <c:idx val="0"/>
          <c:order val="0"/>
          <c:tx>
            <c:strRef>
              <c:f>'ELEVI REGIUNI'!$A$2</c:f>
              <c:strCache>
                <c:ptCount val="1"/>
                <c:pt idx="0">
                  <c:v>NORD-VEST</c:v>
                </c:pt>
              </c:strCache>
            </c:strRef>
          </c:tx>
          <c:spPr>
            <a:ln w="28575" cap="rnd">
              <a:solidFill>
                <a:schemeClr val="accent1"/>
              </a:solidFill>
              <a:round/>
            </a:ln>
            <a:effectLst/>
          </c:spPr>
          <c:marker>
            <c:symbol val="none"/>
          </c:marker>
          <c:cat>
            <c:strRef>
              <c:f>'ELEVI REGIUNI'!$B$1:$O$1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'ELEVI REGIUNI'!$B$2:$O$2</c:f>
              <c:numCache>
                <c:formatCode>General</c:formatCode>
                <c:ptCount val="14"/>
                <c:pt idx="0">
                  <c:v>378022</c:v>
                </c:pt>
                <c:pt idx="1">
                  <c:v>370378</c:v>
                </c:pt>
                <c:pt idx="2">
                  <c:v>365870</c:v>
                </c:pt>
                <c:pt idx="3">
                  <c:v>360255</c:v>
                </c:pt>
                <c:pt idx="4">
                  <c:v>353043</c:v>
                </c:pt>
                <c:pt idx="5">
                  <c:v>341688</c:v>
                </c:pt>
                <c:pt idx="6">
                  <c:v>350637</c:v>
                </c:pt>
                <c:pt idx="7">
                  <c:v>344433</c:v>
                </c:pt>
                <c:pt idx="8">
                  <c:v>339619</c:v>
                </c:pt>
                <c:pt idx="9">
                  <c:v>330798</c:v>
                </c:pt>
                <c:pt idx="10">
                  <c:v>328162</c:v>
                </c:pt>
                <c:pt idx="11">
                  <c:v>324998</c:v>
                </c:pt>
                <c:pt idx="12">
                  <c:v>321852</c:v>
                </c:pt>
                <c:pt idx="13">
                  <c:v>318238</c:v>
                </c:pt>
              </c:numCache>
            </c:numRef>
          </c:val>
          <c:smooth val="0"/>
          <c:extLst xmlns:c16r2="http://schemas.microsoft.com/office/drawing/2015/06/chart">
            <c:ext xmlns:c16="http://schemas.microsoft.com/office/drawing/2014/chart" uri="{C3380CC4-5D6E-409C-BE32-E72D297353CC}">
              <c16:uniqueId val="{00000000-9424-463F-8EF3-1CFDC6E159DA}"/>
            </c:ext>
          </c:extLst>
        </c:ser>
        <c:ser>
          <c:idx val="1"/>
          <c:order val="1"/>
          <c:tx>
            <c:strRef>
              <c:f>'ELEVI REGIUNI'!$A$3</c:f>
              <c:strCache>
                <c:ptCount val="1"/>
                <c:pt idx="0">
                  <c:v>CENTRU</c:v>
                </c:pt>
              </c:strCache>
            </c:strRef>
          </c:tx>
          <c:spPr>
            <a:ln w="28575" cap="rnd">
              <a:solidFill>
                <a:schemeClr val="accent2"/>
              </a:solidFill>
              <a:round/>
            </a:ln>
            <a:effectLst/>
          </c:spPr>
          <c:marker>
            <c:symbol val="none"/>
          </c:marker>
          <c:cat>
            <c:strRef>
              <c:f>'ELEVI REGIUNI'!$B$1:$O$1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'ELEVI REGIUNI'!$B$3:$O$3</c:f>
              <c:numCache>
                <c:formatCode>General</c:formatCode>
                <c:ptCount val="14"/>
                <c:pt idx="0">
                  <c:v>336755</c:v>
                </c:pt>
                <c:pt idx="1">
                  <c:v>329921</c:v>
                </c:pt>
                <c:pt idx="2">
                  <c:v>322054</c:v>
                </c:pt>
                <c:pt idx="3">
                  <c:v>316005</c:v>
                </c:pt>
                <c:pt idx="4">
                  <c:v>310922</c:v>
                </c:pt>
                <c:pt idx="5">
                  <c:v>302763</c:v>
                </c:pt>
                <c:pt idx="6">
                  <c:v>315044</c:v>
                </c:pt>
                <c:pt idx="7">
                  <c:v>311604</c:v>
                </c:pt>
                <c:pt idx="8">
                  <c:v>307985</c:v>
                </c:pt>
                <c:pt idx="9">
                  <c:v>302639</c:v>
                </c:pt>
                <c:pt idx="10">
                  <c:v>300805</c:v>
                </c:pt>
                <c:pt idx="11">
                  <c:v>298371</c:v>
                </c:pt>
                <c:pt idx="12">
                  <c:v>296430</c:v>
                </c:pt>
                <c:pt idx="13">
                  <c:v>294998</c:v>
                </c:pt>
              </c:numCache>
            </c:numRef>
          </c:val>
          <c:smooth val="0"/>
          <c:extLst xmlns:c16r2="http://schemas.microsoft.com/office/drawing/2015/06/chart">
            <c:ext xmlns:c16="http://schemas.microsoft.com/office/drawing/2014/chart" uri="{C3380CC4-5D6E-409C-BE32-E72D297353CC}">
              <c16:uniqueId val="{00000001-9424-463F-8EF3-1CFDC6E159DA}"/>
            </c:ext>
          </c:extLst>
        </c:ser>
        <c:ser>
          <c:idx val="2"/>
          <c:order val="2"/>
          <c:tx>
            <c:strRef>
              <c:f>'ELEVI REGIUNI'!$A$4</c:f>
              <c:strCache>
                <c:ptCount val="1"/>
                <c:pt idx="0">
                  <c:v>NORD-EST</c:v>
                </c:pt>
              </c:strCache>
            </c:strRef>
          </c:tx>
          <c:spPr>
            <a:ln w="28575" cap="rnd">
              <a:solidFill>
                <a:schemeClr val="accent3"/>
              </a:solidFill>
              <a:round/>
            </a:ln>
            <a:effectLst/>
          </c:spPr>
          <c:marker>
            <c:symbol val="none"/>
          </c:marker>
          <c:cat>
            <c:strRef>
              <c:f>'ELEVI REGIUNI'!$B$1:$O$1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'ELEVI REGIUNI'!$B$4:$O$4</c:f>
              <c:numCache>
                <c:formatCode>General</c:formatCode>
                <c:ptCount val="14"/>
                <c:pt idx="0">
                  <c:v>548231</c:v>
                </c:pt>
                <c:pt idx="1">
                  <c:v>536877</c:v>
                </c:pt>
                <c:pt idx="2">
                  <c:v>526134</c:v>
                </c:pt>
                <c:pt idx="3">
                  <c:v>519399</c:v>
                </c:pt>
                <c:pt idx="4">
                  <c:v>508839</c:v>
                </c:pt>
                <c:pt idx="5">
                  <c:v>496093</c:v>
                </c:pt>
                <c:pt idx="6">
                  <c:v>511512</c:v>
                </c:pt>
                <c:pt idx="7">
                  <c:v>501046</c:v>
                </c:pt>
                <c:pt idx="8">
                  <c:v>493521</c:v>
                </c:pt>
                <c:pt idx="9">
                  <c:v>478940</c:v>
                </c:pt>
                <c:pt idx="10">
                  <c:v>470680</c:v>
                </c:pt>
                <c:pt idx="11">
                  <c:v>461356</c:v>
                </c:pt>
                <c:pt idx="12">
                  <c:v>452350</c:v>
                </c:pt>
                <c:pt idx="13">
                  <c:v>442694</c:v>
                </c:pt>
              </c:numCache>
            </c:numRef>
          </c:val>
          <c:smooth val="0"/>
          <c:extLst xmlns:c16r2="http://schemas.microsoft.com/office/drawing/2015/06/chart">
            <c:ext xmlns:c16="http://schemas.microsoft.com/office/drawing/2014/chart" uri="{C3380CC4-5D6E-409C-BE32-E72D297353CC}">
              <c16:uniqueId val="{00000002-9424-463F-8EF3-1CFDC6E159DA}"/>
            </c:ext>
          </c:extLst>
        </c:ser>
        <c:ser>
          <c:idx val="3"/>
          <c:order val="3"/>
          <c:tx>
            <c:strRef>
              <c:f>'ELEVI REGIUNI'!$A$5</c:f>
              <c:strCache>
                <c:ptCount val="1"/>
                <c:pt idx="0">
                  <c:v>SUD-EST</c:v>
                </c:pt>
              </c:strCache>
            </c:strRef>
          </c:tx>
          <c:spPr>
            <a:ln w="28575" cap="rnd">
              <a:solidFill>
                <a:schemeClr val="accent4"/>
              </a:solidFill>
              <a:round/>
            </a:ln>
            <a:effectLst/>
          </c:spPr>
          <c:marker>
            <c:symbol val="none"/>
          </c:marker>
          <c:cat>
            <c:strRef>
              <c:f>'ELEVI REGIUNI'!$B$1:$O$1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'ELEVI REGIUNI'!$B$5:$O$5</c:f>
              <c:numCache>
                <c:formatCode>General</c:formatCode>
                <c:ptCount val="14"/>
                <c:pt idx="0">
                  <c:v>373270</c:v>
                </c:pt>
                <c:pt idx="1">
                  <c:v>364382</c:v>
                </c:pt>
                <c:pt idx="2">
                  <c:v>354576</c:v>
                </c:pt>
                <c:pt idx="3">
                  <c:v>349831</c:v>
                </c:pt>
                <c:pt idx="4">
                  <c:v>342985</c:v>
                </c:pt>
                <c:pt idx="5">
                  <c:v>334704</c:v>
                </c:pt>
                <c:pt idx="6">
                  <c:v>344500</c:v>
                </c:pt>
                <c:pt idx="7">
                  <c:v>339298</c:v>
                </c:pt>
                <c:pt idx="8">
                  <c:v>335986</c:v>
                </c:pt>
                <c:pt idx="9">
                  <c:v>328965</c:v>
                </c:pt>
                <c:pt idx="10">
                  <c:v>324073</c:v>
                </c:pt>
                <c:pt idx="11">
                  <c:v>319456</c:v>
                </c:pt>
                <c:pt idx="12">
                  <c:v>314672</c:v>
                </c:pt>
                <c:pt idx="13">
                  <c:v>308885</c:v>
                </c:pt>
              </c:numCache>
            </c:numRef>
          </c:val>
          <c:smooth val="0"/>
          <c:extLst xmlns:c16r2="http://schemas.microsoft.com/office/drawing/2015/06/chart">
            <c:ext xmlns:c16="http://schemas.microsoft.com/office/drawing/2014/chart" uri="{C3380CC4-5D6E-409C-BE32-E72D297353CC}">
              <c16:uniqueId val="{00000003-9424-463F-8EF3-1CFDC6E159DA}"/>
            </c:ext>
          </c:extLst>
        </c:ser>
        <c:ser>
          <c:idx val="4"/>
          <c:order val="4"/>
          <c:tx>
            <c:strRef>
              <c:f>'ELEVI REGIUNI'!$A$6</c:f>
              <c:strCache>
                <c:ptCount val="1"/>
                <c:pt idx="0">
                  <c:v>SUD-MUNTENIA</c:v>
                </c:pt>
              </c:strCache>
            </c:strRef>
          </c:tx>
          <c:spPr>
            <a:ln w="28575" cap="rnd">
              <a:solidFill>
                <a:schemeClr val="accent5"/>
              </a:solidFill>
              <a:round/>
            </a:ln>
            <a:effectLst/>
          </c:spPr>
          <c:marker>
            <c:symbol val="none"/>
          </c:marker>
          <c:cat>
            <c:strRef>
              <c:f>'ELEVI REGIUNI'!$B$1:$O$1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'ELEVI REGIUNI'!$B$6:$O$6</c:f>
              <c:numCache>
                <c:formatCode>General</c:formatCode>
                <c:ptCount val="14"/>
                <c:pt idx="0">
                  <c:v>435171</c:v>
                </c:pt>
                <c:pt idx="1">
                  <c:v>425393</c:v>
                </c:pt>
                <c:pt idx="2">
                  <c:v>413768</c:v>
                </c:pt>
                <c:pt idx="3">
                  <c:v>405602</c:v>
                </c:pt>
                <c:pt idx="4">
                  <c:v>396107</c:v>
                </c:pt>
                <c:pt idx="5">
                  <c:v>384919</c:v>
                </c:pt>
                <c:pt idx="6">
                  <c:v>396753</c:v>
                </c:pt>
                <c:pt idx="7">
                  <c:v>388087</c:v>
                </c:pt>
                <c:pt idx="8">
                  <c:v>383018</c:v>
                </c:pt>
                <c:pt idx="9">
                  <c:v>372021</c:v>
                </c:pt>
                <c:pt idx="10">
                  <c:v>366163</c:v>
                </c:pt>
                <c:pt idx="11">
                  <c:v>359616</c:v>
                </c:pt>
                <c:pt idx="12">
                  <c:v>352362</c:v>
                </c:pt>
                <c:pt idx="13">
                  <c:v>345911</c:v>
                </c:pt>
              </c:numCache>
            </c:numRef>
          </c:val>
          <c:smooth val="0"/>
          <c:extLst xmlns:c16r2="http://schemas.microsoft.com/office/drawing/2015/06/chart">
            <c:ext xmlns:c16="http://schemas.microsoft.com/office/drawing/2014/chart" uri="{C3380CC4-5D6E-409C-BE32-E72D297353CC}">
              <c16:uniqueId val="{00000004-9424-463F-8EF3-1CFDC6E159DA}"/>
            </c:ext>
          </c:extLst>
        </c:ser>
        <c:ser>
          <c:idx val="5"/>
          <c:order val="5"/>
          <c:tx>
            <c:strRef>
              <c:f>'ELEVI REGIUNI'!$A$7</c:f>
              <c:strCache>
                <c:ptCount val="1"/>
                <c:pt idx="0">
                  <c:v>BUCURESTI - ILFOV</c:v>
                </c:pt>
              </c:strCache>
            </c:strRef>
          </c:tx>
          <c:spPr>
            <a:ln w="28575" cap="rnd">
              <a:solidFill>
                <a:schemeClr val="accent6"/>
              </a:solidFill>
              <a:round/>
            </a:ln>
            <a:effectLst/>
          </c:spPr>
          <c:marker>
            <c:symbol val="none"/>
          </c:marker>
          <c:cat>
            <c:strRef>
              <c:f>'ELEVI REGIUNI'!$B$1:$O$1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'ELEVI REGIUNI'!$B$7:$O$7</c:f>
              <c:numCache>
                <c:formatCode>General</c:formatCode>
                <c:ptCount val="14"/>
                <c:pt idx="0">
                  <c:v>259535</c:v>
                </c:pt>
                <c:pt idx="1">
                  <c:v>252530</c:v>
                </c:pt>
                <c:pt idx="2">
                  <c:v>243619</c:v>
                </c:pt>
                <c:pt idx="3">
                  <c:v>239021</c:v>
                </c:pt>
                <c:pt idx="4">
                  <c:v>237933</c:v>
                </c:pt>
                <c:pt idx="5">
                  <c:v>236887</c:v>
                </c:pt>
                <c:pt idx="6">
                  <c:v>249323</c:v>
                </c:pt>
                <c:pt idx="7">
                  <c:v>253781</c:v>
                </c:pt>
                <c:pt idx="8">
                  <c:v>255823</c:v>
                </c:pt>
                <c:pt idx="9">
                  <c:v>257319</c:v>
                </c:pt>
                <c:pt idx="10">
                  <c:v>264165</c:v>
                </c:pt>
                <c:pt idx="11">
                  <c:v>270911</c:v>
                </c:pt>
                <c:pt idx="12">
                  <c:v>274408</c:v>
                </c:pt>
                <c:pt idx="13">
                  <c:v>277592</c:v>
                </c:pt>
              </c:numCache>
            </c:numRef>
          </c:val>
          <c:smooth val="0"/>
          <c:extLst xmlns:c16r2="http://schemas.microsoft.com/office/drawing/2015/06/chart">
            <c:ext xmlns:c16="http://schemas.microsoft.com/office/drawing/2014/chart" uri="{C3380CC4-5D6E-409C-BE32-E72D297353CC}">
              <c16:uniqueId val="{00000005-9424-463F-8EF3-1CFDC6E159DA}"/>
            </c:ext>
          </c:extLst>
        </c:ser>
        <c:ser>
          <c:idx val="6"/>
          <c:order val="6"/>
          <c:tx>
            <c:strRef>
              <c:f>'ELEVI REGIUNI'!$A$8</c:f>
              <c:strCache>
                <c:ptCount val="1"/>
                <c:pt idx="0">
                  <c:v>SUD-VEST OLTENIA</c:v>
                </c:pt>
              </c:strCache>
            </c:strRef>
          </c:tx>
          <c:spPr>
            <a:ln w="28575" cap="rnd">
              <a:solidFill>
                <a:schemeClr val="accent1">
                  <a:lumMod val="60000"/>
                </a:schemeClr>
              </a:solidFill>
              <a:round/>
            </a:ln>
            <a:effectLst/>
          </c:spPr>
          <c:marker>
            <c:symbol val="none"/>
          </c:marker>
          <c:cat>
            <c:strRef>
              <c:f>'ELEVI REGIUNI'!$B$1:$O$1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'ELEVI REGIUNI'!$B$8:$O$8</c:f>
              <c:numCache>
                <c:formatCode>General</c:formatCode>
                <c:ptCount val="14"/>
                <c:pt idx="0">
                  <c:v>318862</c:v>
                </c:pt>
                <c:pt idx="1">
                  <c:v>312439</c:v>
                </c:pt>
                <c:pt idx="2">
                  <c:v>306205</c:v>
                </c:pt>
                <c:pt idx="3">
                  <c:v>299004</c:v>
                </c:pt>
                <c:pt idx="4">
                  <c:v>292048</c:v>
                </c:pt>
                <c:pt idx="5">
                  <c:v>282406</c:v>
                </c:pt>
                <c:pt idx="6">
                  <c:v>286748</c:v>
                </c:pt>
                <c:pt idx="7">
                  <c:v>281534</c:v>
                </c:pt>
                <c:pt idx="8">
                  <c:v>274420</c:v>
                </c:pt>
                <c:pt idx="9">
                  <c:v>262689</c:v>
                </c:pt>
                <c:pt idx="10">
                  <c:v>256376</c:v>
                </c:pt>
                <c:pt idx="11">
                  <c:v>250721</c:v>
                </c:pt>
                <c:pt idx="12">
                  <c:v>245296</c:v>
                </c:pt>
                <c:pt idx="13">
                  <c:v>239238</c:v>
                </c:pt>
              </c:numCache>
            </c:numRef>
          </c:val>
          <c:smooth val="0"/>
          <c:extLst xmlns:c16r2="http://schemas.microsoft.com/office/drawing/2015/06/chart">
            <c:ext xmlns:c16="http://schemas.microsoft.com/office/drawing/2014/chart" uri="{C3380CC4-5D6E-409C-BE32-E72D297353CC}">
              <c16:uniqueId val="{00000006-9424-463F-8EF3-1CFDC6E159DA}"/>
            </c:ext>
          </c:extLst>
        </c:ser>
        <c:ser>
          <c:idx val="7"/>
          <c:order val="7"/>
          <c:tx>
            <c:strRef>
              <c:f>'ELEVI REGIUNI'!$A$9</c:f>
              <c:strCache>
                <c:ptCount val="1"/>
                <c:pt idx="0">
                  <c:v>VEST</c:v>
                </c:pt>
              </c:strCache>
            </c:strRef>
          </c:tx>
          <c:spPr>
            <a:ln w="28575" cap="rnd">
              <a:solidFill>
                <a:schemeClr val="accent2">
                  <a:lumMod val="60000"/>
                </a:schemeClr>
              </a:solidFill>
              <a:round/>
            </a:ln>
            <a:effectLst/>
          </c:spPr>
          <c:marker>
            <c:symbol val="none"/>
          </c:marker>
          <c:cat>
            <c:strRef>
              <c:f>'ELEVI REGIUNI'!$B$1:$O$1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'ELEVI REGIUNI'!$B$9:$O$9</c:f>
              <c:numCache>
                <c:formatCode>General</c:formatCode>
                <c:ptCount val="14"/>
                <c:pt idx="0">
                  <c:v>261367</c:v>
                </c:pt>
                <c:pt idx="1">
                  <c:v>254984</c:v>
                </c:pt>
                <c:pt idx="2">
                  <c:v>248813</c:v>
                </c:pt>
                <c:pt idx="3">
                  <c:v>246307</c:v>
                </c:pt>
                <c:pt idx="4">
                  <c:v>240612</c:v>
                </c:pt>
                <c:pt idx="5">
                  <c:v>230562</c:v>
                </c:pt>
                <c:pt idx="6">
                  <c:v>234073</c:v>
                </c:pt>
                <c:pt idx="7">
                  <c:v>229257</c:v>
                </c:pt>
                <c:pt idx="8">
                  <c:v>225350</c:v>
                </c:pt>
                <c:pt idx="9">
                  <c:v>220490</c:v>
                </c:pt>
                <c:pt idx="10">
                  <c:v>213975</c:v>
                </c:pt>
                <c:pt idx="11">
                  <c:v>212339</c:v>
                </c:pt>
                <c:pt idx="12">
                  <c:v>208899</c:v>
                </c:pt>
                <c:pt idx="13">
                  <c:v>206612</c:v>
                </c:pt>
              </c:numCache>
            </c:numRef>
          </c:val>
          <c:smooth val="0"/>
          <c:extLst xmlns:c16r2="http://schemas.microsoft.com/office/drawing/2015/06/chart">
            <c:ext xmlns:c16="http://schemas.microsoft.com/office/drawing/2014/chart" uri="{C3380CC4-5D6E-409C-BE32-E72D297353CC}">
              <c16:uniqueId val="{00000007-9424-463F-8EF3-1CFDC6E159DA}"/>
            </c:ext>
          </c:extLst>
        </c:ser>
        <c:dLbls>
          <c:showLegendKey val="0"/>
          <c:showVal val="0"/>
          <c:showCatName val="0"/>
          <c:showSerName val="0"/>
          <c:showPercent val="0"/>
          <c:showBubbleSize val="0"/>
        </c:dLbls>
        <c:marker val="1"/>
        <c:smooth val="0"/>
        <c:axId val="101454208"/>
        <c:axId val="101455744"/>
      </c:lineChart>
      <c:catAx>
        <c:axId val="101454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455744"/>
        <c:crosses val="autoZero"/>
        <c:auto val="1"/>
        <c:lblAlgn val="ctr"/>
        <c:lblOffset val="100"/>
        <c:noMultiLvlLbl val="0"/>
      </c:catAx>
      <c:valAx>
        <c:axId val="101455744"/>
        <c:scaling>
          <c:orientation val="minMax"/>
          <c:min val="20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45420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mn-lt"/>
                <a:ea typeface="+mn-ea"/>
                <a:cs typeface="+mn-cs"/>
              </a:defRPr>
            </a:pPr>
            <a:r>
              <a:rPr lang="en-GB" sz="1100"/>
              <a:t>Rata de absolvire a învăţământului liceal cu și fără examen de </a:t>
            </a:r>
            <a:r>
              <a:rPr lang="ro-RO" sz="1100"/>
              <a:t>BAC</a:t>
            </a:r>
            <a:endParaRPr lang="en-GB" sz="1100"/>
          </a:p>
        </c:rich>
      </c:tx>
      <c:layout/>
      <c:overlay val="0"/>
      <c:spPr>
        <a:noFill/>
        <a:ln>
          <a:noFill/>
        </a:ln>
        <a:effectLst/>
      </c:spPr>
    </c:title>
    <c:autoTitleDeleted val="0"/>
    <c:plotArea>
      <c:layout/>
      <c:barChart>
        <c:barDir val="col"/>
        <c:grouping val="clustered"/>
        <c:varyColors val="0"/>
        <c:ser>
          <c:idx val="0"/>
          <c:order val="0"/>
          <c:tx>
            <c:strRef>
              <c:f>'rata absolvire'!$A$15</c:f>
              <c:strCache>
                <c:ptCount val="1"/>
                <c:pt idx="0">
                  <c:v>Total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'rata absolvire'!$B$14:$M$14</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absolvire'!$B$15:$M$15</c:f>
              <c:numCache>
                <c:formatCode>General</c:formatCode>
                <c:ptCount val="12"/>
                <c:pt idx="0">
                  <c:v>55.3</c:v>
                </c:pt>
                <c:pt idx="1">
                  <c:v>64.099999999999994</c:v>
                </c:pt>
                <c:pt idx="2">
                  <c:v>79.2</c:v>
                </c:pt>
                <c:pt idx="3">
                  <c:v>79.900000000000006</c:v>
                </c:pt>
                <c:pt idx="4">
                  <c:v>76.2</c:v>
                </c:pt>
                <c:pt idx="5">
                  <c:v>79.5</c:v>
                </c:pt>
                <c:pt idx="6">
                  <c:v>90.6</c:v>
                </c:pt>
                <c:pt idx="7">
                  <c:v>81</c:v>
                </c:pt>
                <c:pt idx="8">
                  <c:v>89.1</c:v>
                </c:pt>
                <c:pt idx="9">
                  <c:v>70.8</c:v>
                </c:pt>
                <c:pt idx="10">
                  <c:v>71.2</c:v>
                </c:pt>
                <c:pt idx="11">
                  <c:v>69.5</c:v>
                </c:pt>
              </c:numCache>
            </c:numRef>
          </c:val>
          <c:extLst xmlns:c16r2="http://schemas.microsoft.com/office/drawing/2015/06/chart">
            <c:ext xmlns:c16="http://schemas.microsoft.com/office/drawing/2014/chart" uri="{C3380CC4-5D6E-409C-BE32-E72D297353CC}">
              <c16:uniqueId val="{00000000-3204-4013-9AC2-1507BE08647B}"/>
            </c:ext>
          </c:extLst>
        </c:ser>
        <c:ser>
          <c:idx val="1"/>
          <c:order val="1"/>
          <c:tx>
            <c:strRef>
              <c:f>'rata absolvire'!$A$16</c:f>
              <c:strCache>
                <c:ptCount val="1"/>
                <c:pt idx="0">
                  <c:v>Feminin</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'rata absolvire'!$B$14:$M$14</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absolvire'!$B$16:$M$16</c:f>
              <c:numCache>
                <c:formatCode>General</c:formatCode>
                <c:ptCount val="12"/>
                <c:pt idx="0">
                  <c:v>60.3</c:v>
                </c:pt>
                <c:pt idx="1">
                  <c:v>67.7</c:v>
                </c:pt>
                <c:pt idx="2">
                  <c:v>83.3</c:v>
                </c:pt>
                <c:pt idx="3">
                  <c:v>82.6</c:v>
                </c:pt>
                <c:pt idx="4">
                  <c:v>79.599999999999994</c:v>
                </c:pt>
                <c:pt idx="5">
                  <c:v>82.8</c:v>
                </c:pt>
                <c:pt idx="6">
                  <c:v>91.3</c:v>
                </c:pt>
                <c:pt idx="7">
                  <c:v>84</c:v>
                </c:pt>
                <c:pt idx="8">
                  <c:v>93.9</c:v>
                </c:pt>
                <c:pt idx="9">
                  <c:v>74.099999999999994</c:v>
                </c:pt>
                <c:pt idx="10">
                  <c:v>75.400000000000006</c:v>
                </c:pt>
                <c:pt idx="11">
                  <c:v>74.400000000000006</c:v>
                </c:pt>
              </c:numCache>
            </c:numRef>
          </c:val>
          <c:extLst xmlns:c16r2="http://schemas.microsoft.com/office/drawing/2015/06/chart">
            <c:ext xmlns:c16="http://schemas.microsoft.com/office/drawing/2014/chart" uri="{C3380CC4-5D6E-409C-BE32-E72D297353CC}">
              <c16:uniqueId val="{00000001-3204-4013-9AC2-1507BE08647B}"/>
            </c:ext>
          </c:extLst>
        </c:ser>
        <c:ser>
          <c:idx val="2"/>
          <c:order val="2"/>
          <c:tx>
            <c:strRef>
              <c:f>'rata absolvire'!$A$17</c:f>
              <c:strCache>
                <c:ptCount val="1"/>
                <c:pt idx="0">
                  <c:v>Masculin</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'rata absolvire'!$B$14:$M$14</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absolvire'!$B$17:$M$17</c:f>
              <c:numCache>
                <c:formatCode>General</c:formatCode>
                <c:ptCount val="12"/>
                <c:pt idx="0">
                  <c:v>50.5</c:v>
                </c:pt>
                <c:pt idx="1">
                  <c:v>60.7</c:v>
                </c:pt>
                <c:pt idx="2">
                  <c:v>75.3</c:v>
                </c:pt>
                <c:pt idx="3">
                  <c:v>77.400000000000006</c:v>
                </c:pt>
                <c:pt idx="4">
                  <c:v>72.900000000000006</c:v>
                </c:pt>
                <c:pt idx="5">
                  <c:v>76.400000000000006</c:v>
                </c:pt>
                <c:pt idx="6">
                  <c:v>89.9</c:v>
                </c:pt>
                <c:pt idx="7">
                  <c:v>78.099999999999994</c:v>
                </c:pt>
                <c:pt idx="8">
                  <c:v>84.6</c:v>
                </c:pt>
                <c:pt idx="9">
                  <c:v>67.7</c:v>
                </c:pt>
                <c:pt idx="10">
                  <c:v>67.3</c:v>
                </c:pt>
                <c:pt idx="11">
                  <c:v>64.900000000000006</c:v>
                </c:pt>
              </c:numCache>
            </c:numRef>
          </c:val>
          <c:extLst xmlns:c16r2="http://schemas.microsoft.com/office/drawing/2015/06/chart">
            <c:ext xmlns:c16="http://schemas.microsoft.com/office/drawing/2014/chart" uri="{C3380CC4-5D6E-409C-BE32-E72D297353CC}">
              <c16:uniqueId val="{00000002-3204-4013-9AC2-1507BE08647B}"/>
            </c:ext>
          </c:extLst>
        </c:ser>
        <c:dLbls>
          <c:dLblPos val="outEnd"/>
          <c:showLegendKey val="0"/>
          <c:showVal val="1"/>
          <c:showCatName val="0"/>
          <c:showSerName val="0"/>
          <c:showPercent val="0"/>
          <c:showBubbleSize val="0"/>
        </c:dLbls>
        <c:gapWidth val="444"/>
        <c:overlap val="-90"/>
        <c:axId val="112112384"/>
        <c:axId val="112113920"/>
      </c:barChart>
      <c:catAx>
        <c:axId val="1121123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n-US"/>
          </a:p>
        </c:txPr>
        <c:crossAx val="112113920"/>
        <c:crosses val="autoZero"/>
        <c:auto val="1"/>
        <c:lblAlgn val="ctr"/>
        <c:lblOffset val="100"/>
        <c:noMultiLvlLbl val="0"/>
      </c:catAx>
      <c:valAx>
        <c:axId val="112113920"/>
        <c:scaling>
          <c:orientation val="minMax"/>
        </c:scaling>
        <c:delete val="1"/>
        <c:axPos val="l"/>
        <c:numFmt formatCode="General" sourceLinked="1"/>
        <c:majorTickMark val="none"/>
        <c:minorTickMark val="none"/>
        <c:tickLblPos val="nextTo"/>
        <c:crossAx val="1121123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mn-lt"/>
                <a:ea typeface="+mn-ea"/>
                <a:cs typeface="+mn-cs"/>
              </a:defRPr>
            </a:pPr>
            <a:r>
              <a:rPr lang="en-GB" sz="1100"/>
              <a:t>Rata de absolvire a învăţământului liceal cu examen de bacalaureat</a:t>
            </a:r>
          </a:p>
        </c:rich>
      </c:tx>
      <c:overlay val="0"/>
      <c:spPr>
        <a:noFill/>
        <a:ln>
          <a:noFill/>
        </a:ln>
        <a:effectLst/>
      </c:spPr>
    </c:title>
    <c:autoTitleDeleted val="0"/>
    <c:plotArea>
      <c:layout/>
      <c:barChart>
        <c:barDir val="col"/>
        <c:grouping val="clustered"/>
        <c:varyColors val="0"/>
        <c:ser>
          <c:idx val="0"/>
          <c:order val="0"/>
          <c:tx>
            <c:strRef>
              <c:f>'rata absolvire'!$A$23</c:f>
              <c:strCache>
                <c:ptCount val="1"/>
                <c:pt idx="0">
                  <c:v>Total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'rata absolvire'!$B$22:$M$22</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absolvire'!$B$23:$M$23</c:f>
              <c:numCache>
                <c:formatCode>General</c:formatCode>
                <c:ptCount val="12"/>
                <c:pt idx="0">
                  <c:v>50.5</c:v>
                </c:pt>
                <c:pt idx="1">
                  <c:v>56.5</c:v>
                </c:pt>
                <c:pt idx="2">
                  <c:v>72.8</c:v>
                </c:pt>
                <c:pt idx="3">
                  <c:v>63.4</c:v>
                </c:pt>
                <c:pt idx="4">
                  <c:v>42.4</c:v>
                </c:pt>
                <c:pt idx="5">
                  <c:v>39.200000000000003</c:v>
                </c:pt>
                <c:pt idx="6">
                  <c:v>44.6</c:v>
                </c:pt>
                <c:pt idx="7">
                  <c:v>44</c:v>
                </c:pt>
                <c:pt idx="8">
                  <c:v>51.7</c:v>
                </c:pt>
                <c:pt idx="9">
                  <c:v>41.6</c:v>
                </c:pt>
                <c:pt idx="10">
                  <c:v>43.8</c:v>
                </c:pt>
                <c:pt idx="11">
                  <c:v>42.6</c:v>
                </c:pt>
              </c:numCache>
            </c:numRef>
          </c:val>
          <c:extLst xmlns:c16r2="http://schemas.microsoft.com/office/drawing/2015/06/chart">
            <c:ext xmlns:c16="http://schemas.microsoft.com/office/drawing/2014/chart" uri="{C3380CC4-5D6E-409C-BE32-E72D297353CC}">
              <c16:uniqueId val="{00000000-D0F5-4EA4-95C5-848356C2223E}"/>
            </c:ext>
          </c:extLst>
        </c:ser>
        <c:ser>
          <c:idx val="1"/>
          <c:order val="1"/>
          <c:tx>
            <c:strRef>
              <c:f>'rata absolvire'!$A$24</c:f>
              <c:strCache>
                <c:ptCount val="1"/>
                <c:pt idx="0">
                  <c:v>Feminin</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'rata absolvire'!$B$22:$M$22</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absolvire'!$B$24:$M$24</c:f>
              <c:numCache>
                <c:formatCode>General</c:formatCode>
                <c:ptCount val="12"/>
                <c:pt idx="0">
                  <c:v>56.3</c:v>
                </c:pt>
                <c:pt idx="1">
                  <c:v>61.5</c:v>
                </c:pt>
                <c:pt idx="2">
                  <c:v>78.3</c:v>
                </c:pt>
                <c:pt idx="3">
                  <c:v>70.3</c:v>
                </c:pt>
                <c:pt idx="4">
                  <c:v>51.1</c:v>
                </c:pt>
                <c:pt idx="5">
                  <c:v>48.1</c:v>
                </c:pt>
                <c:pt idx="6">
                  <c:v>53.8</c:v>
                </c:pt>
                <c:pt idx="7">
                  <c:v>53</c:v>
                </c:pt>
                <c:pt idx="8">
                  <c:v>61.9</c:v>
                </c:pt>
                <c:pt idx="9">
                  <c:v>49.1</c:v>
                </c:pt>
                <c:pt idx="10">
                  <c:v>51.9</c:v>
                </c:pt>
                <c:pt idx="11">
                  <c:v>47.9</c:v>
                </c:pt>
              </c:numCache>
            </c:numRef>
          </c:val>
          <c:extLst xmlns:c16r2="http://schemas.microsoft.com/office/drawing/2015/06/chart">
            <c:ext xmlns:c16="http://schemas.microsoft.com/office/drawing/2014/chart" uri="{C3380CC4-5D6E-409C-BE32-E72D297353CC}">
              <c16:uniqueId val="{00000001-D0F5-4EA4-95C5-848356C2223E}"/>
            </c:ext>
          </c:extLst>
        </c:ser>
        <c:ser>
          <c:idx val="2"/>
          <c:order val="2"/>
          <c:tx>
            <c:strRef>
              <c:f>'rata absolvire'!$A$25</c:f>
              <c:strCache>
                <c:ptCount val="1"/>
                <c:pt idx="0">
                  <c:v>Masculin</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'rata absolvire'!$B$22:$M$22</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absolvire'!$B$25:$M$25</c:f>
              <c:numCache>
                <c:formatCode>General</c:formatCode>
                <c:ptCount val="12"/>
                <c:pt idx="0">
                  <c:v>44.9</c:v>
                </c:pt>
                <c:pt idx="1">
                  <c:v>51.8</c:v>
                </c:pt>
                <c:pt idx="2">
                  <c:v>67.599999999999994</c:v>
                </c:pt>
                <c:pt idx="3">
                  <c:v>56.8</c:v>
                </c:pt>
                <c:pt idx="4">
                  <c:v>34.1</c:v>
                </c:pt>
                <c:pt idx="5">
                  <c:v>30.7</c:v>
                </c:pt>
                <c:pt idx="6">
                  <c:v>35.9</c:v>
                </c:pt>
                <c:pt idx="7">
                  <c:v>35.4</c:v>
                </c:pt>
                <c:pt idx="8">
                  <c:v>41.9</c:v>
                </c:pt>
                <c:pt idx="9">
                  <c:v>34.5</c:v>
                </c:pt>
                <c:pt idx="10">
                  <c:v>36.200000000000003</c:v>
                </c:pt>
                <c:pt idx="11">
                  <c:v>36.9</c:v>
                </c:pt>
              </c:numCache>
            </c:numRef>
          </c:val>
          <c:extLst xmlns:c16r2="http://schemas.microsoft.com/office/drawing/2015/06/chart">
            <c:ext xmlns:c16="http://schemas.microsoft.com/office/drawing/2014/chart" uri="{C3380CC4-5D6E-409C-BE32-E72D297353CC}">
              <c16:uniqueId val="{00000002-D0F5-4EA4-95C5-848356C2223E}"/>
            </c:ext>
          </c:extLst>
        </c:ser>
        <c:dLbls>
          <c:dLblPos val="outEnd"/>
          <c:showLegendKey val="0"/>
          <c:showVal val="1"/>
          <c:showCatName val="0"/>
          <c:showSerName val="0"/>
          <c:showPercent val="0"/>
          <c:showBubbleSize val="0"/>
        </c:dLbls>
        <c:gapWidth val="444"/>
        <c:overlap val="-90"/>
        <c:axId val="111823488"/>
        <c:axId val="111845760"/>
      </c:barChart>
      <c:catAx>
        <c:axId val="1118234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n-US"/>
          </a:p>
        </c:txPr>
        <c:crossAx val="111845760"/>
        <c:crosses val="autoZero"/>
        <c:auto val="1"/>
        <c:lblAlgn val="ctr"/>
        <c:lblOffset val="100"/>
        <c:noMultiLvlLbl val="0"/>
      </c:catAx>
      <c:valAx>
        <c:axId val="111845760"/>
        <c:scaling>
          <c:orientation val="minMax"/>
        </c:scaling>
        <c:delete val="1"/>
        <c:axPos val="l"/>
        <c:numFmt formatCode="General" sourceLinked="1"/>
        <c:majorTickMark val="none"/>
        <c:minorTickMark val="none"/>
        <c:tickLblPos val="nextTo"/>
        <c:crossAx val="111823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mn-lt"/>
                <a:ea typeface="+mn-ea"/>
                <a:cs typeface="+mn-cs"/>
              </a:defRPr>
            </a:pPr>
            <a:r>
              <a:rPr lang="en-GB" sz="1100"/>
              <a:t>Rata de absolvire a învăţământului postliceal </a:t>
            </a:r>
          </a:p>
        </c:rich>
      </c:tx>
      <c:layout/>
      <c:overlay val="0"/>
      <c:spPr>
        <a:noFill/>
        <a:ln>
          <a:noFill/>
        </a:ln>
        <a:effectLst/>
      </c:spPr>
    </c:title>
    <c:autoTitleDeleted val="0"/>
    <c:plotArea>
      <c:layout/>
      <c:barChart>
        <c:barDir val="col"/>
        <c:grouping val="clustered"/>
        <c:varyColors val="0"/>
        <c:ser>
          <c:idx val="0"/>
          <c:order val="0"/>
          <c:tx>
            <c:strRef>
              <c:f>'rata absolvire'!$A$39</c:f>
              <c:strCache>
                <c:ptCount val="1"/>
                <c:pt idx="0">
                  <c:v>Total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'rata absolvire'!$B$38:$M$38</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absolvire'!$B$39:$M$39</c:f>
              <c:numCache>
                <c:formatCode>General</c:formatCode>
                <c:ptCount val="12"/>
                <c:pt idx="0">
                  <c:v>3.9</c:v>
                </c:pt>
                <c:pt idx="1">
                  <c:v>3.5</c:v>
                </c:pt>
                <c:pt idx="2">
                  <c:v>5</c:v>
                </c:pt>
                <c:pt idx="3">
                  <c:v>5.7</c:v>
                </c:pt>
                <c:pt idx="4">
                  <c:v>6.3</c:v>
                </c:pt>
                <c:pt idx="5">
                  <c:v>9.1999999999999993</c:v>
                </c:pt>
                <c:pt idx="6">
                  <c:v>12.1</c:v>
                </c:pt>
                <c:pt idx="7">
                  <c:v>14.6</c:v>
                </c:pt>
                <c:pt idx="8">
                  <c:v>16.3</c:v>
                </c:pt>
                <c:pt idx="9">
                  <c:v>15.9</c:v>
                </c:pt>
                <c:pt idx="10">
                  <c:v>15.5</c:v>
                </c:pt>
                <c:pt idx="11">
                  <c:v>15.2</c:v>
                </c:pt>
              </c:numCache>
            </c:numRef>
          </c:val>
          <c:extLst xmlns:c16r2="http://schemas.microsoft.com/office/drawing/2015/06/chart">
            <c:ext xmlns:c16="http://schemas.microsoft.com/office/drawing/2014/chart" uri="{C3380CC4-5D6E-409C-BE32-E72D297353CC}">
              <c16:uniqueId val="{00000000-FB4D-4D06-9E3E-BF7A3023268F}"/>
            </c:ext>
          </c:extLst>
        </c:ser>
        <c:ser>
          <c:idx val="1"/>
          <c:order val="1"/>
          <c:tx>
            <c:strRef>
              <c:f>'rata absolvire'!$A$40</c:f>
              <c:strCache>
                <c:ptCount val="1"/>
                <c:pt idx="0">
                  <c:v>Feminin</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'rata absolvire'!$B$38:$M$38</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absolvire'!$B$40:$M$40</c:f>
              <c:numCache>
                <c:formatCode>General</c:formatCode>
                <c:ptCount val="12"/>
                <c:pt idx="0">
                  <c:v>5.2</c:v>
                </c:pt>
                <c:pt idx="1">
                  <c:v>5.4</c:v>
                </c:pt>
                <c:pt idx="2">
                  <c:v>6.7</c:v>
                </c:pt>
                <c:pt idx="3">
                  <c:v>7.7</c:v>
                </c:pt>
                <c:pt idx="4">
                  <c:v>8.6</c:v>
                </c:pt>
                <c:pt idx="5">
                  <c:v>13</c:v>
                </c:pt>
                <c:pt idx="6">
                  <c:v>16.3</c:v>
                </c:pt>
                <c:pt idx="7">
                  <c:v>19.3</c:v>
                </c:pt>
                <c:pt idx="8">
                  <c:v>21</c:v>
                </c:pt>
                <c:pt idx="9">
                  <c:v>20.5</c:v>
                </c:pt>
                <c:pt idx="10">
                  <c:v>19.899999999999999</c:v>
                </c:pt>
                <c:pt idx="11">
                  <c:v>19</c:v>
                </c:pt>
              </c:numCache>
            </c:numRef>
          </c:val>
          <c:extLst xmlns:c16r2="http://schemas.microsoft.com/office/drawing/2015/06/chart">
            <c:ext xmlns:c16="http://schemas.microsoft.com/office/drawing/2014/chart" uri="{C3380CC4-5D6E-409C-BE32-E72D297353CC}">
              <c16:uniqueId val="{00000001-FB4D-4D06-9E3E-BF7A3023268F}"/>
            </c:ext>
          </c:extLst>
        </c:ser>
        <c:ser>
          <c:idx val="2"/>
          <c:order val="2"/>
          <c:tx>
            <c:strRef>
              <c:f>'rata absolvire'!$A$41</c:f>
              <c:strCache>
                <c:ptCount val="1"/>
                <c:pt idx="0">
                  <c:v>Masculin</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'rata absolvire'!$B$38:$M$38</c:f>
              <c:strCache>
                <c:ptCount val="12"/>
                <c:pt idx="0">
                  <c:v>06/07</c:v>
                </c:pt>
                <c:pt idx="1">
                  <c:v>07/08</c:v>
                </c:pt>
                <c:pt idx="2">
                  <c:v>08/09</c:v>
                </c:pt>
                <c:pt idx="3">
                  <c:v>09/10</c:v>
                </c:pt>
                <c:pt idx="4">
                  <c:v>10/11</c:v>
                </c:pt>
                <c:pt idx="5">
                  <c:v>11/12</c:v>
                </c:pt>
                <c:pt idx="6">
                  <c:v>12/13</c:v>
                </c:pt>
                <c:pt idx="7">
                  <c:v>13/14</c:v>
                </c:pt>
                <c:pt idx="8">
                  <c:v>14/15</c:v>
                </c:pt>
                <c:pt idx="9">
                  <c:v>15/16</c:v>
                </c:pt>
                <c:pt idx="10">
                  <c:v>16/17</c:v>
                </c:pt>
                <c:pt idx="11">
                  <c:v>17/18</c:v>
                </c:pt>
              </c:strCache>
            </c:strRef>
          </c:cat>
          <c:val>
            <c:numRef>
              <c:f>'rata absolvire'!$B$41:$M$41</c:f>
              <c:numCache>
                <c:formatCode>General</c:formatCode>
                <c:ptCount val="12"/>
                <c:pt idx="0">
                  <c:v>2.6</c:v>
                </c:pt>
                <c:pt idx="1">
                  <c:v>1.8</c:v>
                </c:pt>
                <c:pt idx="2">
                  <c:v>3.5</c:v>
                </c:pt>
                <c:pt idx="3">
                  <c:v>3.7</c:v>
                </c:pt>
                <c:pt idx="4">
                  <c:v>4.0999999999999996</c:v>
                </c:pt>
                <c:pt idx="5">
                  <c:v>5.6</c:v>
                </c:pt>
                <c:pt idx="6">
                  <c:v>8.1999999999999993</c:v>
                </c:pt>
                <c:pt idx="7">
                  <c:v>10.199999999999999</c:v>
                </c:pt>
                <c:pt idx="8">
                  <c:v>11.9</c:v>
                </c:pt>
                <c:pt idx="9">
                  <c:v>11.4</c:v>
                </c:pt>
                <c:pt idx="10">
                  <c:v>11.3</c:v>
                </c:pt>
                <c:pt idx="11">
                  <c:v>11.3</c:v>
                </c:pt>
              </c:numCache>
            </c:numRef>
          </c:val>
          <c:extLst xmlns:c16r2="http://schemas.microsoft.com/office/drawing/2015/06/chart">
            <c:ext xmlns:c16="http://schemas.microsoft.com/office/drawing/2014/chart" uri="{C3380CC4-5D6E-409C-BE32-E72D297353CC}">
              <c16:uniqueId val="{00000002-FB4D-4D06-9E3E-BF7A3023268F}"/>
            </c:ext>
          </c:extLst>
        </c:ser>
        <c:dLbls>
          <c:dLblPos val="outEnd"/>
          <c:showLegendKey val="0"/>
          <c:showVal val="1"/>
          <c:showCatName val="0"/>
          <c:showSerName val="0"/>
          <c:showPercent val="0"/>
          <c:showBubbleSize val="0"/>
        </c:dLbls>
        <c:gapWidth val="444"/>
        <c:overlap val="-90"/>
        <c:axId val="111886720"/>
        <c:axId val="111888256"/>
      </c:barChart>
      <c:catAx>
        <c:axId val="1118867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n-US"/>
          </a:p>
        </c:txPr>
        <c:crossAx val="111888256"/>
        <c:crosses val="autoZero"/>
        <c:auto val="1"/>
        <c:lblAlgn val="ctr"/>
        <c:lblOffset val="100"/>
        <c:noMultiLvlLbl val="0"/>
      </c:catAx>
      <c:valAx>
        <c:axId val="111888256"/>
        <c:scaling>
          <c:orientation val="minMax"/>
        </c:scaling>
        <c:delete val="1"/>
        <c:axPos val="l"/>
        <c:numFmt formatCode="General" sourceLinked="1"/>
        <c:majorTickMark val="none"/>
        <c:minorTickMark val="none"/>
        <c:tickLblPos val="nextTo"/>
        <c:crossAx val="11188672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o-RO" sz="1200"/>
              <a:t>Număr elevi cu CES în învățământul preuniversitar</a:t>
            </a:r>
            <a:endParaRPr lang="en-GB" sz="1200"/>
          </a:p>
        </c:rich>
      </c:tx>
      <c:overlay val="0"/>
      <c:spPr>
        <a:noFill/>
        <a:ln>
          <a:noFill/>
        </a:ln>
        <a:effectLst/>
      </c:spPr>
    </c:title>
    <c:autoTitleDeleted val="0"/>
    <c:plotArea>
      <c:layout/>
      <c:barChart>
        <c:barDir val="col"/>
        <c:grouping val="clustered"/>
        <c:varyColors val="0"/>
        <c:ser>
          <c:idx val="1"/>
          <c:order val="1"/>
          <c:tx>
            <c:strRef>
              <c:f>CES!$N$28</c:f>
              <c:strCache>
                <c:ptCount val="1"/>
                <c:pt idx="0">
                  <c:v>în mediul urban</c:v>
                </c:pt>
              </c:strCache>
            </c:strRef>
          </c:tx>
          <c:spPr>
            <a:solidFill>
              <a:schemeClr val="accent2"/>
            </a:solidFill>
            <a:ln>
              <a:noFill/>
            </a:ln>
            <a:effectLst/>
          </c:spPr>
          <c:invertIfNegative val="0"/>
          <c:cat>
            <c:strRef>
              <c:f>CES!$O$26:$S$26</c:f>
              <c:strCache>
                <c:ptCount val="5"/>
                <c:pt idx="0">
                  <c:v>2014-2015</c:v>
                </c:pt>
                <c:pt idx="1">
                  <c:v>2015-2016</c:v>
                </c:pt>
                <c:pt idx="2">
                  <c:v>2016-2017</c:v>
                </c:pt>
                <c:pt idx="3">
                  <c:v>2017-2018</c:v>
                </c:pt>
                <c:pt idx="4">
                  <c:v>2018-2019</c:v>
                </c:pt>
              </c:strCache>
            </c:strRef>
          </c:cat>
          <c:val>
            <c:numRef>
              <c:f>CES!$O$28:$S$28</c:f>
              <c:numCache>
                <c:formatCode>General</c:formatCode>
                <c:ptCount val="5"/>
                <c:pt idx="0">
                  <c:v>31918</c:v>
                </c:pt>
                <c:pt idx="1">
                  <c:v>34533</c:v>
                </c:pt>
                <c:pt idx="2">
                  <c:v>36289</c:v>
                </c:pt>
                <c:pt idx="3">
                  <c:v>34981</c:v>
                </c:pt>
                <c:pt idx="4">
                  <c:v>32742</c:v>
                </c:pt>
              </c:numCache>
            </c:numRef>
          </c:val>
          <c:extLst xmlns:c16r2="http://schemas.microsoft.com/office/drawing/2015/06/chart">
            <c:ext xmlns:c16="http://schemas.microsoft.com/office/drawing/2014/chart" uri="{C3380CC4-5D6E-409C-BE32-E72D297353CC}">
              <c16:uniqueId val="{00000001-0CFF-4A91-8992-CEFE098EDE6E}"/>
            </c:ext>
          </c:extLst>
        </c:ser>
        <c:ser>
          <c:idx val="2"/>
          <c:order val="2"/>
          <c:tx>
            <c:strRef>
              <c:f>CES!$N$29</c:f>
              <c:strCache>
                <c:ptCount val="1"/>
                <c:pt idx="0">
                  <c:v>în mediul rural</c:v>
                </c:pt>
              </c:strCache>
            </c:strRef>
          </c:tx>
          <c:spPr>
            <a:solidFill>
              <a:schemeClr val="accent3"/>
            </a:solidFill>
            <a:ln>
              <a:noFill/>
            </a:ln>
            <a:effectLst/>
          </c:spPr>
          <c:invertIfNegative val="0"/>
          <c:cat>
            <c:strRef>
              <c:f>CES!$O$26:$S$26</c:f>
              <c:strCache>
                <c:ptCount val="5"/>
                <c:pt idx="0">
                  <c:v>2014-2015</c:v>
                </c:pt>
                <c:pt idx="1">
                  <c:v>2015-2016</c:v>
                </c:pt>
                <c:pt idx="2">
                  <c:v>2016-2017</c:v>
                </c:pt>
                <c:pt idx="3">
                  <c:v>2017-2018</c:v>
                </c:pt>
                <c:pt idx="4">
                  <c:v>2018-2019</c:v>
                </c:pt>
              </c:strCache>
            </c:strRef>
          </c:cat>
          <c:val>
            <c:numRef>
              <c:f>CES!$O$29:$S$29</c:f>
              <c:numCache>
                <c:formatCode>General</c:formatCode>
                <c:ptCount val="5"/>
                <c:pt idx="0">
                  <c:v>20484</c:v>
                </c:pt>
                <c:pt idx="1">
                  <c:v>20050</c:v>
                </c:pt>
                <c:pt idx="2">
                  <c:v>19829</c:v>
                </c:pt>
                <c:pt idx="3">
                  <c:v>17252</c:v>
                </c:pt>
                <c:pt idx="4">
                  <c:v>14897</c:v>
                </c:pt>
              </c:numCache>
            </c:numRef>
          </c:val>
          <c:extLst xmlns:c16r2="http://schemas.microsoft.com/office/drawing/2015/06/chart">
            <c:ext xmlns:c16="http://schemas.microsoft.com/office/drawing/2014/chart" uri="{C3380CC4-5D6E-409C-BE32-E72D297353CC}">
              <c16:uniqueId val="{00000002-0CFF-4A91-8992-CEFE098EDE6E}"/>
            </c:ext>
          </c:extLst>
        </c:ser>
        <c:dLbls>
          <c:showLegendKey val="0"/>
          <c:showVal val="0"/>
          <c:showCatName val="0"/>
          <c:showSerName val="0"/>
          <c:showPercent val="0"/>
          <c:showBubbleSize val="0"/>
        </c:dLbls>
        <c:gapWidth val="219"/>
        <c:axId val="111544192"/>
        <c:axId val="111545728"/>
      </c:barChart>
      <c:lineChart>
        <c:grouping val="standard"/>
        <c:varyColors val="0"/>
        <c:ser>
          <c:idx val="0"/>
          <c:order val="0"/>
          <c:tx>
            <c:strRef>
              <c:f>CES!$N$27</c:f>
              <c:strCache>
                <c:ptCount val="1"/>
                <c:pt idx="0">
                  <c:v>Total elevi CES</c:v>
                </c:pt>
              </c:strCache>
            </c:strRef>
          </c:tx>
          <c:spPr>
            <a:ln w="28575" cap="rnd">
              <a:solidFill>
                <a:schemeClr val="accent1"/>
              </a:solidFill>
              <a:round/>
            </a:ln>
            <a:effectLst/>
          </c:spPr>
          <c:marker>
            <c:symbol val="none"/>
          </c:marker>
          <c:cat>
            <c:strRef>
              <c:f>CES!$O$26:$S$26</c:f>
              <c:strCache>
                <c:ptCount val="5"/>
                <c:pt idx="0">
                  <c:v>2014-2015</c:v>
                </c:pt>
                <c:pt idx="1">
                  <c:v>2015-2016</c:v>
                </c:pt>
                <c:pt idx="2">
                  <c:v>2016-2017</c:v>
                </c:pt>
                <c:pt idx="3">
                  <c:v>2017-2018</c:v>
                </c:pt>
                <c:pt idx="4">
                  <c:v>2018-2019</c:v>
                </c:pt>
              </c:strCache>
            </c:strRef>
          </c:cat>
          <c:val>
            <c:numRef>
              <c:f>CES!$O$27:$S$27</c:f>
              <c:numCache>
                <c:formatCode>General</c:formatCode>
                <c:ptCount val="5"/>
                <c:pt idx="0">
                  <c:v>52402</c:v>
                </c:pt>
                <c:pt idx="1">
                  <c:v>54583</c:v>
                </c:pt>
                <c:pt idx="2">
                  <c:v>56118</c:v>
                </c:pt>
                <c:pt idx="3">
                  <c:v>52233</c:v>
                </c:pt>
                <c:pt idx="4">
                  <c:v>47639</c:v>
                </c:pt>
              </c:numCache>
            </c:numRef>
          </c:val>
          <c:smooth val="0"/>
          <c:extLst xmlns:c16r2="http://schemas.microsoft.com/office/drawing/2015/06/chart">
            <c:ext xmlns:c16="http://schemas.microsoft.com/office/drawing/2014/chart" uri="{C3380CC4-5D6E-409C-BE32-E72D297353CC}">
              <c16:uniqueId val="{00000000-0CFF-4A91-8992-CEFE098EDE6E}"/>
            </c:ext>
          </c:extLst>
        </c:ser>
        <c:dLbls>
          <c:showLegendKey val="0"/>
          <c:showVal val="0"/>
          <c:showCatName val="0"/>
          <c:showSerName val="0"/>
          <c:showPercent val="0"/>
          <c:showBubbleSize val="0"/>
        </c:dLbls>
        <c:marker val="1"/>
        <c:smooth val="0"/>
        <c:axId val="111544192"/>
        <c:axId val="111545728"/>
      </c:lineChart>
      <c:catAx>
        <c:axId val="111544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1545728"/>
        <c:crosses val="autoZero"/>
        <c:auto val="1"/>
        <c:lblAlgn val="ctr"/>
        <c:lblOffset val="100"/>
        <c:noMultiLvlLbl val="0"/>
      </c:catAx>
      <c:valAx>
        <c:axId val="1115457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1544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spc="120" normalizeH="0" baseline="0">
                <a:solidFill>
                  <a:schemeClr val="tx1">
                    <a:lumMod val="65000"/>
                    <a:lumOff val="35000"/>
                  </a:schemeClr>
                </a:solidFill>
                <a:latin typeface="+mn-lt"/>
                <a:ea typeface="+mn-ea"/>
                <a:cs typeface="+mn-cs"/>
              </a:defRPr>
            </a:pPr>
            <a:r>
              <a:rPr lang="ro-RO" sz="1200"/>
              <a:t>Elevi</a:t>
            </a:r>
            <a:r>
              <a:rPr lang="ro-RO" sz="1200" baseline="0"/>
              <a:t> cu ces în funcție de nivelul școlii</a:t>
            </a:r>
            <a:endParaRPr lang="en-GB" sz="1200"/>
          </a:p>
        </c:rich>
      </c:tx>
      <c:layout/>
      <c:overlay val="0"/>
      <c:spPr>
        <a:noFill/>
        <a:ln>
          <a:noFill/>
        </a:ln>
        <a:effectLst/>
      </c:spPr>
    </c:title>
    <c:autoTitleDeleted val="0"/>
    <c:plotArea>
      <c:layout/>
      <c:barChart>
        <c:barDir val="col"/>
        <c:grouping val="percentStacked"/>
        <c:varyColors val="0"/>
        <c:ser>
          <c:idx val="0"/>
          <c:order val="0"/>
          <c:tx>
            <c:strRef>
              <c:f>CES!$N$35</c:f>
              <c:strCache>
                <c:ptCount val="1"/>
                <c:pt idx="0">
                  <c:v>Grădinițe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CES!$O$34:$S$34</c:f>
              <c:strCache>
                <c:ptCount val="5"/>
                <c:pt idx="0">
                  <c:v>2014-2015</c:v>
                </c:pt>
                <c:pt idx="1">
                  <c:v>2015-2016</c:v>
                </c:pt>
                <c:pt idx="2">
                  <c:v>2016-2017</c:v>
                </c:pt>
                <c:pt idx="3">
                  <c:v>2017-2018</c:v>
                </c:pt>
                <c:pt idx="4">
                  <c:v>2018-2019</c:v>
                </c:pt>
              </c:strCache>
            </c:strRef>
          </c:cat>
          <c:val>
            <c:numRef>
              <c:f>CES!$O$35:$S$35</c:f>
              <c:numCache>
                <c:formatCode>General</c:formatCode>
                <c:ptCount val="5"/>
                <c:pt idx="0">
                  <c:v>5032</c:v>
                </c:pt>
                <c:pt idx="1">
                  <c:v>4156</c:v>
                </c:pt>
                <c:pt idx="2">
                  <c:v>3157</c:v>
                </c:pt>
                <c:pt idx="3">
                  <c:v>2250</c:v>
                </c:pt>
                <c:pt idx="4">
                  <c:v>1440</c:v>
                </c:pt>
              </c:numCache>
            </c:numRef>
          </c:val>
          <c:extLst xmlns:c16r2="http://schemas.microsoft.com/office/drawing/2015/06/chart">
            <c:ext xmlns:c16="http://schemas.microsoft.com/office/drawing/2014/chart" uri="{C3380CC4-5D6E-409C-BE32-E72D297353CC}">
              <c16:uniqueId val="{00000000-9717-4436-803A-F54D59CB5BB5}"/>
            </c:ext>
          </c:extLst>
        </c:ser>
        <c:ser>
          <c:idx val="1"/>
          <c:order val="1"/>
          <c:tx>
            <c:strRef>
              <c:f>CES!$N$36</c:f>
              <c:strCache>
                <c:ptCount val="1"/>
                <c:pt idx="0">
                  <c:v>Școli primare și gimnaziale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CES!$O$34:$S$34</c:f>
              <c:strCache>
                <c:ptCount val="5"/>
                <c:pt idx="0">
                  <c:v>2014-2015</c:v>
                </c:pt>
                <c:pt idx="1">
                  <c:v>2015-2016</c:v>
                </c:pt>
                <c:pt idx="2">
                  <c:v>2016-2017</c:v>
                </c:pt>
                <c:pt idx="3">
                  <c:v>2017-2018</c:v>
                </c:pt>
                <c:pt idx="4">
                  <c:v>2018-2019</c:v>
                </c:pt>
              </c:strCache>
            </c:strRef>
          </c:cat>
          <c:val>
            <c:numRef>
              <c:f>CES!$O$36:$S$36</c:f>
              <c:numCache>
                <c:formatCode>General</c:formatCode>
                <c:ptCount val="5"/>
                <c:pt idx="0">
                  <c:v>32709</c:v>
                </c:pt>
                <c:pt idx="1">
                  <c:v>33147</c:v>
                </c:pt>
                <c:pt idx="2">
                  <c:v>33965</c:v>
                </c:pt>
                <c:pt idx="3">
                  <c:v>30599</c:v>
                </c:pt>
                <c:pt idx="4">
                  <c:v>26790</c:v>
                </c:pt>
              </c:numCache>
            </c:numRef>
          </c:val>
          <c:extLst xmlns:c16r2="http://schemas.microsoft.com/office/drawing/2015/06/chart">
            <c:ext xmlns:c16="http://schemas.microsoft.com/office/drawing/2014/chart" uri="{C3380CC4-5D6E-409C-BE32-E72D297353CC}">
              <c16:uniqueId val="{00000001-9717-4436-803A-F54D59CB5BB5}"/>
            </c:ext>
          </c:extLst>
        </c:ser>
        <c:ser>
          <c:idx val="2"/>
          <c:order val="2"/>
          <c:tx>
            <c:strRef>
              <c:f>CES!$N$37</c:f>
              <c:strCache>
                <c:ptCount val="1"/>
                <c:pt idx="0">
                  <c:v>Licee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CES!$O$34:$S$34</c:f>
              <c:strCache>
                <c:ptCount val="5"/>
                <c:pt idx="0">
                  <c:v>2014-2015</c:v>
                </c:pt>
                <c:pt idx="1">
                  <c:v>2015-2016</c:v>
                </c:pt>
                <c:pt idx="2">
                  <c:v>2016-2017</c:v>
                </c:pt>
                <c:pt idx="3">
                  <c:v>2017-2018</c:v>
                </c:pt>
                <c:pt idx="4">
                  <c:v>2018-2019</c:v>
                </c:pt>
              </c:strCache>
            </c:strRef>
          </c:cat>
          <c:val>
            <c:numRef>
              <c:f>CES!$O$37:$S$37</c:f>
              <c:numCache>
                <c:formatCode>General</c:formatCode>
                <c:ptCount val="5"/>
                <c:pt idx="0">
                  <c:v>12676</c:v>
                </c:pt>
                <c:pt idx="1">
                  <c:v>15022</c:v>
                </c:pt>
                <c:pt idx="2">
                  <c:v>16372</c:v>
                </c:pt>
                <c:pt idx="3">
                  <c:v>16507</c:v>
                </c:pt>
                <c:pt idx="4">
                  <c:v>15742</c:v>
                </c:pt>
              </c:numCache>
            </c:numRef>
          </c:val>
          <c:extLst xmlns:c16r2="http://schemas.microsoft.com/office/drawing/2015/06/chart">
            <c:ext xmlns:c16="http://schemas.microsoft.com/office/drawing/2014/chart" uri="{C3380CC4-5D6E-409C-BE32-E72D297353CC}">
              <c16:uniqueId val="{00000002-9717-4436-803A-F54D59CB5BB5}"/>
            </c:ext>
          </c:extLst>
        </c:ser>
        <c:dLbls>
          <c:dLblPos val="ctr"/>
          <c:showLegendKey val="0"/>
          <c:showVal val="1"/>
          <c:showCatName val="0"/>
          <c:showSerName val="0"/>
          <c:showPercent val="0"/>
          <c:showBubbleSize val="0"/>
        </c:dLbls>
        <c:gapWidth val="79"/>
        <c:overlap val="100"/>
        <c:axId val="111566848"/>
        <c:axId val="111568384"/>
      </c:barChart>
      <c:catAx>
        <c:axId val="1115668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n-US"/>
          </a:p>
        </c:txPr>
        <c:crossAx val="111568384"/>
        <c:crosses val="autoZero"/>
        <c:auto val="1"/>
        <c:lblAlgn val="ctr"/>
        <c:lblOffset val="100"/>
        <c:noMultiLvlLbl val="0"/>
      </c:catAx>
      <c:valAx>
        <c:axId val="111568384"/>
        <c:scaling>
          <c:orientation val="minMax"/>
        </c:scaling>
        <c:delete val="1"/>
        <c:axPos val="l"/>
        <c:numFmt formatCode="0%" sourceLinked="1"/>
        <c:majorTickMark val="none"/>
        <c:minorTickMark val="none"/>
        <c:tickLblPos val="nextTo"/>
        <c:crossAx val="1115668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ro-RO" sz="1100" b="1" i="0" cap="all" baseline="0">
                <a:effectLst/>
              </a:rPr>
              <a:t>Elevi înscriși în programe „A doua șansă”, pe categorii de vârstă, 2018-2019</a:t>
            </a:r>
            <a:endParaRPr lang="en-GB">
              <a:effectLst/>
            </a:endParaRPr>
          </a:p>
        </c:rich>
      </c:tx>
      <c:overlay val="0"/>
      <c:spPr>
        <a:noFill/>
        <a:ln>
          <a:noFill/>
        </a:ln>
        <a:effectLst/>
      </c:spPr>
    </c:title>
    <c:autoTitleDeleted val="0"/>
    <c:plotArea>
      <c:layout/>
      <c:barChart>
        <c:barDir val="col"/>
        <c:grouping val="percentStacked"/>
        <c:varyColors val="0"/>
        <c:ser>
          <c:idx val="0"/>
          <c:order val="0"/>
          <c:tx>
            <c:strRef>
              <c:f>ADȘ!$H$1</c:f>
              <c:strCache>
                <c:ptCount val="1"/>
                <c:pt idx="0">
                  <c:v>10-13 ANI</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ADȘ!$G$2:$G$4</c:f>
              <c:strCache>
                <c:ptCount val="3"/>
                <c:pt idx="0">
                  <c:v>Primar</c:v>
                </c:pt>
                <c:pt idx="1">
                  <c:v>Gimnazial</c:v>
                </c:pt>
                <c:pt idx="2">
                  <c:v>Liceal</c:v>
                </c:pt>
              </c:strCache>
            </c:strRef>
          </c:cat>
          <c:val>
            <c:numRef>
              <c:f>ADȘ!$H$2:$H$4</c:f>
              <c:numCache>
                <c:formatCode>General</c:formatCode>
                <c:ptCount val="3"/>
                <c:pt idx="0">
                  <c:v>678</c:v>
                </c:pt>
                <c:pt idx="1">
                  <c:v>0</c:v>
                </c:pt>
                <c:pt idx="2">
                  <c:v>0</c:v>
                </c:pt>
              </c:numCache>
            </c:numRef>
          </c:val>
          <c:extLst xmlns:c16r2="http://schemas.microsoft.com/office/drawing/2015/06/chart">
            <c:ext xmlns:c16="http://schemas.microsoft.com/office/drawing/2014/chart" uri="{C3380CC4-5D6E-409C-BE32-E72D297353CC}">
              <c16:uniqueId val="{00000000-BEFE-41EF-A478-384A746E5E2E}"/>
            </c:ext>
          </c:extLst>
        </c:ser>
        <c:ser>
          <c:idx val="1"/>
          <c:order val="1"/>
          <c:tx>
            <c:strRef>
              <c:f>ADȘ!$I$1</c:f>
              <c:strCache>
                <c:ptCount val="1"/>
                <c:pt idx="0">
                  <c:v>14-17 ANI</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ADȘ!$G$2:$G$4</c:f>
              <c:strCache>
                <c:ptCount val="3"/>
                <c:pt idx="0">
                  <c:v>Primar</c:v>
                </c:pt>
                <c:pt idx="1">
                  <c:v>Gimnazial</c:v>
                </c:pt>
                <c:pt idx="2">
                  <c:v>Liceal</c:v>
                </c:pt>
              </c:strCache>
            </c:strRef>
          </c:cat>
          <c:val>
            <c:numRef>
              <c:f>ADȘ!$I$2:$I$4</c:f>
              <c:numCache>
                <c:formatCode>General</c:formatCode>
                <c:ptCount val="3"/>
                <c:pt idx="0">
                  <c:v>681</c:v>
                </c:pt>
                <c:pt idx="1">
                  <c:v>785</c:v>
                </c:pt>
                <c:pt idx="2">
                  <c:v>0</c:v>
                </c:pt>
              </c:numCache>
            </c:numRef>
          </c:val>
          <c:extLst xmlns:c16r2="http://schemas.microsoft.com/office/drawing/2015/06/chart">
            <c:ext xmlns:c16="http://schemas.microsoft.com/office/drawing/2014/chart" uri="{C3380CC4-5D6E-409C-BE32-E72D297353CC}">
              <c16:uniqueId val="{00000001-BEFE-41EF-A478-384A746E5E2E}"/>
            </c:ext>
          </c:extLst>
        </c:ser>
        <c:ser>
          <c:idx val="2"/>
          <c:order val="2"/>
          <c:tx>
            <c:strRef>
              <c:f>ADȘ!$J$1</c:f>
              <c:strCache>
                <c:ptCount val="1"/>
                <c:pt idx="0">
                  <c:v>18-23 ANI</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ADȘ!$G$2:$G$4</c:f>
              <c:strCache>
                <c:ptCount val="3"/>
                <c:pt idx="0">
                  <c:v>Primar</c:v>
                </c:pt>
                <c:pt idx="1">
                  <c:v>Gimnazial</c:v>
                </c:pt>
                <c:pt idx="2">
                  <c:v>Liceal</c:v>
                </c:pt>
              </c:strCache>
            </c:strRef>
          </c:cat>
          <c:val>
            <c:numRef>
              <c:f>ADȘ!$J$2:$J$4</c:f>
              <c:numCache>
                <c:formatCode>General</c:formatCode>
                <c:ptCount val="3"/>
                <c:pt idx="0">
                  <c:v>419</c:v>
                </c:pt>
                <c:pt idx="1">
                  <c:v>991</c:v>
                </c:pt>
                <c:pt idx="2">
                  <c:v>1009</c:v>
                </c:pt>
              </c:numCache>
            </c:numRef>
          </c:val>
          <c:extLst xmlns:c16r2="http://schemas.microsoft.com/office/drawing/2015/06/chart">
            <c:ext xmlns:c16="http://schemas.microsoft.com/office/drawing/2014/chart" uri="{C3380CC4-5D6E-409C-BE32-E72D297353CC}">
              <c16:uniqueId val="{00000002-BEFE-41EF-A478-384A746E5E2E}"/>
            </c:ext>
          </c:extLst>
        </c:ser>
        <c:ser>
          <c:idx val="3"/>
          <c:order val="3"/>
          <c:tx>
            <c:strRef>
              <c:f>ADȘ!$K$1</c:f>
              <c:strCache>
                <c:ptCount val="1"/>
                <c:pt idx="0">
                  <c:v>24 ANI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ADȘ!$G$2:$G$4</c:f>
              <c:strCache>
                <c:ptCount val="3"/>
                <c:pt idx="0">
                  <c:v>Primar</c:v>
                </c:pt>
                <c:pt idx="1">
                  <c:v>Gimnazial</c:v>
                </c:pt>
                <c:pt idx="2">
                  <c:v>Liceal</c:v>
                </c:pt>
              </c:strCache>
            </c:strRef>
          </c:cat>
          <c:val>
            <c:numRef>
              <c:f>ADȘ!$K$2:$K$4</c:f>
              <c:numCache>
                <c:formatCode>General</c:formatCode>
                <c:ptCount val="3"/>
                <c:pt idx="0">
                  <c:v>1858</c:v>
                </c:pt>
                <c:pt idx="1">
                  <c:v>3172</c:v>
                </c:pt>
                <c:pt idx="2">
                  <c:v>2235</c:v>
                </c:pt>
              </c:numCache>
            </c:numRef>
          </c:val>
          <c:extLst xmlns:c16r2="http://schemas.microsoft.com/office/drawing/2015/06/chart">
            <c:ext xmlns:c16="http://schemas.microsoft.com/office/drawing/2014/chart" uri="{C3380CC4-5D6E-409C-BE32-E72D297353CC}">
              <c16:uniqueId val="{00000003-BEFE-41EF-A478-384A746E5E2E}"/>
            </c:ext>
          </c:extLst>
        </c:ser>
        <c:dLbls>
          <c:dLblPos val="ctr"/>
          <c:showLegendKey val="0"/>
          <c:showVal val="1"/>
          <c:showCatName val="0"/>
          <c:showSerName val="0"/>
          <c:showPercent val="0"/>
          <c:showBubbleSize val="0"/>
        </c:dLbls>
        <c:gapWidth val="150"/>
        <c:overlap val="100"/>
        <c:axId val="112033152"/>
        <c:axId val="112043136"/>
      </c:barChart>
      <c:catAx>
        <c:axId val="1120331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en-US"/>
          </a:p>
        </c:txPr>
        <c:crossAx val="112043136"/>
        <c:crosses val="autoZero"/>
        <c:auto val="1"/>
        <c:lblAlgn val="ctr"/>
        <c:lblOffset val="100"/>
        <c:noMultiLvlLbl val="0"/>
      </c:catAx>
      <c:valAx>
        <c:axId val="11204313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en-US"/>
          </a:p>
        </c:txPr>
        <c:crossAx val="112033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spc="120" normalizeH="0" baseline="0">
                <a:solidFill>
                  <a:schemeClr val="tx1">
                    <a:lumMod val="65000"/>
                    <a:lumOff val="35000"/>
                  </a:schemeClr>
                </a:solidFill>
                <a:latin typeface="+mn-lt"/>
                <a:ea typeface="+mn-ea"/>
                <a:cs typeface="+mn-cs"/>
              </a:defRPr>
            </a:pPr>
            <a:r>
              <a:rPr lang="ro-RO" sz="1200"/>
              <a:t>Participanți înscriși în programe „A doua șansă” 2010-2019</a:t>
            </a:r>
            <a:endParaRPr lang="en-GB" sz="1200"/>
          </a:p>
        </c:rich>
      </c:tx>
      <c:overlay val="0"/>
      <c:spPr>
        <a:noFill/>
        <a:ln>
          <a:noFill/>
        </a:ln>
        <a:effectLst/>
      </c:spPr>
    </c:title>
    <c:autoTitleDeleted val="0"/>
    <c:plotArea>
      <c:layout/>
      <c:barChart>
        <c:barDir val="col"/>
        <c:grouping val="clustered"/>
        <c:varyColors val="0"/>
        <c:ser>
          <c:idx val="0"/>
          <c:order val="0"/>
          <c:tx>
            <c:strRef>
              <c:f>ADȘ!$B$1</c:f>
              <c:strCache>
                <c:ptCount val="1"/>
                <c:pt idx="0">
                  <c:v>Primar</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ADȘ!$A$2:$A$8</c:f>
              <c:strCache>
                <c:ptCount val="7"/>
                <c:pt idx="0">
                  <c:v>2010-2011</c:v>
                </c:pt>
                <c:pt idx="1">
                  <c:v>2012-2013</c:v>
                </c:pt>
                <c:pt idx="2">
                  <c:v>2013-2014</c:v>
                </c:pt>
                <c:pt idx="3">
                  <c:v>2014-2015</c:v>
                </c:pt>
                <c:pt idx="4">
                  <c:v>2015-2016</c:v>
                </c:pt>
                <c:pt idx="5">
                  <c:v>2017-2018</c:v>
                </c:pt>
                <c:pt idx="6">
                  <c:v>2018-2019</c:v>
                </c:pt>
              </c:strCache>
            </c:strRef>
          </c:cat>
          <c:val>
            <c:numRef>
              <c:f>ADȘ!$B$2:$B$8</c:f>
              <c:numCache>
                <c:formatCode>General</c:formatCode>
                <c:ptCount val="7"/>
                <c:pt idx="0">
                  <c:v>2891</c:v>
                </c:pt>
                <c:pt idx="1">
                  <c:v>2923</c:v>
                </c:pt>
                <c:pt idx="2">
                  <c:v>2995</c:v>
                </c:pt>
                <c:pt idx="3">
                  <c:v>3711</c:v>
                </c:pt>
                <c:pt idx="4">
                  <c:v>3753</c:v>
                </c:pt>
                <c:pt idx="5">
                  <c:v>3877</c:v>
                </c:pt>
                <c:pt idx="6">
                  <c:v>3636</c:v>
                </c:pt>
              </c:numCache>
            </c:numRef>
          </c:val>
          <c:extLst xmlns:c16r2="http://schemas.microsoft.com/office/drawing/2015/06/chart">
            <c:ext xmlns:c16="http://schemas.microsoft.com/office/drawing/2014/chart" uri="{C3380CC4-5D6E-409C-BE32-E72D297353CC}">
              <c16:uniqueId val="{00000000-C9CD-4CA3-B7D8-499BF042381A}"/>
            </c:ext>
          </c:extLst>
        </c:ser>
        <c:ser>
          <c:idx val="1"/>
          <c:order val="1"/>
          <c:tx>
            <c:strRef>
              <c:f>ADȘ!$C$1</c:f>
              <c:strCache>
                <c:ptCount val="1"/>
                <c:pt idx="0">
                  <c:v>Gimnazial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ADȘ!$A$2:$A$8</c:f>
              <c:strCache>
                <c:ptCount val="7"/>
                <c:pt idx="0">
                  <c:v>2010-2011</c:v>
                </c:pt>
                <c:pt idx="1">
                  <c:v>2012-2013</c:v>
                </c:pt>
                <c:pt idx="2">
                  <c:v>2013-2014</c:v>
                </c:pt>
                <c:pt idx="3">
                  <c:v>2014-2015</c:v>
                </c:pt>
                <c:pt idx="4">
                  <c:v>2015-2016</c:v>
                </c:pt>
                <c:pt idx="5">
                  <c:v>2017-2018</c:v>
                </c:pt>
                <c:pt idx="6">
                  <c:v>2018-2019</c:v>
                </c:pt>
              </c:strCache>
            </c:strRef>
          </c:cat>
          <c:val>
            <c:numRef>
              <c:f>ADȘ!$C$2:$C$8</c:f>
              <c:numCache>
                <c:formatCode>General</c:formatCode>
                <c:ptCount val="7"/>
                <c:pt idx="0">
                  <c:v>5808</c:v>
                </c:pt>
                <c:pt idx="1">
                  <c:v>5220</c:v>
                </c:pt>
                <c:pt idx="2">
                  <c:v>5643</c:v>
                </c:pt>
                <c:pt idx="3">
                  <c:v>6437</c:v>
                </c:pt>
                <c:pt idx="4">
                  <c:v>4906</c:v>
                </c:pt>
                <c:pt idx="5">
                  <c:v>5168</c:v>
                </c:pt>
                <c:pt idx="6">
                  <c:v>4948</c:v>
                </c:pt>
              </c:numCache>
            </c:numRef>
          </c:val>
          <c:extLst xmlns:c16r2="http://schemas.microsoft.com/office/drawing/2015/06/chart">
            <c:ext xmlns:c16="http://schemas.microsoft.com/office/drawing/2014/chart" uri="{C3380CC4-5D6E-409C-BE32-E72D297353CC}">
              <c16:uniqueId val="{00000001-C9CD-4CA3-B7D8-499BF042381A}"/>
            </c:ext>
          </c:extLst>
        </c:ser>
        <c:ser>
          <c:idx val="2"/>
          <c:order val="2"/>
          <c:tx>
            <c:strRef>
              <c:f>ADȘ!$D$1</c:f>
              <c:strCache>
                <c:ptCount val="1"/>
                <c:pt idx="0">
                  <c:v>Liceal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ADȘ!$A$2:$A$8</c:f>
              <c:strCache>
                <c:ptCount val="7"/>
                <c:pt idx="0">
                  <c:v>2010-2011</c:v>
                </c:pt>
                <c:pt idx="1">
                  <c:v>2012-2013</c:v>
                </c:pt>
                <c:pt idx="2">
                  <c:v>2013-2014</c:v>
                </c:pt>
                <c:pt idx="3">
                  <c:v>2014-2015</c:v>
                </c:pt>
                <c:pt idx="4">
                  <c:v>2015-2016</c:v>
                </c:pt>
                <c:pt idx="5">
                  <c:v>2017-2018</c:v>
                </c:pt>
                <c:pt idx="6">
                  <c:v>2018-2019</c:v>
                </c:pt>
              </c:strCache>
            </c:strRef>
          </c:cat>
          <c:val>
            <c:numRef>
              <c:f>ADȘ!$D$2:$D$8</c:f>
              <c:numCache>
                <c:formatCode>General</c:formatCode>
                <c:ptCount val="7"/>
                <c:pt idx="0">
                  <c:v>0</c:v>
                </c:pt>
                <c:pt idx="1">
                  <c:v>0</c:v>
                </c:pt>
                <c:pt idx="2">
                  <c:v>0</c:v>
                </c:pt>
                <c:pt idx="3">
                  <c:v>669</c:v>
                </c:pt>
                <c:pt idx="4">
                  <c:v>2664</c:v>
                </c:pt>
                <c:pt idx="5">
                  <c:v>0</c:v>
                </c:pt>
                <c:pt idx="6">
                  <c:v>3244</c:v>
                </c:pt>
              </c:numCache>
            </c:numRef>
          </c:val>
          <c:extLst xmlns:c16r2="http://schemas.microsoft.com/office/drawing/2015/06/chart">
            <c:ext xmlns:c16="http://schemas.microsoft.com/office/drawing/2014/chart" uri="{C3380CC4-5D6E-409C-BE32-E72D297353CC}">
              <c16:uniqueId val="{00000002-C9CD-4CA3-B7D8-499BF042381A}"/>
            </c:ext>
          </c:extLst>
        </c:ser>
        <c:dLbls>
          <c:dLblPos val="outEnd"/>
          <c:showLegendKey val="0"/>
          <c:showVal val="1"/>
          <c:showCatName val="0"/>
          <c:showSerName val="0"/>
          <c:showPercent val="0"/>
          <c:showBubbleSize val="0"/>
        </c:dLbls>
        <c:gapWidth val="444"/>
        <c:overlap val="-90"/>
        <c:axId val="111719552"/>
        <c:axId val="111721088"/>
      </c:barChart>
      <c:catAx>
        <c:axId val="1117195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11721088"/>
        <c:crosses val="autoZero"/>
        <c:auto val="1"/>
        <c:lblAlgn val="ctr"/>
        <c:lblOffset val="100"/>
        <c:noMultiLvlLbl val="0"/>
      </c:catAx>
      <c:valAx>
        <c:axId val="111721088"/>
        <c:scaling>
          <c:orientation val="minMax"/>
        </c:scaling>
        <c:delete val="1"/>
        <c:axPos val="l"/>
        <c:numFmt formatCode="General" sourceLinked="1"/>
        <c:majorTickMark val="none"/>
        <c:minorTickMark val="none"/>
        <c:tickLblPos val="nextTo"/>
        <c:crossAx val="111719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o-RO" sz="1400" b="1">
                <a:effectLst/>
              </a:rPr>
              <a:t>Participarea adulților (18-64 ani) la educație și formare profesională</a:t>
            </a:r>
            <a:endParaRPr lang="en-GB" sz="1400" b="1">
              <a:effectLst/>
            </a:endParaRPr>
          </a:p>
        </c:rich>
      </c:tx>
      <c:overlay val="0"/>
      <c:spPr>
        <a:noFill/>
        <a:ln>
          <a:noFill/>
        </a:ln>
        <a:effectLst/>
      </c:spPr>
    </c:title>
    <c:autoTitleDeleted val="0"/>
    <c:plotArea>
      <c:layout/>
      <c:lineChart>
        <c:grouping val="standard"/>
        <c:varyColors val="0"/>
        <c:ser>
          <c:idx val="0"/>
          <c:order val="0"/>
          <c:tx>
            <c:strRef>
              <c:f>'participare edu 18+'!$A$2</c:f>
              <c:strCache>
                <c:ptCount val="1"/>
                <c:pt idx="0">
                  <c:v>UE</c:v>
                </c:pt>
              </c:strCache>
            </c:strRef>
          </c:tx>
          <c:spPr>
            <a:ln w="28575" cap="rnd">
              <a:solidFill>
                <a:schemeClr val="accent1"/>
              </a:solidFill>
              <a:round/>
            </a:ln>
            <a:effectLst/>
          </c:spPr>
          <c:marker>
            <c:symbol val="none"/>
          </c:marker>
          <c:cat>
            <c:strRef>
              <c:f>'participare edu 18+'!$B$1:$O$1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'participare edu 18+'!$B$2:$O$2</c:f>
              <c:numCache>
                <c:formatCode>#,##0.##########</c:formatCode>
                <c:ptCount val="14"/>
                <c:pt idx="0">
                  <c:v>13.7</c:v>
                </c:pt>
                <c:pt idx="1">
                  <c:v>13.4</c:v>
                </c:pt>
                <c:pt idx="2">
                  <c:v>13.6</c:v>
                </c:pt>
                <c:pt idx="3">
                  <c:v>13.4</c:v>
                </c:pt>
                <c:pt idx="4">
                  <c:v>13.2</c:v>
                </c:pt>
                <c:pt idx="5">
                  <c:v>12.9</c:v>
                </c:pt>
                <c:pt idx="6" formatCode="#,##0">
                  <c:v>13</c:v>
                </c:pt>
                <c:pt idx="7">
                  <c:v>14.8</c:v>
                </c:pt>
                <c:pt idx="8">
                  <c:v>14.9</c:v>
                </c:pt>
                <c:pt idx="9">
                  <c:v>14.7</c:v>
                </c:pt>
                <c:pt idx="10">
                  <c:v>14.7</c:v>
                </c:pt>
                <c:pt idx="11">
                  <c:v>14.7</c:v>
                </c:pt>
                <c:pt idx="12">
                  <c:v>14.9</c:v>
                </c:pt>
                <c:pt idx="13">
                  <c:v>15.1</c:v>
                </c:pt>
              </c:numCache>
            </c:numRef>
          </c:val>
          <c:smooth val="0"/>
          <c:extLst xmlns:c16r2="http://schemas.microsoft.com/office/drawing/2015/06/chart">
            <c:ext xmlns:c16="http://schemas.microsoft.com/office/drawing/2014/chart" uri="{C3380CC4-5D6E-409C-BE32-E72D297353CC}">
              <c16:uniqueId val="{00000000-3542-4D0F-B395-FC37CB6AB95C}"/>
            </c:ext>
          </c:extLst>
        </c:ser>
        <c:ser>
          <c:idx val="1"/>
          <c:order val="1"/>
          <c:tx>
            <c:strRef>
              <c:f>'participare edu 18+'!$A$3</c:f>
              <c:strCache>
                <c:ptCount val="1"/>
                <c:pt idx="0">
                  <c:v>Romania</c:v>
                </c:pt>
              </c:strCache>
            </c:strRef>
          </c:tx>
          <c:spPr>
            <a:ln w="28575" cap="rnd">
              <a:solidFill>
                <a:schemeClr val="accent2"/>
              </a:solidFill>
              <a:round/>
            </a:ln>
            <a:effectLst/>
          </c:spPr>
          <c:marker>
            <c:symbol val="none"/>
          </c:marker>
          <c:cat>
            <c:strRef>
              <c:f>'participare edu 18+'!$B$1:$O$1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'participare edu 18+'!$B$3:$O$3</c:f>
              <c:numCache>
                <c:formatCode>#,##0.##########</c:formatCode>
                <c:ptCount val="14"/>
                <c:pt idx="0">
                  <c:v>2.4</c:v>
                </c:pt>
                <c:pt idx="1">
                  <c:v>2.2999999999999998</c:v>
                </c:pt>
                <c:pt idx="2">
                  <c:v>2.6</c:v>
                </c:pt>
                <c:pt idx="3">
                  <c:v>2.5</c:v>
                </c:pt>
                <c:pt idx="4">
                  <c:v>1.9</c:v>
                </c:pt>
                <c:pt idx="5">
                  <c:v>2.2999999999999998</c:v>
                </c:pt>
                <c:pt idx="6">
                  <c:v>1.8</c:v>
                </c:pt>
                <c:pt idx="7">
                  <c:v>2.5</c:v>
                </c:pt>
                <c:pt idx="8" formatCode="#,##0">
                  <c:v>2</c:v>
                </c:pt>
                <c:pt idx="9">
                  <c:v>1.8</c:v>
                </c:pt>
                <c:pt idx="10">
                  <c:v>1.5</c:v>
                </c:pt>
                <c:pt idx="11">
                  <c:v>1.4</c:v>
                </c:pt>
                <c:pt idx="12">
                  <c:v>1.2</c:v>
                </c:pt>
                <c:pt idx="13">
                  <c:v>1.6</c:v>
                </c:pt>
              </c:numCache>
            </c:numRef>
          </c:val>
          <c:smooth val="0"/>
          <c:extLst xmlns:c16r2="http://schemas.microsoft.com/office/drawing/2015/06/chart">
            <c:ext xmlns:c16="http://schemas.microsoft.com/office/drawing/2014/chart" uri="{C3380CC4-5D6E-409C-BE32-E72D297353CC}">
              <c16:uniqueId val="{00000001-3542-4D0F-B395-FC37CB6AB95C}"/>
            </c:ext>
          </c:extLst>
        </c:ser>
        <c:dLbls>
          <c:showLegendKey val="0"/>
          <c:showVal val="0"/>
          <c:showCatName val="0"/>
          <c:showSerName val="0"/>
          <c:showPercent val="0"/>
          <c:showBubbleSize val="0"/>
        </c:dLbls>
        <c:marker val="1"/>
        <c:smooth val="0"/>
        <c:axId val="112609920"/>
        <c:axId val="112624000"/>
      </c:lineChart>
      <c:catAx>
        <c:axId val="112609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624000"/>
        <c:crosses val="autoZero"/>
        <c:auto val="1"/>
        <c:lblAlgn val="ctr"/>
        <c:lblOffset val="100"/>
        <c:noMultiLvlLbl val="0"/>
      </c:catAx>
      <c:valAx>
        <c:axId val="112624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609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o-RO" sz="1100"/>
              <a:t>Nr.</a:t>
            </a:r>
            <a:r>
              <a:rPr lang="ro-RO" sz="1100" baseline="0"/>
              <a:t> cadre didactice din învățământul preuniversitar, în funcție de mediul de rezidență și de gen</a:t>
            </a:r>
            <a:endParaRPr lang="en-GB" sz="1100"/>
          </a:p>
        </c:rich>
      </c:tx>
      <c:overlay val="0"/>
      <c:spPr>
        <a:noFill/>
        <a:ln>
          <a:noFill/>
        </a:ln>
        <a:effectLst/>
      </c:spPr>
    </c:title>
    <c:autoTitleDeleted val="0"/>
    <c:plotArea>
      <c:layout/>
      <c:lineChart>
        <c:grouping val="standard"/>
        <c:varyColors val="0"/>
        <c:ser>
          <c:idx val="0"/>
          <c:order val="0"/>
          <c:tx>
            <c:strRef>
              <c:f>'cadre didactice'!$A$59</c:f>
              <c:strCache>
                <c:ptCount val="1"/>
                <c:pt idx="0">
                  <c:v>Total</c:v>
                </c:pt>
              </c:strCache>
            </c:strRef>
          </c:tx>
          <c:spPr>
            <a:ln w="28575" cap="rnd">
              <a:solidFill>
                <a:schemeClr val="accent1"/>
              </a:solidFill>
              <a:round/>
            </a:ln>
            <a:effectLst/>
          </c:spPr>
          <c:marker>
            <c:symbol val="none"/>
          </c:marker>
          <c:cat>
            <c:strRef>
              <c:f>'cadre didactice'!$B$58:$N$58</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'cadre didactice'!$B$59:$N$59</c:f>
              <c:numCache>
                <c:formatCode>General</c:formatCode>
                <c:ptCount val="13"/>
                <c:pt idx="0">
                  <c:v>246735</c:v>
                </c:pt>
                <c:pt idx="1">
                  <c:v>244885</c:v>
                </c:pt>
                <c:pt idx="2">
                  <c:v>243453</c:v>
                </c:pt>
                <c:pt idx="3">
                  <c:v>237576</c:v>
                </c:pt>
                <c:pt idx="4">
                  <c:v>223207</c:v>
                </c:pt>
                <c:pt idx="5">
                  <c:v>219122</c:v>
                </c:pt>
                <c:pt idx="6">
                  <c:v>217619</c:v>
                </c:pt>
                <c:pt idx="7">
                  <c:v>219805</c:v>
                </c:pt>
                <c:pt idx="8">
                  <c:v>216268</c:v>
                </c:pt>
                <c:pt idx="9">
                  <c:v>210008</c:v>
                </c:pt>
                <c:pt idx="10">
                  <c:v>208566</c:v>
                </c:pt>
                <c:pt idx="11">
                  <c:v>209194</c:v>
                </c:pt>
                <c:pt idx="12">
                  <c:v>207393</c:v>
                </c:pt>
              </c:numCache>
            </c:numRef>
          </c:val>
          <c:smooth val="0"/>
          <c:extLst xmlns:c16r2="http://schemas.microsoft.com/office/drawing/2015/06/chart">
            <c:ext xmlns:c16="http://schemas.microsoft.com/office/drawing/2014/chart" uri="{C3380CC4-5D6E-409C-BE32-E72D297353CC}">
              <c16:uniqueId val="{00000000-9170-4659-93DC-BA34FEB55B2D}"/>
            </c:ext>
          </c:extLst>
        </c:ser>
        <c:ser>
          <c:idx val="1"/>
          <c:order val="1"/>
          <c:tx>
            <c:strRef>
              <c:f>'cadre didactice'!$A$60</c:f>
              <c:strCache>
                <c:ptCount val="1"/>
                <c:pt idx="0">
                  <c:v>Masculin</c:v>
                </c:pt>
              </c:strCache>
            </c:strRef>
          </c:tx>
          <c:spPr>
            <a:ln w="28575" cap="rnd">
              <a:solidFill>
                <a:schemeClr val="accent2"/>
              </a:solidFill>
              <a:round/>
            </a:ln>
            <a:effectLst/>
          </c:spPr>
          <c:marker>
            <c:symbol val="none"/>
          </c:marker>
          <c:cat>
            <c:strRef>
              <c:f>'cadre didactice'!$B$58:$N$58</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'cadre didactice'!$B$60:$N$60</c:f>
              <c:numCache>
                <c:formatCode>General</c:formatCode>
                <c:ptCount val="13"/>
                <c:pt idx="0">
                  <c:v>58701</c:v>
                </c:pt>
                <c:pt idx="1">
                  <c:v>57751</c:v>
                </c:pt>
                <c:pt idx="2">
                  <c:v>56841</c:v>
                </c:pt>
                <c:pt idx="3">
                  <c:v>54554</c:v>
                </c:pt>
                <c:pt idx="4">
                  <c:v>50000</c:v>
                </c:pt>
                <c:pt idx="5">
                  <c:v>48562</c:v>
                </c:pt>
                <c:pt idx="6">
                  <c:v>46753</c:v>
                </c:pt>
                <c:pt idx="7">
                  <c:v>46524</c:v>
                </c:pt>
                <c:pt idx="8">
                  <c:v>43841</c:v>
                </c:pt>
                <c:pt idx="9">
                  <c:v>41443</c:v>
                </c:pt>
                <c:pt idx="10">
                  <c:v>40416</c:v>
                </c:pt>
                <c:pt idx="11">
                  <c:v>39687</c:v>
                </c:pt>
                <c:pt idx="12">
                  <c:v>38765</c:v>
                </c:pt>
              </c:numCache>
            </c:numRef>
          </c:val>
          <c:smooth val="0"/>
          <c:extLst xmlns:c16r2="http://schemas.microsoft.com/office/drawing/2015/06/chart">
            <c:ext xmlns:c16="http://schemas.microsoft.com/office/drawing/2014/chart" uri="{C3380CC4-5D6E-409C-BE32-E72D297353CC}">
              <c16:uniqueId val="{00000001-9170-4659-93DC-BA34FEB55B2D}"/>
            </c:ext>
          </c:extLst>
        </c:ser>
        <c:ser>
          <c:idx val="2"/>
          <c:order val="2"/>
          <c:tx>
            <c:strRef>
              <c:f>'cadre didactice'!$A$61</c:f>
              <c:strCache>
                <c:ptCount val="1"/>
                <c:pt idx="0">
                  <c:v>Feminin</c:v>
                </c:pt>
              </c:strCache>
            </c:strRef>
          </c:tx>
          <c:spPr>
            <a:ln w="28575" cap="rnd">
              <a:solidFill>
                <a:schemeClr val="accent3"/>
              </a:solidFill>
              <a:round/>
            </a:ln>
            <a:effectLst/>
          </c:spPr>
          <c:marker>
            <c:symbol val="none"/>
          </c:marker>
          <c:cat>
            <c:strRef>
              <c:f>'cadre didactice'!$B$58:$N$58</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'cadre didactice'!$B$61:$N$61</c:f>
              <c:numCache>
                <c:formatCode>General</c:formatCode>
                <c:ptCount val="13"/>
                <c:pt idx="0">
                  <c:v>188034</c:v>
                </c:pt>
                <c:pt idx="1">
                  <c:v>187134</c:v>
                </c:pt>
                <c:pt idx="2">
                  <c:v>186612</c:v>
                </c:pt>
                <c:pt idx="3">
                  <c:v>183022</c:v>
                </c:pt>
                <c:pt idx="4">
                  <c:v>173207</c:v>
                </c:pt>
                <c:pt idx="5">
                  <c:v>170560</c:v>
                </c:pt>
                <c:pt idx="6">
                  <c:v>170866</c:v>
                </c:pt>
                <c:pt idx="7">
                  <c:v>173281</c:v>
                </c:pt>
                <c:pt idx="8">
                  <c:v>172427</c:v>
                </c:pt>
                <c:pt idx="9">
                  <c:v>168565</c:v>
                </c:pt>
                <c:pt idx="10">
                  <c:v>168150</c:v>
                </c:pt>
                <c:pt idx="11">
                  <c:v>169507</c:v>
                </c:pt>
                <c:pt idx="12">
                  <c:v>168628</c:v>
                </c:pt>
              </c:numCache>
            </c:numRef>
          </c:val>
          <c:smooth val="0"/>
          <c:extLst xmlns:c16r2="http://schemas.microsoft.com/office/drawing/2015/06/chart">
            <c:ext xmlns:c16="http://schemas.microsoft.com/office/drawing/2014/chart" uri="{C3380CC4-5D6E-409C-BE32-E72D297353CC}">
              <c16:uniqueId val="{00000002-9170-4659-93DC-BA34FEB55B2D}"/>
            </c:ext>
          </c:extLst>
        </c:ser>
        <c:ser>
          <c:idx val="3"/>
          <c:order val="3"/>
          <c:tx>
            <c:strRef>
              <c:f>'cadre didactice'!$A$62</c:f>
              <c:strCache>
                <c:ptCount val="1"/>
                <c:pt idx="0">
                  <c:v>Urban</c:v>
                </c:pt>
              </c:strCache>
            </c:strRef>
          </c:tx>
          <c:spPr>
            <a:ln w="28575" cap="rnd">
              <a:solidFill>
                <a:schemeClr val="accent4"/>
              </a:solidFill>
              <a:round/>
            </a:ln>
            <a:effectLst/>
          </c:spPr>
          <c:marker>
            <c:symbol val="none"/>
          </c:marker>
          <c:cat>
            <c:strRef>
              <c:f>'cadre didactice'!$B$58:$N$58</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'cadre didactice'!$B$62:$N$62</c:f>
              <c:numCache>
                <c:formatCode>General</c:formatCode>
                <c:ptCount val="13"/>
                <c:pt idx="0">
                  <c:v>151346</c:v>
                </c:pt>
                <c:pt idx="1">
                  <c:v>150906</c:v>
                </c:pt>
                <c:pt idx="2">
                  <c:v>148903</c:v>
                </c:pt>
                <c:pt idx="3">
                  <c:v>145588</c:v>
                </c:pt>
                <c:pt idx="4">
                  <c:v>137808</c:v>
                </c:pt>
                <c:pt idx="5">
                  <c:v>136396</c:v>
                </c:pt>
                <c:pt idx="6">
                  <c:v>135010</c:v>
                </c:pt>
                <c:pt idx="7">
                  <c:v>136705</c:v>
                </c:pt>
                <c:pt idx="8">
                  <c:v>133556</c:v>
                </c:pt>
                <c:pt idx="9">
                  <c:v>131069</c:v>
                </c:pt>
                <c:pt idx="10">
                  <c:v>130580</c:v>
                </c:pt>
                <c:pt idx="11">
                  <c:v>131765</c:v>
                </c:pt>
                <c:pt idx="12">
                  <c:v>131884</c:v>
                </c:pt>
              </c:numCache>
            </c:numRef>
          </c:val>
          <c:smooth val="0"/>
          <c:extLst xmlns:c16r2="http://schemas.microsoft.com/office/drawing/2015/06/chart">
            <c:ext xmlns:c16="http://schemas.microsoft.com/office/drawing/2014/chart" uri="{C3380CC4-5D6E-409C-BE32-E72D297353CC}">
              <c16:uniqueId val="{00000003-9170-4659-93DC-BA34FEB55B2D}"/>
            </c:ext>
          </c:extLst>
        </c:ser>
        <c:ser>
          <c:idx val="4"/>
          <c:order val="4"/>
          <c:tx>
            <c:strRef>
              <c:f>'cadre didactice'!$A$63</c:f>
              <c:strCache>
                <c:ptCount val="1"/>
                <c:pt idx="0">
                  <c:v>Rural</c:v>
                </c:pt>
              </c:strCache>
            </c:strRef>
          </c:tx>
          <c:spPr>
            <a:ln w="28575" cap="rnd">
              <a:solidFill>
                <a:schemeClr val="accent5"/>
              </a:solidFill>
              <a:round/>
            </a:ln>
            <a:effectLst/>
          </c:spPr>
          <c:marker>
            <c:symbol val="none"/>
          </c:marker>
          <c:cat>
            <c:strRef>
              <c:f>'cadre didactice'!$B$58:$N$58</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'cadre didactice'!$B$63:$N$63</c:f>
              <c:numCache>
                <c:formatCode>General</c:formatCode>
                <c:ptCount val="13"/>
                <c:pt idx="0">
                  <c:v>95389</c:v>
                </c:pt>
                <c:pt idx="1">
                  <c:v>93979</c:v>
                </c:pt>
                <c:pt idx="2">
                  <c:v>94550</c:v>
                </c:pt>
                <c:pt idx="3">
                  <c:v>91988</c:v>
                </c:pt>
                <c:pt idx="4">
                  <c:v>85399</c:v>
                </c:pt>
                <c:pt idx="5">
                  <c:v>82726</c:v>
                </c:pt>
                <c:pt idx="6">
                  <c:v>82609</c:v>
                </c:pt>
                <c:pt idx="7">
                  <c:v>83100</c:v>
                </c:pt>
                <c:pt idx="8">
                  <c:v>82712</c:v>
                </c:pt>
                <c:pt idx="9">
                  <c:v>78939</c:v>
                </c:pt>
                <c:pt idx="10">
                  <c:v>77986</c:v>
                </c:pt>
                <c:pt idx="11">
                  <c:v>77429</c:v>
                </c:pt>
                <c:pt idx="12">
                  <c:v>75509</c:v>
                </c:pt>
              </c:numCache>
            </c:numRef>
          </c:val>
          <c:smooth val="0"/>
          <c:extLst xmlns:c16r2="http://schemas.microsoft.com/office/drawing/2015/06/chart">
            <c:ext xmlns:c16="http://schemas.microsoft.com/office/drawing/2014/chart" uri="{C3380CC4-5D6E-409C-BE32-E72D297353CC}">
              <c16:uniqueId val="{00000004-9170-4659-93DC-BA34FEB55B2D}"/>
            </c:ext>
          </c:extLst>
        </c:ser>
        <c:dLbls>
          <c:showLegendKey val="0"/>
          <c:showVal val="0"/>
          <c:showCatName val="0"/>
          <c:showSerName val="0"/>
          <c:showPercent val="0"/>
          <c:showBubbleSize val="0"/>
        </c:dLbls>
        <c:marker val="1"/>
        <c:smooth val="0"/>
        <c:axId val="112379776"/>
        <c:axId val="112381312"/>
      </c:lineChart>
      <c:catAx>
        <c:axId val="112379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12381312"/>
        <c:crosses val="autoZero"/>
        <c:auto val="1"/>
        <c:lblAlgn val="ctr"/>
        <c:lblOffset val="100"/>
        <c:noMultiLvlLbl val="0"/>
      </c:catAx>
      <c:valAx>
        <c:axId val="112381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12379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o-RO" sz="1200"/>
              <a:t>Nr. cadre didactice în</a:t>
            </a:r>
            <a:r>
              <a:rPr lang="ro-RO" sz="1200" baseline="0"/>
              <a:t> funcție de nivelul de învățământ</a:t>
            </a:r>
            <a:endParaRPr lang="en-GB" sz="1200"/>
          </a:p>
        </c:rich>
      </c:tx>
      <c:overlay val="0"/>
      <c:spPr>
        <a:noFill/>
        <a:ln>
          <a:noFill/>
        </a:ln>
        <a:effectLst/>
      </c:spPr>
    </c:title>
    <c:autoTitleDeleted val="0"/>
    <c:plotArea>
      <c:layout/>
      <c:lineChart>
        <c:grouping val="standard"/>
        <c:varyColors val="0"/>
        <c:ser>
          <c:idx val="0"/>
          <c:order val="0"/>
          <c:tx>
            <c:strRef>
              <c:f>'cadre didactice'!$A$130</c:f>
              <c:strCache>
                <c:ptCount val="1"/>
                <c:pt idx="0">
                  <c:v>Preşcolar</c:v>
                </c:pt>
              </c:strCache>
            </c:strRef>
          </c:tx>
          <c:spPr>
            <a:ln w="28575" cap="rnd">
              <a:solidFill>
                <a:schemeClr val="accent1"/>
              </a:solidFill>
              <a:round/>
            </a:ln>
            <a:effectLst/>
          </c:spPr>
          <c:marker>
            <c:symbol val="none"/>
          </c:marker>
          <c:cat>
            <c:strRef>
              <c:f>'cadre didactice'!$B$129:$N$129</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'cadre didactice'!$B$130:$N$130</c:f>
              <c:numCache>
                <c:formatCode>General</c:formatCode>
                <c:ptCount val="13"/>
                <c:pt idx="0">
                  <c:v>36555</c:v>
                </c:pt>
                <c:pt idx="1">
                  <c:v>37348</c:v>
                </c:pt>
                <c:pt idx="2">
                  <c:v>38253</c:v>
                </c:pt>
                <c:pt idx="3">
                  <c:v>38322</c:v>
                </c:pt>
                <c:pt idx="4">
                  <c:v>37353</c:v>
                </c:pt>
                <c:pt idx="5">
                  <c:v>37391</c:v>
                </c:pt>
                <c:pt idx="6">
                  <c:v>35071</c:v>
                </c:pt>
                <c:pt idx="7">
                  <c:v>35433</c:v>
                </c:pt>
                <c:pt idx="8">
                  <c:v>35094</c:v>
                </c:pt>
                <c:pt idx="9">
                  <c:v>34598</c:v>
                </c:pt>
                <c:pt idx="10">
                  <c:v>34322</c:v>
                </c:pt>
                <c:pt idx="11">
                  <c:v>34720</c:v>
                </c:pt>
                <c:pt idx="12">
                  <c:v>34590</c:v>
                </c:pt>
              </c:numCache>
            </c:numRef>
          </c:val>
          <c:smooth val="0"/>
          <c:extLst xmlns:c16r2="http://schemas.microsoft.com/office/drawing/2015/06/chart">
            <c:ext xmlns:c16="http://schemas.microsoft.com/office/drawing/2014/chart" uri="{C3380CC4-5D6E-409C-BE32-E72D297353CC}">
              <c16:uniqueId val="{00000000-DAA3-4218-88E8-91BA4C83A1E1}"/>
            </c:ext>
          </c:extLst>
        </c:ser>
        <c:ser>
          <c:idx val="1"/>
          <c:order val="1"/>
          <c:tx>
            <c:strRef>
              <c:f>'cadre didactice'!$A$131</c:f>
              <c:strCache>
                <c:ptCount val="1"/>
                <c:pt idx="0">
                  <c:v>Primar</c:v>
                </c:pt>
              </c:strCache>
            </c:strRef>
          </c:tx>
          <c:spPr>
            <a:ln w="28575" cap="rnd">
              <a:solidFill>
                <a:schemeClr val="accent2"/>
              </a:solidFill>
              <a:round/>
            </a:ln>
            <a:effectLst/>
          </c:spPr>
          <c:marker>
            <c:symbol val="none"/>
          </c:marker>
          <c:cat>
            <c:strRef>
              <c:f>'cadre didactice'!$B$129:$N$129</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'cadre didactice'!$B$131:$N$131</c:f>
              <c:numCache>
                <c:formatCode>General</c:formatCode>
                <c:ptCount val="13"/>
                <c:pt idx="0">
                  <c:v>55487</c:v>
                </c:pt>
                <c:pt idx="1">
                  <c:v>54550</c:v>
                </c:pt>
                <c:pt idx="2">
                  <c:v>54069</c:v>
                </c:pt>
                <c:pt idx="3">
                  <c:v>52272</c:v>
                </c:pt>
                <c:pt idx="4">
                  <c:v>47560</c:v>
                </c:pt>
                <c:pt idx="5">
                  <c:v>45959</c:v>
                </c:pt>
                <c:pt idx="6">
                  <c:v>50626</c:v>
                </c:pt>
                <c:pt idx="7">
                  <c:v>50857</c:v>
                </c:pt>
                <c:pt idx="8">
                  <c:v>50098</c:v>
                </c:pt>
                <c:pt idx="9">
                  <c:v>48591</c:v>
                </c:pt>
                <c:pt idx="10">
                  <c:v>48009</c:v>
                </c:pt>
                <c:pt idx="11">
                  <c:v>48935</c:v>
                </c:pt>
                <c:pt idx="12">
                  <c:v>48156</c:v>
                </c:pt>
              </c:numCache>
            </c:numRef>
          </c:val>
          <c:smooth val="0"/>
          <c:extLst xmlns:c16r2="http://schemas.microsoft.com/office/drawing/2015/06/chart">
            <c:ext xmlns:c16="http://schemas.microsoft.com/office/drawing/2014/chart" uri="{C3380CC4-5D6E-409C-BE32-E72D297353CC}">
              <c16:uniqueId val="{00000001-DAA3-4218-88E8-91BA4C83A1E1}"/>
            </c:ext>
          </c:extLst>
        </c:ser>
        <c:ser>
          <c:idx val="2"/>
          <c:order val="2"/>
          <c:tx>
            <c:strRef>
              <c:f>'cadre didactice'!$A$132</c:f>
              <c:strCache>
                <c:ptCount val="1"/>
                <c:pt idx="0">
                  <c:v>Gimnazial</c:v>
                </c:pt>
              </c:strCache>
            </c:strRef>
          </c:tx>
          <c:spPr>
            <a:ln w="28575" cap="rnd">
              <a:solidFill>
                <a:schemeClr val="accent3"/>
              </a:solidFill>
              <a:round/>
            </a:ln>
            <a:effectLst/>
          </c:spPr>
          <c:marker>
            <c:symbol val="none"/>
          </c:marker>
          <c:cat>
            <c:strRef>
              <c:f>'cadre didactice'!$B$129:$N$129</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'cadre didactice'!$B$132:$N$132</c:f>
              <c:numCache>
                <c:formatCode>General</c:formatCode>
                <c:ptCount val="13"/>
                <c:pt idx="0">
                  <c:v>86114</c:v>
                </c:pt>
                <c:pt idx="1">
                  <c:v>84422</c:v>
                </c:pt>
                <c:pt idx="2">
                  <c:v>84491</c:v>
                </c:pt>
                <c:pt idx="3">
                  <c:v>82959</c:v>
                </c:pt>
                <c:pt idx="4">
                  <c:v>77445</c:v>
                </c:pt>
                <c:pt idx="5">
                  <c:v>74968</c:v>
                </c:pt>
                <c:pt idx="6">
                  <c:v>73014</c:v>
                </c:pt>
                <c:pt idx="7">
                  <c:v>74597</c:v>
                </c:pt>
                <c:pt idx="8">
                  <c:v>73046</c:v>
                </c:pt>
                <c:pt idx="9">
                  <c:v>69238</c:v>
                </c:pt>
                <c:pt idx="10">
                  <c:v>68704</c:v>
                </c:pt>
                <c:pt idx="11">
                  <c:v>68248</c:v>
                </c:pt>
                <c:pt idx="12">
                  <c:v>67284</c:v>
                </c:pt>
              </c:numCache>
            </c:numRef>
          </c:val>
          <c:smooth val="0"/>
          <c:extLst xmlns:c16r2="http://schemas.microsoft.com/office/drawing/2015/06/chart">
            <c:ext xmlns:c16="http://schemas.microsoft.com/office/drawing/2014/chart" uri="{C3380CC4-5D6E-409C-BE32-E72D297353CC}">
              <c16:uniqueId val="{00000002-DAA3-4218-88E8-91BA4C83A1E1}"/>
            </c:ext>
          </c:extLst>
        </c:ser>
        <c:ser>
          <c:idx val="3"/>
          <c:order val="3"/>
          <c:tx>
            <c:strRef>
              <c:f>'cadre didactice'!$A$133</c:f>
              <c:strCache>
                <c:ptCount val="1"/>
                <c:pt idx="0">
                  <c:v>Liceal</c:v>
                </c:pt>
              </c:strCache>
            </c:strRef>
          </c:tx>
          <c:spPr>
            <a:ln w="28575" cap="rnd">
              <a:solidFill>
                <a:schemeClr val="accent4"/>
              </a:solidFill>
              <a:round/>
            </a:ln>
            <a:effectLst/>
          </c:spPr>
          <c:marker>
            <c:symbol val="none"/>
          </c:marker>
          <c:cat>
            <c:strRef>
              <c:f>'cadre didactice'!$B$129:$N$129</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'cadre didactice'!$B$133:$N$133</c:f>
              <c:numCache>
                <c:formatCode>General</c:formatCode>
                <c:ptCount val="13"/>
                <c:pt idx="0">
                  <c:v>62048</c:v>
                </c:pt>
                <c:pt idx="1">
                  <c:v>61620</c:v>
                </c:pt>
                <c:pt idx="2">
                  <c:v>60647</c:v>
                </c:pt>
                <c:pt idx="3">
                  <c:v>60255</c:v>
                </c:pt>
                <c:pt idx="4">
                  <c:v>59609</c:v>
                </c:pt>
                <c:pt idx="5">
                  <c:v>59380</c:v>
                </c:pt>
                <c:pt idx="6">
                  <c:v>57080</c:v>
                </c:pt>
                <c:pt idx="7">
                  <c:v>56843</c:v>
                </c:pt>
                <c:pt idx="8">
                  <c:v>55913</c:v>
                </c:pt>
                <c:pt idx="9">
                  <c:v>55409</c:v>
                </c:pt>
                <c:pt idx="10">
                  <c:v>54942</c:v>
                </c:pt>
                <c:pt idx="11">
                  <c:v>54257</c:v>
                </c:pt>
                <c:pt idx="12">
                  <c:v>53835</c:v>
                </c:pt>
              </c:numCache>
            </c:numRef>
          </c:val>
          <c:smooth val="0"/>
          <c:extLst xmlns:c16r2="http://schemas.microsoft.com/office/drawing/2015/06/chart">
            <c:ext xmlns:c16="http://schemas.microsoft.com/office/drawing/2014/chart" uri="{C3380CC4-5D6E-409C-BE32-E72D297353CC}">
              <c16:uniqueId val="{00000003-DAA3-4218-88E8-91BA4C83A1E1}"/>
            </c:ext>
          </c:extLst>
        </c:ser>
        <c:ser>
          <c:idx val="4"/>
          <c:order val="4"/>
          <c:tx>
            <c:strRef>
              <c:f>'cadre didactice'!$A$134</c:f>
              <c:strCache>
                <c:ptCount val="1"/>
                <c:pt idx="0">
                  <c:v>Profesional</c:v>
                </c:pt>
              </c:strCache>
            </c:strRef>
          </c:tx>
          <c:spPr>
            <a:ln w="28575" cap="rnd">
              <a:solidFill>
                <a:schemeClr val="accent5"/>
              </a:solidFill>
              <a:round/>
            </a:ln>
            <a:effectLst/>
          </c:spPr>
          <c:marker>
            <c:symbol val="none"/>
          </c:marker>
          <c:cat>
            <c:strRef>
              <c:f>'cadre didactice'!$B$129:$N$129</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'cadre didactice'!$B$134:$N$134</c:f>
              <c:numCache>
                <c:formatCode>General</c:formatCode>
                <c:ptCount val="13"/>
                <c:pt idx="0">
                  <c:v>5643</c:v>
                </c:pt>
                <c:pt idx="1">
                  <c:v>5939</c:v>
                </c:pt>
                <c:pt idx="2">
                  <c:v>5129</c:v>
                </c:pt>
                <c:pt idx="3">
                  <c:v>2803</c:v>
                </c:pt>
                <c:pt idx="4">
                  <c:v>116</c:v>
                </c:pt>
                <c:pt idx="5">
                  <c:v>64</c:v>
                </c:pt>
                <c:pt idx="6">
                  <c:v>150</c:v>
                </c:pt>
                <c:pt idx="7">
                  <c:v>142</c:v>
                </c:pt>
                <c:pt idx="8">
                  <c:v>251</c:v>
                </c:pt>
                <c:pt idx="9">
                  <c:v>376</c:v>
                </c:pt>
                <c:pt idx="10">
                  <c:v>730</c:v>
                </c:pt>
                <c:pt idx="11">
                  <c:v>1155</c:v>
                </c:pt>
                <c:pt idx="12">
                  <c:v>1542</c:v>
                </c:pt>
              </c:numCache>
            </c:numRef>
          </c:val>
          <c:smooth val="0"/>
          <c:extLst xmlns:c16r2="http://schemas.microsoft.com/office/drawing/2015/06/chart">
            <c:ext xmlns:c16="http://schemas.microsoft.com/office/drawing/2014/chart" uri="{C3380CC4-5D6E-409C-BE32-E72D297353CC}">
              <c16:uniqueId val="{00000004-DAA3-4218-88E8-91BA4C83A1E1}"/>
            </c:ext>
          </c:extLst>
        </c:ser>
        <c:ser>
          <c:idx val="5"/>
          <c:order val="5"/>
          <c:tx>
            <c:strRef>
              <c:f>'cadre didactice'!$A$135</c:f>
              <c:strCache>
                <c:ptCount val="1"/>
                <c:pt idx="0">
                  <c:v>Postliceal şi de maiştri</c:v>
                </c:pt>
              </c:strCache>
            </c:strRef>
          </c:tx>
          <c:spPr>
            <a:ln w="28575" cap="rnd">
              <a:solidFill>
                <a:schemeClr val="accent6"/>
              </a:solidFill>
              <a:round/>
            </a:ln>
            <a:effectLst/>
          </c:spPr>
          <c:marker>
            <c:symbol val="none"/>
          </c:marker>
          <c:cat>
            <c:strRef>
              <c:f>'cadre didactice'!$B$129:$N$129</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'cadre didactice'!$B$135:$N$135</c:f>
              <c:numCache>
                <c:formatCode>General</c:formatCode>
                <c:ptCount val="13"/>
                <c:pt idx="0">
                  <c:v>888</c:v>
                </c:pt>
                <c:pt idx="1">
                  <c:v>1006</c:v>
                </c:pt>
                <c:pt idx="2">
                  <c:v>864</c:v>
                </c:pt>
                <c:pt idx="3">
                  <c:v>965</c:v>
                </c:pt>
                <c:pt idx="4">
                  <c:v>1124</c:v>
                </c:pt>
                <c:pt idx="5">
                  <c:v>1360</c:v>
                </c:pt>
                <c:pt idx="6">
                  <c:v>1678</c:v>
                </c:pt>
                <c:pt idx="7">
                  <c:v>1933</c:v>
                </c:pt>
                <c:pt idx="8">
                  <c:v>1866</c:v>
                </c:pt>
                <c:pt idx="9">
                  <c:v>1796</c:v>
                </c:pt>
                <c:pt idx="10">
                  <c:v>1859</c:v>
                </c:pt>
                <c:pt idx="11">
                  <c:v>1879</c:v>
                </c:pt>
                <c:pt idx="12">
                  <c:v>1986</c:v>
                </c:pt>
              </c:numCache>
            </c:numRef>
          </c:val>
          <c:smooth val="0"/>
          <c:extLst xmlns:c16r2="http://schemas.microsoft.com/office/drawing/2015/06/chart">
            <c:ext xmlns:c16="http://schemas.microsoft.com/office/drawing/2014/chart" uri="{C3380CC4-5D6E-409C-BE32-E72D297353CC}">
              <c16:uniqueId val="{00000005-DAA3-4218-88E8-91BA4C83A1E1}"/>
            </c:ext>
          </c:extLst>
        </c:ser>
        <c:dLbls>
          <c:showLegendKey val="0"/>
          <c:showVal val="0"/>
          <c:showCatName val="0"/>
          <c:showSerName val="0"/>
          <c:showPercent val="0"/>
          <c:showBubbleSize val="0"/>
        </c:dLbls>
        <c:marker val="1"/>
        <c:smooth val="0"/>
        <c:axId val="112490752"/>
        <c:axId val="112492544"/>
      </c:lineChart>
      <c:catAx>
        <c:axId val="112490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2492544"/>
        <c:crosses val="autoZero"/>
        <c:auto val="1"/>
        <c:lblAlgn val="ctr"/>
        <c:lblOffset val="100"/>
        <c:noMultiLvlLbl val="0"/>
      </c:catAx>
      <c:valAx>
        <c:axId val="112492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2490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E4DD-4FD6-A661-30F317FC30A3}"/>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E4DD-4FD6-A661-30F317FC30A3}"/>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E4DD-4FD6-A661-30F317FC30A3}"/>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E4DD-4FD6-A661-30F317FC30A3}"/>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E4DD-4FD6-A661-30F317FC30A3}"/>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B-E4DD-4FD6-A661-30F317FC30A3}"/>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E4DD-4FD6-A661-30F317FC30A3}"/>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E4DD-4FD6-A661-30F317FC30A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'ELEVI REGIUNI'!$A$17:$A$24</c:f>
              <c:strCache>
                <c:ptCount val="8"/>
                <c:pt idx="0">
                  <c:v>NORD-VEST</c:v>
                </c:pt>
                <c:pt idx="1">
                  <c:v>CENTRU</c:v>
                </c:pt>
                <c:pt idx="2">
                  <c:v>NORD-EST</c:v>
                </c:pt>
                <c:pt idx="3">
                  <c:v>SUD-EST</c:v>
                </c:pt>
                <c:pt idx="4">
                  <c:v>SUD-MUNTENIA</c:v>
                </c:pt>
                <c:pt idx="5">
                  <c:v>BUCURESTI - ILFOV</c:v>
                </c:pt>
                <c:pt idx="6">
                  <c:v>SUD-VEST OLTENIA</c:v>
                </c:pt>
                <c:pt idx="7">
                  <c:v>VEST</c:v>
                </c:pt>
              </c:strCache>
            </c:strRef>
          </c:cat>
          <c:val>
            <c:numRef>
              <c:f>'ELEVI REGIUNI'!$B$17:$B$24</c:f>
              <c:numCache>
                <c:formatCode>General</c:formatCode>
                <c:ptCount val="8"/>
                <c:pt idx="0">
                  <c:v>318238</c:v>
                </c:pt>
                <c:pt idx="1">
                  <c:v>294998</c:v>
                </c:pt>
                <c:pt idx="2">
                  <c:v>442694</c:v>
                </c:pt>
                <c:pt idx="3">
                  <c:v>308885</c:v>
                </c:pt>
                <c:pt idx="4">
                  <c:v>345911</c:v>
                </c:pt>
                <c:pt idx="5">
                  <c:v>277592</c:v>
                </c:pt>
                <c:pt idx="6">
                  <c:v>239238</c:v>
                </c:pt>
                <c:pt idx="7">
                  <c:v>206612</c:v>
                </c:pt>
              </c:numCache>
            </c:numRef>
          </c:val>
          <c:extLst xmlns:c16r2="http://schemas.microsoft.com/office/drawing/2015/06/chart">
            <c:ext xmlns:c16="http://schemas.microsoft.com/office/drawing/2014/chart" uri="{C3380CC4-5D6E-409C-BE32-E72D297353CC}">
              <c16:uniqueId val="{00000000-B39C-4D92-9632-4D27F4D6050E}"/>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o-RO"/>
              <a:t>Ponderea personalului calificat din învățământ,</a:t>
            </a:r>
            <a:r>
              <a:rPr lang="ro-RO" baseline="0"/>
              <a:t> în funcție de nivel</a:t>
            </a:r>
            <a:endParaRPr lang="en-GB"/>
          </a:p>
        </c:rich>
      </c:tx>
      <c:overlay val="0"/>
      <c:spPr>
        <a:noFill/>
        <a:ln>
          <a:noFill/>
        </a:ln>
        <a:effectLst/>
      </c:spPr>
    </c:title>
    <c:autoTitleDeleted val="0"/>
    <c:plotArea>
      <c:layout/>
      <c:barChart>
        <c:barDir val="col"/>
        <c:grouping val="clustered"/>
        <c:varyColors val="0"/>
        <c:ser>
          <c:idx val="0"/>
          <c:order val="0"/>
          <c:tx>
            <c:strRef>
              <c:f>'cadre didactice'!$A$140</c:f>
              <c:strCache>
                <c:ptCount val="1"/>
                <c:pt idx="0">
                  <c:v>Preşcolar</c:v>
                </c:pt>
              </c:strCache>
            </c:strRef>
          </c:tx>
          <c:spPr>
            <a:solidFill>
              <a:schemeClr val="accent1"/>
            </a:solidFill>
            <a:ln>
              <a:noFill/>
            </a:ln>
            <a:effectLst/>
          </c:spPr>
          <c:invertIfNegative val="0"/>
          <c:cat>
            <c:strRef>
              <c:f>'cadre didactice'!$B$139:$N$139</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'cadre didactice'!$B$140:$N$140</c:f>
              <c:numCache>
                <c:formatCode>General</c:formatCode>
                <c:ptCount val="13"/>
                <c:pt idx="0">
                  <c:v>93.7</c:v>
                </c:pt>
                <c:pt idx="1">
                  <c:v>93.5</c:v>
                </c:pt>
                <c:pt idx="2">
                  <c:v>94.6</c:v>
                </c:pt>
                <c:pt idx="3">
                  <c:v>95.4</c:v>
                </c:pt>
                <c:pt idx="4">
                  <c:v>95.6</c:v>
                </c:pt>
                <c:pt idx="5">
                  <c:v>95.2</c:v>
                </c:pt>
                <c:pt idx="6">
                  <c:v>97.3</c:v>
                </c:pt>
                <c:pt idx="7">
                  <c:v>96.9</c:v>
                </c:pt>
                <c:pt idx="8">
                  <c:v>91.6</c:v>
                </c:pt>
                <c:pt idx="9">
                  <c:v>91.9</c:v>
                </c:pt>
                <c:pt idx="10">
                  <c:v>95.9</c:v>
                </c:pt>
                <c:pt idx="11">
                  <c:v>96.6</c:v>
                </c:pt>
                <c:pt idx="12">
                  <c:v>96.7</c:v>
                </c:pt>
              </c:numCache>
            </c:numRef>
          </c:val>
          <c:extLst xmlns:c16r2="http://schemas.microsoft.com/office/drawing/2015/06/chart">
            <c:ext xmlns:c16="http://schemas.microsoft.com/office/drawing/2014/chart" uri="{C3380CC4-5D6E-409C-BE32-E72D297353CC}">
              <c16:uniqueId val="{00000000-27DA-491A-A7E9-5F608A5DB6ED}"/>
            </c:ext>
          </c:extLst>
        </c:ser>
        <c:ser>
          <c:idx val="1"/>
          <c:order val="1"/>
          <c:tx>
            <c:strRef>
              <c:f>'cadre didactice'!$A$141</c:f>
              <c:strCache>
                <c:ptCount val="1"/>
                <c:pt idx="0">
                  <c:v>Primar</c:v>
                </c:pt>
              </c:strCache>
            </c:strRef>
          </c:tx>
          <c:spPr>
            <a:solidFill>
              <a:schemeClr val="accent2"/>
            </a:solidFill>
            <a:ln>
              <a:noFill/>
            </a:ln>
            <a:effectLst/>
          </c:spPr>
          <c:invertIfNegative val="0"/>
          <c:cat>
            <c:strRef>
              <c:f>'cadre didactice'!$B$139:$N$139</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'cadre didactice'!$B$141:$N$141</c:f>
              <c:numCache>
                <c:formatCode>General</c:formatCode>
                <c:ptCount val="13"/>
                <c:pt idx="0">
                  <c:v>96.6</c:v>
                </c:pt>
                <c:pt idx="1">
                  <c:v>97.1</c:v>
                </c:pt>
                <c:pt idx="2">
                  <c:v>97.7</c:v>
                </c:pt>
                <c:pt idx="3">
                  <c:v>98.5</c:v>
                </c:pt>
                <c:pt idx="4">
                  <c:v>98.8</c:v>
                </c:pt>
                <c:pt idx="5">
                  <c:v>98.8</c:v>
                </c:pt>
                <c:pt idx="6">
                  <c:v>98</c:v>
                </c:pt>
                <c:pt idx="7">
                  <c:v>98</c:v>
                </c:pt>
                <c:pt idx="8">
                  <c:v>97</c:v>
                </c:pt>
                <c:pt idx="9">
                  <c:v>96.8</c:v>
                </c:pt>
                <c:pt idx="10">
                  <c:v>97.8</c:v>
                </c:pt>
                <c:pt idx="11">
                  <c:v>97.7</c:v>
                </c:pt>
                <c:pt idx="12">
                  <c:v>93</c:v>
                </c:pt>
              </c:numCache>
            </c:numRef>
          </c:val>
          <c:extLst xmlns:c16r2="http://schemas.microsoft.com/office/drawing/2015/06/chart">
            <c:ext xmlns:c16="http://schemas.microsoft.com/office/drawing/2014/chart" uri="{C3380CC4-5D6E-409C-BE32-E72D297353CC}">
              <c16:uniqueId val="{00000001-27DA-491A-A7E9-5F608A5DB6ED}"/>
            </c:ext>
          </c:extLst>
        </c:ser>
        <c:ser>
          <c:idx val="2"/>
          <c:order val="2"/>
          <c:tx>
            <c:strRef>
              <c:f>'cadre didactice'!$A$142</c:f>
              <c:strCache>
                <c:ptCount val="1"/>
                <c:pt idx="0">
                  <c:v>Gimnazial</c:v>
                </c:pt>
              </c:strCache>
            </c:strRef>
          </c:tx>
          <c:spPr>
            <a:solidFill>
              <a:schemeClr val="accent3"/>
            </a:solidFill>
            <a:ln>
              <a:noFill/>
            </a:ln>
            <a:effectLst/>
          </c:spPr>
          <c:invertIfNegative val="0"/>
          <c:cat>
            <c:strRef>
              <c:f>'cadre didactice'!$B$139:$N$139</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'cadre didactice'!$B$142:$N$142</c:f>
              <c:numCache>
                <c:formatCode>General</c:formatCode>
                <c:ptCount val="13"/>
                <c:pt idx="0">
                  <c:v>92.9</c:v>
                </c:pt>
                <c:pt idx="1">
                  <c:v>94.2</c:v>
                </c:pt>
                <c:pt idx="2">
                  <c:v>96.3</c:v>
                </c:pt>
                <c:pt idx="3">
                  <c:v>97.1</c:v>
                </c:pt>
                <c:pt idx="4">
                  <c:v>97.8</c:v>
                </c:pt>
                <c:pt idx="5">
                  <c:v>98.1</c:v>
                </c:pt>
                <c:pt idx="6">
                  <c:v>96.8</c:v>
                </c:pt>
                <c:pt idx="7">
                  <c:v>96.6</c:v>
                </c:pt>
                <c:pt idx="8">
                  <c:v>96.4</c:v>
                </c:pt>
                <c:pt idx="9">
                  <c:v>96.3</c:v>
                </c:pt>
                <c:pt idx="10">
                  <c:v>97.2</c:v>
                </c:pt>
                <c:pt idx="11">
                  <c:v>97.7</c:v>
                </c:pt>
                <c:pt idx="12">
                  <c:v>92.3</c:v>
                </c:pt>
              </c:numCache>
            </c:numRef>
          </c:val>
          <c:extLst xmlns:c16r2="http://schemas.microsoft.com/office/drawing/2015/06/chart">
            <c:ext xmlns:c16="http://schemas.microsoft.com/office/drawing/2014/chart" uri="{C3380CC4-5D6E-409C-BE32-E72D297353CC}">
              <c16:uniqueId val="{00000002-27DA-491A-A7E9-5F608A5DB6ED}"/>
            </c:ext>
          </c:extLst>
        </c:ser>
        <c:ser>
          <c:idx val="3"/>
          <c:order val="3"/>
          <c:tx>
            <c:strRef>
              <c:f>'cadre didactice'!$A$143</c:f>
              <c:strCache>
                <c:ptCount val="1"/>
                <c:pt idx="0">
                  <c:v>Liceal</c:v>
                </c:pt>
              </c:strCache>
            </c:strRef>
          </c:tx>
          <c:spPr>
            <a:solidFill>
              <a:schemeClr val="accent4"/>
            </a:solidFill>
            <a:ln>
              <a:noFill/>
            </a:ln>
            <a:effectLst/>
          </c:spPr>
          <c:invertIfNegative val="0"/>
          <c:cat>
            <c:strRef>
              <c:f>'cadre didactice'!$B$139:$N$139</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'cadre didactice'!$B$143:$N$143</c:f>
              <c:numCache>
                <c:formatCode>General</c:formatCode>
                <c:ptCount val="13"/>
                <c:pt idx="0">
                  <c:v>98</c:v>
                </c:pt>
                <c:pt idx="1">
                  <c:v>98.4</c:v>
                </c:pt>
                <c:pt idx="2">
                  <c:v>99.1</c:v>
                </c:pt>
                <c:pt idx="3">
                  <c:v>99.5</c:v>
                </c:pt>
                <c:pt idx="4">
                  <c:v>99.4</c:v>
                </c:pt>
                <c:pt idx="5">
                  <c:v>99.3</c:v>
                </c:pt>
                <c:pt idx="6">
                  <c:v>97.6</c:v>
                </c:pt>
                <c:pt idx="7">
                  <c:v>97.5</c:v>
                </c:pt>
                <c:pt idx="8">
                  <c:v>98.4</c:v>
                </c:pt>
                <c:pt idx="9">
                  <c:v>98.6</c:v>
                </c:pt>
                <c:pt idx="10">
                  <c:v>98.8</c:v>
                </c:pt>
                <c:pt idx="11">
                  <c:v>99.1</c:v>
                </c:pt>
                <c:pt idx="12">
                  <c:v>99.1</c:v>
                </c:pt>
              </c:numCache>
            </c:numRef>
          </c:val>
          <c:extLst xmlns:c16r2="http://schemas.microsoft.com/office/drawing/2015/06/chart">
            <c:ext xmlns:c16="http://schemas.microsoft.com/office/drawing/2014/chart" uri="{C3380CC4-5D6E-409C-BE32-E72D297353CC}">
              <c16:uniqueId val="{00000003-27DA-491A-A7E9-5F608A5DB6ED}"/>
            </c:ext>
          </c:extLst>
        </c:ser>
        <c:ser>
          <c:idx val="4"/>
          <c:order val="4"/>
          <c:tx>
            <c:strRef>
              <c:f>'cadre didactice'!$A$144</c:f>
              <c:strCache>
                <c:ptCount val="1"/>
                <c:pt idx="0">
                  <c:v>Profesional</c:v>
                </c:pt>
              </c:strCache>
            </c:strRef>
          </c:tx>
          <c:spPr>
            <a:solidFill>
              <a:schemeClr val="accent5"/>
            </a:solidFill>
            <a:ln>
              <a:noFill/>
            </a:ln>
            <a:effectLst/>
          </c:spPr>
          <c:invertIfNegative val="0"/>
          <c:cat>
            <c:strRef>
              <c:f>'cadre didactice'!$B$139:$N$139</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'cadre didactice'!$B$144:$N$144</c:f>
              <c:numCache>
                <c:formatCode>General</c:formatCode>
                <c:ptCount val="13"/>
                <c:pt idx="0">
                  <c:v>90.8</c:v>
                </c:pt>
                <c:pt idx="1">
                  <c:v>92.6</c:v>
                </c:pt>
                <c:pt idx="2">
                  <c:v>92.5</c:v>
                </c:pt>
                <c:pt idx="3">
                  <c:v>96</c:v>
                </c:pt>
                <c:pt idx="4">
                  <c:v>96.6</c:v>
                </c:pt>
                <c:pt idx="5">
                  <c:v>100</c:v>
                </c:pt>
                <c:pt idx="6">
                  <c:v>77.3</c:v>
                </c:pt>
                <c:pt idx="7">
                  <c:v>89.4</c:v>
                </c:pt>
                <c:pt idx="8">
                  <c:v>89.2</c:v>
                </c:pt>
                <c:pt idx="9">
                  <c:v>88.6</c:v>
                </c:pt>
                <c:pt idx="10">
                  <c:v>94.2</c:v>
                </c:pt>
                <c:pt idx="11">
                  <c:v>95.5</c:v>
                </c:pt>
                <c:pt idx="12">
                  <c:v>95.2</c:v>
                </c:pt>
              </c:numCache>
            </c:numRef>
          </c:val>
          <c:extLst xmlns:c16r2="http://schemas.microsoft.com/office/drawing/2015/06/chart">
            <c:ext xmlns:c16="http://schemas.microsoft.com/office/drawing/2014/chart" uri="{C3380CC4-5D6E-409C-BE32-E72D297353CC}">
              <c16:uniqueId val="{00000004-27DA-491A-A7E9-5F608A5DB6ED}"/>
            </c:ext>
          </c:extLst>
        </c:ser>
        <c:ser>
          <c:idx val="5"/>
          <c:order val="5"/>
          <c:tx>
            <c:strRef>
              <c:f>'cadre didactice'!$A$145</c:f>
              <c:strCache>
                <c:ptCount val="1"/>
                <c:pt idx="0">
                  <c:v>Postliceal şi de maiştri</c:v>
                </c:pt>
              </c:strCache>
            </c:strRef>
          </c:tx>
          <c:spPr>
            <a:solidFill>
              <a:schemeClr val="accent6"/>
            </a:solidFill>
            <a:ln>
              <a:noFill/>
            </a:ln>
            <a:effectLst/>
          </c:spPr>
          <c:invertIfNegative val="0"/>
          <c:cat>
            <c:strRef>
              <c:f>'cadre didactice'!$B$139:$N$139</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'cadre didactice'!$B$145:$N$145</c:f>
              <c:numCache>
                <c:formatCode>General</c:formatCode>
                <c:ptCount val="13"/>
                <c:pt idx="0">
                  <c:v>98.1</c:v>
                </c:pt>
                <c:pt idx="1">
                  <c:v>97.9</c:v>
                </c:pt>
                <c:pt idx="2">
                  <c:v>99</c:v>
                </c:pt>
                <c:pt idx="3">
                  <c:v>98.9</c:v>
                </c:pt>
                <c:pt idx="4">
                  <c:v>96.4</c:v>
                </c:pt>
                <c:pt idx="5">
                  <c:v>97.6</c:v>
                </c:pt>
                <c:pt idx="6">
                  <c:v>93.4</c:v>
                </c:pt>
                <c:pt idx="7">
                  <c:v>96</c:v>
                </c:pt>
                <c:pt idx="8">
                  <c:v>93.6</c:v>
                </c:pt>
                <c:pt idx="9">
                  <c:v>94.1</c:v>
                </c:pt>
                <c:pt idx="10">
                  <c:v>95.6</c:v>
                </c:pt>
                <c:pt idx="11">
                  <c:v>96.3</c:v>
                </c:pt>
                <c:pt idx="12">
                  <c:v>95.3</c:v>
                </c:pt>
              </c:numCache>
            </c:numRef>
          </c:val>
          <c:extLst xmlns:c16r2="http://schemas.microsoft.com/office/drawing/2015/06/chart">
            <c:ext xmlns:c16="http://schemas.microsoft.com/office/drawing/2014/chart" uri="{C3380CC4-5D6E-409C-BE32-E72D297353CC}">
              <c16:uniqueId val="{00000005-27DA-491A-A7E9-5F608A5DB6ED}"/>
            </c:ext>
          </c:extLst>
        </c:ser>
        <c:dLbls>
          <c:showLegendKey val="0"/>
          <c:showVal val="0"/>
          <c:showCatName val="0"/>
          <c:showSerName val="0"/>
          <c:showPercent val="0"/>
          <c:showBubbleSize val="0"/>
        </c:dLbls>
        <c:gapWidth val="219"/>
        <c:overlap val="-27"/>
        <c:axId val="112425216"/>
        <c:axId val="112431104"/>
      </c:barChart>
      <c:catAx>
        <c:axId val="11242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31104"/>
        <c:crosses val="autoZero"/>
        <c:auto val="1"/>
        <c:lblAlgn val="ctr"/>
        <c:lblOffset val="100"/>
        <c:noMultiLvlLbl val="0"/>
      </c:catAx>
      <c:valAx>
        <c:axId val="1124311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25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spc="120" normalizeH="0" baseline="0">
                <a:solidFill>
                  <a:schemeClr val="tx1">
                    <a:lumMod val="65000"/>
                    <a:lumOff val="35000"/>
                  </a:schemeClr>
                </a:solidFill>
                <a:latin typeface="+mn-lt"/>
                <a:ea typeface="+mn-ea"/>
                <a:cs typeface="+mn-cs"/>
              </a:defRPr>
            </a:pPr>
            <a:r>
              <a:rPr lang="en-GB" sz="1200"/>
              <a:t>Ponderea elevilor cu scoruri scăzute la probele examenului PISA</a:t>
            </a:r>
          </a:p>
        </c:rich>
      </c:tx>
      <c:overlay val="0"/>
      <c:spPr>
        <a:noFill/>
        <a:ln>
          <a:noFill/>
        </a:ln>
        <a:effectLst/>
      </c:spPr>
    </c:title>
    <c:autoTitleDeleted val="0"/>
    <c:plotArea>
      <c:layout/>
      <c:barChart>
        <c:barDir val="col"/>
        <c:grouping val="clustered"/>
        <c:varyColors val="0"/>
        <c:ser>
          <c:idx val="0"/>
          <c:order val="0"/>
          <c:tx>
            <c:strRef>
              <c:f>PISA!$C$22</c:f>
              <c:strCache>
                <c:ptCount val="1"/>
                <c:pt idx="0">
                  <c:v>2006</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PISA!$A$23:$B$28</c:f>
              <c:multiLvlStrCache>
                <c:ptCount val="6"/>
                <c:lvl>
                  <c:pt idx="0">
                    <c:v>EU</c:v>
                  </c:pt>
                  <c:pt idx="1">
                    <c:v>RO</c:v>
                  </c:pt>
                  <c:pt idx="2">
                    <c:v>EU</c:v>
                  </c:pt>
                  <c:pt idx="3">
                    <c:v>RO</c:v>
                  </c:pt>
                  <c:pt idx="4">
                    <c:v>EU</c:v>
                  </c:pt>
                  <c:pt idx="5">
                    <c:v>RO</c:v>
                  </c:pt>
                </c:lvl>
                <c:lvl>
                  <c:pt idx="0">
                    <c:v>Matematică</c:v>
                  </c:pt>
                  <c:pt idx="2">
                    <c:v>Științe</c:v>
                  </c:pt>
                  <c:pt idx="4">
                    <c:v>Citire</c:v>
                  </c:pt>
                </c:lvl>
              </c:multiLvlStrCache>
            </c:multiLvlStrRef>
          </c:cat>
          <c:val>
            <c:numRef>
              <c:f>PISA!$C$23:$C$28</c:f>
              <c:numCache>
                <c:formatCode>#,##0.0</c:formatCode>
                <c:ptCount val="6"/>
                <c:pt idx="0">
                  <c:v>24.7</c:v>
                </c:pt>
                <c:pt idx="1">
                  <c:v>52.9</c:v>
                </c:pt>
                <c:pt idx="2">
                  <c:v>20.8</c:v>
                </c:pt>
                <c:pt idx="3">
                  <c:v>46.9</c:v>
                </c:pt>
                <c:pt idx="4">
                  <c:v>23.7</c:v>
                </c:pt>
                <c:pt idx="5">
                  <c:v>53.5</c:v>
                </c:pt>
              </c:numCache>
            </c:numRef>
          </c:val>
          <c:extLst xmlns:c16r2="http://schemas.microsoft.com/office/drawing/2015/06/chart">
            <c:ext xmlns:c16="http://schemas.microsoft.com/office/drawing/2014/chart" uri="{C3380CC4-5D6E-409C-BE32-E72D297353CC}">
              <c16:uniqueId val="{00000000-8FB3-46C3-991D-504A8FC5BE19}"/>
            </c:ext>
          </c:extLst>
        </c:ser>
        <c:ser>
          <c:idx val="1"/>
          <c:order val="1"/>
          <c:tx>
            <c:strRef>
              <c:f>PISA!$D$22</c:f>
              <c:strCache>
                <c:ptCount val="1"/>
                <c:pt idx="0">
                  <c:v>2009</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PISA!$A$23:$B$28</c:f>
              <c:multiLvlStrCache>
                <c:ptCount val="6"/>
                <c:lvl>
                  <c:pt idx="0">
                    <c:v>EU</c:v>
                  </c:pt>
                  <c:pt idx="1">
                    <c:v>RO</c:v>
                  </c:pt>
                  <c:pt idx="2">
                    <c:v>EU</c:v>
                  </c:pt>
                  <c:pt idx="3">
                    <c:v>RO</c:v>
                  </c:pt>
                  <c:pt idx="4">
                    <c:v>EU</c:v>
                  </c:pt>
                  <c:pt idx="5">
                    <c:v>RO</c:v>
                  </c:pt>
                </c:lvl>
                <c:lvl>
                  <c:pt idx="0">
                    <c:v>Matematică</c:v>
                  </c:pt>
                  <c:pt idx="2">
                    <c:v>Științe</c:v>
                  </c:pt>
                  <c:pt idx="4">
                    <c:v>Citire</c:v>
                  </c:pt>
                </c:lvl>
              </c:multiLvlStrCache>
            </c:multiLvlStrRef>
          </c:cat>
          <c:val>
            <c:numRef>
              <c:f>PISA!$D$23:$D$28</c:f>
              <c:numCache>
                <c:formatCode>#,##0.0</c:formatCode>
                <c:ptCount val="6"/>
                <c:pt idx="0">
                  <c:v>22.7</c:v>
                </c:pt>
                <c:pt idx="1">
                  <c:v>47</c:v>
                </c:pt>
                <c:pt idx="2">
                  <c:v>17.8</c:v>
                </c:pt>
                <c:pt idx="3">
                  <c:v>41.4</c:v>
                </c:pt>
                <c:pt idx="4">
                  <c:v>19.7</c:v>
                </c:pt>
                <c:pt idx="5">
                  <c:v>40.4</c:v>
                </c:pt>
              </c:numCache>
            </c:numRef>
          </c:val>
          <c:extLst xmlns:c16r2="http://schemas.microsoft.com/office/drawing/2015/06/chart">
            <c:ext xmlns:c16="http://schemas.microsoft.com/office/drawing/2014/chart" uri="{C3380CC4-5D6E-409C-BE32-E72D297353CC}">
              <c16:uniqueId val="{00000001-8FB3-46C3-991D-504A8FC5BE19}"/>
            </c:ext>
          </c:extLst>
        </c:ser>
        <c:ser>
          <c:idx val="2"/>
          <c:order val="2"/>
          <c:tx>
            <c:strRef>
              <c:f>PISA!$E$22</c:f>
              <c:strCache>
                <c:ptCount val="1"/>
                <c:pt idx="0">
                  <c:v>2012</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PISA!$A$23:$B$28</c:f>
              <c:multiLvlStrCache>
                <c:ptCount val="6"/>
                <c:lvl>
                  <c:pt idx="0">
                    <c:v>EU</c:v>
                  </c:pt>
                  <c:pt idx="1">
                    <c:v>RO</c:v>
                  </c:pt>
                  <c:pt idx="2">
                    <c:v>EU</c:v>
                  </c:pt>
                  <c:pt idx="3">
                    <c:v>RO</c:v>
                  </c:pt>
                  <c:pt idx="4">
                    <c:v>EU</c:v>
                  </c:pt>
                  <c:pt idx="5">
                    <c:v>RO</c:v>
                  </c:pt>
                </c:lvl>
                <c:lvl>
                  <c:pt idx="0">
                    <c:v>Matematică</c:v>
                  </c:pt>
                  <c:pt idx="2">
                    <c:v>Științe</c:v>
                  </c:pt>
                  <c:pt idx="4">
                    <c:v>Citire</c:v>
                  </c:pt>
                </c:lvl>
              </c:multiLvlStrCache>
            </c:multiLvlStrRef>
          </c:cat>
          <c:val>
            <c:numRef>
              <c:f>PISA!$E$23:$E$28</c:f>
              <c:numCache>
                <c:formatCode>#,##0.0</c:formatCode>
                <c:ptCount val="6"/>
                <c:pt idx="0">
                  <c:v>22.1</c:v>
                </c:pt>
                <c:pt idx="1">
                  <c:v>40.799999999999997</c:v>
                </c:pt>
                <c:pt idx="2">
                  <c:v>16.8</c:v>
                </c:pt>
                <c:pt idx="3">
                  <c:v>37.299999999999997</c:v>
                </c:pt>
                <c:pt idx="4">
                  <c:v>18</c:v>
                </c:pt>
                <c:pt idx="5">
                  <c:v>37.299999999999997</c:v>
                </c:pt>
              </c:numCache>
            </c:numRef>
          </c:val>
          <c:extLst xmlns:c16r2="http://schemas.microsoft.com/office/drawing/2015/06/chart">
            <c:ext xmlns:c16="http://schemas.microsoft.com/office/drawing/2014/chart" uri="{C3380CC4-5D6E-409C-BE32-E72D297353CC}">
              <c16:uniqueId val="{00000002-8FB3-46C3-991D-504A8FC5BE19}"/>
            </c:ext>
          </c:extLst>
        </c:ser>
        <c:ser>
          <c:idx val="3"/>
          <c:order val="3"/>
          <c:tx>
            <c:strRef>
              <c:f>PISA!$F$22</c:f>
              <c:strCache>
                <c:ptCount val="1"/>
                <c:pt idx="0">
                  <c:v>2015</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PISA!$A$23:$B$28</c:f>
              <c:multiLvlStrCache>
                <c:ptCount val="6"/>
                <c:lvl>
                  <c:pt idx="0">
                    <c:v>EU</c:v>
                  </c:pt>
                  <c:pt idx="1">
                    <c:v>RO</c:v>
                  </c:pt>
                  <c:pt idx="2">
                    <c:v>EU</c:v>
                  </c:pt>
                  <c:pt idx="3">
                    <c:v>RO</c:v>
                  </c:pt>
                  <c:pt idx="4">
                    <c:v>EU</c:v>
                  </c:pt>
                  <c:pt idx="5">
                    <c:v>RO</c:v>
                  </c:pt>
                </c:lvl>
                <c:lvl>
                  <c:pt idx="0">
                    <c:v>Matematică</c:v>
                  </c:pt>
                  <c:pt idx="2">
                    <c:v>Științe</c:v>
                  </c:pt>
                  <c:pt idx="4">
                    <c:v>Citire</c:v>
                  </c:pt>
                </c:lvl>
              </c:multiLvlStrCache>
            </c:multiLvlStrRef>
          </c:cat>
          <c:val>
            <c:numRef>
              <c:f>PISA!$F$23:$F$28</c:f>
              <c:numCache>
                <c:formatCode>#,##0.0</c:formatCode>
                <c:ptCount val="6"/>
                <c:pt idx="0">
                  <c:v>22.2</c:v>
                </c:pt>
                <c:pt idx="1">
                  <c:v>39.9</c:v>
                </c:pt>
                <c:pt idx="2">
                  <c:v>21.1</c:v>
                </c:pt>
                <c:pt idx="3">
                  <c:v>38.5</c:v>
                </c:pt>
                <c:pt idx="4">
                  <c:v>20</c:v>
                </c:pt>
                <c:pt idx="5">
                  <c:v>38.700000000000003</c:v>
                </c:pt>
              </c:numCache>
            </c:numRef>
          </c:val>
          <c:extLst xmlns:c16r2="http://schemas.microsoft.com/office/drawing/2015/06/chart">
            <c:ext xmlns:c16="http://schemas.microsoft.com/office/drawing/2014/chart" uri="{C3380CC4-5D6E-409C-BE32-E72D297353CC}">
              <c16:uniqueId val="{00000003-8FB3-46C3-991D-504A8FC5BE19}"/>
            </c:ext>
          </c:extLst>
        </c:ser>
        <c:ser>
          <c:idx val="4"/>
          <c:order val="4"/>
          <c:tx>
            <c:strRef>
              <c:f>PISA!$G$22</c:f>
              <c:strCache>
                <c:ptCount val="1"/>
                <c:pt idx="0">
                  <c:v>2018</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PISA!$A$23:$B$28</c:f>
              <c:multiLvlStrCache>
                <c:ptCount val="6"/>
                <c:lvl>
                  <c:pt idx="0">
                    <c:v>EU</c:v>
                  </c:pt>
                  <c:pt idx="1">
                    <c:v>RO</c:v>
                  </c:pt>
                  <c:pt idx="2">
                    <c:v>EU</c:v>
                  </c:pt>
                  <c:pt idx="3">
                    <c:v>RO</c:v>
                  </c:pt>
                  <c:pt idx="4">
                    <c:v>EU</c:v>
                  </c:pt>
                  <c:pt idx="5">
                    <c:v>RO</c:v>
                  </c:pt>
                </c:lvl>
                <c:lvl>
                  <c:pt idx="0">
                    <c:v>Matematică</c:v>
                  </c:pt>
                  <c:pt idx="2">
                    <c:v>Științe</c:v>
                  </c:pt>
                  <c:pt idx="4">
                    <c:v>Citire</c:v>
                  </c:pt>
                </c:lvl>
              </c:multiLvlStrCache>
            </c:multiLvlStrRef>
          </c:cat>
          <c:val>
            <c:numRef>
              <c:f>PISA!$G$23:$G$28</c:f>
              <c:numCache>
                <c:formatCode>#,##0.0</c:formatCode>
                <c:ptCount val="6"/>
                <c:pt idx="0">
                  <c:v>22.9</c:v>
                </c:pt>
                <c:pt idx="1">
                  <c:v>46.6</c:v>
                </c:pt>
                <c:pt idx="2">
                  <c:v>22.3</c:v>
                </c:pt>
                <c:pt idx="3">
                  <c:v>43.9</c:v>
                </c:pt>
                <c:pt idx="4">
                  <c:v>22.5</c:v>
                </c:pt>
                <c:pt idx="5">
                  <c:v>40.799999999999997</c:v>
                </c:pt>
              </c:numCache>
            </c:numRef>
          </c:val>
          <c:extLst xmlns:c16r2="http://schemas.microsoft.com/office/drawing/2015/06/chart">
            <c:ext xmlns:c16="http://schemas.microsoft.com/office/drawing/2014/chart" uri="{C3380CC4-5D6E-409C-BE32-E72D297353CC}">
              <c16:uniqueId val="{00000004-8FB3-46C3-991D-504A8FC5BE19}"/>
            </c:ext>
          </c:extLst>
        </c:ser>
        <c:dLbls>
          <c:dLblPos val="outEnd"/>
          <c:showLegendKey val="0"/>
          <c:showVal val="1"/>
          <c:showCatName val="0"/>
          <c:showSerName val="0"/>
          <c:showPercent val="0"/>
          <c:showBubbleSize val="0"/>
        </c:dLbls>
        <c:gapWidth val="444"/>
        <c:overlap val="-90"/>
        <c:axId val="113393024"/>
        <c:axId val="113415296"/>
      </c:barChart>
      <c:catAx>
        <c:axId val="1133930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n-US"/>
          </a:p>
        </c:txPr>
        <c:crossAx val="113415296"/>
        <c:crosses val="autoZero"/>
        <c:auto val="1"/>
        <c:lblAlgn val="ctr"/>
        <c:lblOffset val="100"/>
        <c:noMultiLvlLbl val="0"/>
      </c:catAx>
      <c:valAx>
        <c:axId val="113415296"/>
        <c:scaling>
          <c:orientation val="minMax"/>
        </c:scaling>
        <c:delete val="1"/>
        <c:axPos val="l"/>
        <c:numFmt formatCode="#,##0.0" sourceLinked="1"/>
        <c:majorTickMark val="none"/>
        <c:minorTickMark val="none"/>
        <c:tickLblPos val="nextTo"/>
        <c:crossAx val="113393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ro-RO"/>
              <a:t>Evoluția scorurilor PISA - Citire, România, 2006-2018</a:t>
            </a:r>
            <a:endParaRPr lang="en-GB"/>
          </a:p>
        </c:rich>
      </c:tx>
      <c:overlay val="0"/>
      <c:spPr>
        <a:noFill/>
        <a:ln>
          <a:noFill/>
        </a:ln>
        <a:effectLst/>
      </c:spPr>
    </c:title>
    <c:autoTitleDeleted val="0"/>
    <c:plotArea>
      <c:layout/>
      <c:lineChart>
        <c:grouping val="standard"/>
        <c:varyColors val="0"/>
        <c:ser>
          <c:idx val="0"/>
          <c:order val="0"/>
          <c:tx>
            <c:strRef>
              <c:f>PISA!$A$7</c:f>
              <c:strCache>
                <c:ptCount val="1"/>
                <c:pt idx="0">
                  <c:v>prima decilă</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PISA!$B$6:$F$6</c:f>
              <c:numCache>
                <c:formatCode>General</c:formatCode>
                <c:ptCount val="5"/>
                <c:pt idx="0">
                  <c:v>2006</c:v>
                </c:pt>
                <c:pt idx="1">
                  <c:v>2009</c:v>
                </c:pt>
                <c:pt idx="2">
                  <c:v>2012</c:v>
                </c:pt>
                <c:pt idx="3">
                  <c:v>2015</c:v>
                </c:pt>
                <c:pt idx="4">
                  <c:v>2018</c:v>
                </c:pt>
              </c:numCache>
            </c:numRef>
          </c:cat>
          <c:val>
            <c:numRef>
              <c:f>PISA!$B$7:$F$7</c:f>
              <c:numCache>
                <c:formatCode>0</c:formatCode>
                <c:ptCount val="5"/>
                <c:pt idx="0">
                  <c:v>274</c:v>
                </c:pt>
                <c:pt idx="1">
                  <c:v>304</c:v>
                </c:pt>
                <c:pt idx="2">
                  <c:v>322.31736000000001</c:v>
                </c:pt>
                <c:pt idx="3">
                  <c:v>310.04880000000003</c:v>
                </c:pt>
                <c:pt idx="4">
                  <c:v>297.36520000000002</c:v>
                </c:pt>
              </c:numCache>
            </c:numRef>
          </c:val>
          <c:smooth val="0"/>
          <c:extLst xmlns:c16r2="http://schemas.microsoft.com/office/drawing/2015/06/chart">
            <c:ext xmlns:c16="http://schemas.microsoft.com/office/drawing/2014/chart" uri="{C3380CC4-5D6E-409C-BE32-E72D297353CC}">
              <c16:uniqueId val="{00000000-FF63-4A0E-9E57-F590713DE621}"/>
            </c:ext>
          </c:extLst>
        </c:ser>
        <c:ser>
          <c:idx val="1"/>
          <c:order val="1"/>
          <c:tx>
            <c:strRef>
              <c:f>PISA!$A$8</c:f>
              <c:strCache>
                <c:ptCount val="1"/>
                <c:pt idx="0">
                  <c:v>Mediana</c:v>
                </c:pt>
              </c:strCache>
            </c:strRef>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PISA!$B$6:$F$6</c:f>
              <c:numCache>
                <c:formatCode>General</c:formatCode>
                <c:ptCount val="5"/>
                <c:pt idx="0">
                  <c:v>2006</c:v>
                </c:pt>
                <c:pt idx="1">
                  <c:v>2009</c:v>
                </c:pt>
                <c:pt idx="2">
                  <c:v>2012</c:v>
                </c:pt>
                <c:pt idx="3">
                  <c:v>2015</c:v>
                </c:pt>
                <c:pt idx="4">
                  <c:v>2018</c:v>
                </c:pt>
              </c:numCache>
            </c:numRef>
          </c:cat>
          <c:val>
            <c:numRef>
              <c:f>PISA!$B$8:$F$8</c:f>
              <c:numCache>
                <c:formatCode>0</c:formatCode>
                <c:ptCount val="5"/>
                <c:pt idx="0">
                  <c:v>399</c:v>
                </c:pt>
                <c:pt idx="1">
                  <c:v>429</c:v>
                </c:pt>
                <c:pt idx="2">
                  <c:v>437.32378</c:v>
                </c:pt>
                <c:pt idx="3">
                  <c:v>435.0643</c:v>
                </c:pt>
                <c:pt idx="4">
                  <c:v>431.24399999999991</c:v>
                </c:pt>
              </c:numCache>
            </c:numRef>
          </c:val>
          <c:smooth val="0"/>
          <c:extLst xmlns:c16r2="http://schemas.microsoft.com/office/drawing/2015/06/chart">
            <c:ext xmlns:c16="http://schemas.microsoft.com/office/drawing/2014/chart" uri="{C3380CC4-5D6E-409C-BE32-E72D297353CC}">
              <c16:uniqueId val="{00000001-FF63-4A0E-9E57-F590713DE621}"/>
            </c:ext>
          </c:extLst>
        </c:ser>
        <c:ser>
          <c:idx val="2"/>
          <c:order val="2"/>
          <c:tx>
            <c:strRef>
              <c:f>PISA!$A$9</c:f>
              <c:strCache>
                <c:ptCount val="1"/>
                <c:pt idx="0">
                  <c:v>ultima decilă</c:v>
                </c:pt>
              </c:strCache>
            </c:strRef>
          </c:tx>
          <c:spPr>
            <a:ln w="19050" cap="rnd" cmpd="sng" algn="ctr">
              <a:solidFill>
                <a:schemeClr val="accent3">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PISA!$B$6:$F$6</c:f>
              <c:numCache>
                <c:formatCode>General</c:formatCode>
                <c:ptCount val="5"/>
                <c:pt idx="0">
                  <c:v>2006</c:v>
                </c:pt>
                <c:pt idx="1">
                  <c:v>2009</c:v>
                </c:pt>
                <c:pt idx="2">
                  <c:v>2012</c:v>
                </c:pt>
                <c:pt idx="3">
                  <c:v>2015</c:v>
                </c:pt>
                <c:pt idx="4">
                  <c:v>2018</c:v>
                </c:pt>
              </c:numCache>
            </c:numRef>
          </c:cat>
          <c:val>
            <c:numRef>
              <c:f>PISA!$B$9:$F$9</c:f>
              <c:numCache>
                <c:formatCode>0</c:formatCode>
                <c:ptCount val="5"/>
                <c:pt idx="0">
                  <c:v>512</c:v>
                </c:pt>
                <c:pt idx="1">
                  <c:v>537</c:v>
                </c:pt>
                <c:pt idx="2">
                  <c:v>554.70483999999999</c:v>
                </c:pt>
                <c:pt idx="3">
                  <c:v>555.25269999999989</c:v>
                </c:pt>
                <c:pt idx="4">
                  <c:v>553.56000000000006</c:v>
                </c:pt>
              </c:numCache>
            </c:numRef>
          </c:val>
          <c:smooth val="0"/>
          <c:extLst xmlns:c16r2="http://schemas.microsoft.com/office/drawing/2015/06/chart">
            <c:ext xmlns:c16="http://schemas.microsoft.com/office/drawing/2014/chart" uri="{C3380CC4-5D6E-409C-BE32-E72D297353CC}">
              <c16:uniqueId val="{00000002-FF63-4A0E-9E57-F590713DE621}"/>
            </c:ext>
          </c:extLst>
        </c:ser>
        <c:dLbls>
          <c:dLblPos val="ctr"/>
          <c:showLegendKey val="0"/>
          <c:showVal val="1"/>
          <c:showCatName val="0"/>
          <c:showSerName val="0"/>
          <c:showPercent val="0"/>
          <c:showBubbleSize val="0"/>
        </c:dLbls>
        <c:marker val="1"/>
        <c:smooth val="0"/>
        <c:axId val="113460736"/>
        <c:axId val="113462272"/>
      </c:lineChart>
      <c:catAx>
        <c:axId val="11346073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crossAx val="113462272"/>
        <c:crosses val="autoZero"/>
        <c:auto val="1"/>
        <c:lblAlgn val="ctr"/>
        <c:lblOffset val="100"/>
        <c:noMultiLvlLbl val="0"/>
      </c:catAx>
      <c:valAx>
        <c:axId val="113462272"/>
        <c:scaling>
          <c:orientation val="minMax"/>
          <c:min val="200"/>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113460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spc="50" baseline="0">
                <a:solidFill>
                  <a:schemeClr val="tx1">
                    <a:lumMod val="65000"/>
                    <a:lumOff val="35000"/>
                  </a:schemeClr>
                </a:solidFill>
                <a:latin typeface="+mn-lt"/>
                <a:ea typeface="+mn-ea"/>
                <a:cs typeface="+mn-cs"/>
              </a:defRPr>
            </a:pPr>
            <a:r>
              <a:rPr lang="ro-RO" sz="1200"/>
              <a:t>Distribuția elevilor în funcție de nivelul de competență la citire</a:t>
            </a:r>
            <a:r>
              <a:rPr lang="ro-RO" sz="1200" baseline="0"/>
              <a:t> (PISA 2018)</a:t>
            </a:r>
            <a:endParaRPr lang="en-GB" sz="1200"/>
          </a:p>
        </c:rich>
      </c:tx>
      <c:overlay val="0"/>
      <c:spPr>
        <a:noFill/>
        <a:ln>
          <a:noFill/>
        </a:ln>
        <a:effectLst/>
      </c:spPr>
    </c:title>
    <c:autoTitleDeleted val="0"/>
    <c:plotArea>
      <c:layout/>
      <c:barChart>
        <c:barDir val="col"/>
        <c:grouping val="stacked"/>
        <c:varyColors val="0"/>
        <c:ser>
          <c:idx val="0"/>
          <c:order val="0"/>
          <c:tx>
            <c:strRef>
              <c:f>PISA!$B$1</c:f>
              <c:strCache>
                <c:ptCount val="1"/>
                <c:pt idx="0">
                  <c:v>Niv. &lt; 1c</c:v>
                </c:pt>
              </c:strCache>
            </c:strRef>
          </c:tx>
          <c:spPr>
            <a:solidFill>
              <a:schemeClr val="accent1">
                <a:alpha val="70000"/>
              </a:schemeClr>
            </a:solidFill>
            <a:ln>
              <a:noFill/>
            </a:ln>
            <a:effectLst/>
          </c:spPr>
          <c:invertIfNegative val="0"/>
          <c:dLbls>
            <c:dLbl>
              <c:idx val="2"/>
              <c:layout>
                <c:manualLayout>
                  <c:x val="0"/>
                  <c:y val="1.388888888888872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B25-4A34-9239-60B77F46A5C3}"/>
                </c:ext>
              </c:extLst>
            </c:dLbl>
            <c:spPr>
              <a:noFill/>
              <a:ln>
                <a:noFill/>
              </a:ln>
              <a:effectLst/>
            </c:spPr>
            <c:txPr>
              <a:bodyPr rot="0" spcFirstLastPara="1" vertOverflow="ellipsis" vert="horz" wrap="square" lIns="38100" tIns="19050" rIns="38100" bIns="19050" anchor="b"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PISA!$A$2:$A$4</c:f>
              <c:strCache>
                <c:ptCount val="3"/>
                <c:pt idx="0">
                  <c:v>OECD</c:v>
                </c:pt>
                <c:pt idx="1">
                  <c:v>Romania</c:v>
                </c:pt>
                <c:pt idx="2">
                  <c:v>Part. OECD</c:v>
                </c:pt>
              </c:strCache>
            </c:strRef>
          </c:cat>
          <c:val>
            <c:numRef>
              <c:f>PISA!$B$2:$B$4</c:f>
              <c:numCache>
                <c:formatCode>0.0</c:formatCode>
                <c:ptCount val="3"/>
                <c:pt idx="0">
                  <c:v>9.0380550654311401E-2</c:v>
                </c:pt>
                <c:pt idx="1">
                  <c:v>0.82665182589760389</c:v>
                </c:pt>
                <c:pt idx="2">
                  <c:v>0.33418078513458399</c:v>
                </c:pt>
              </c:numCache>
            </c:numRef>
          </c:val>
          <c:extLst xmlns:c16r2="http://schemas.microsoft.com/office/drawing/2015/06/chart">
            <c:ext xmlns:c16="http://schemas.microsoft.com/office/drawing/2014/chart" uri="{C3380CC4-5D6E-409C-BE32-E72D297353CC}">
              <c16:uniqueId val="{00000000-DB25-4A34-9239-60B77F46A5C3}"/>
            </c:ext>
          </c:extLst>
        </c:ser>
        <c:ser>
          <c:idx val="1"/>
          <c:order val="1"/>
          <c:tx>
            <c:strRef>
              <c:f>PISA!$C$1</c:f>
              <c:strCache>
                <c:ptCount val="1"/>
                <c:pt idx="0">
                  <c:v>Niv. 1c</c:v>
                </c:pt>
              </c:strCache>
            </c:strRef>
          </c:tx>
          <c:spPr>
            <a:solidFill>
              <a:schemeClr val="accent2">
                <a:alpha val="70000"/>
              </a:schemeClr>
            </a:solidFill>
            <a:ln>
              <a:noFill/>
            </a:ln>
            <a:effectLst/>
          </c:spPr>
          <c:invertIfNegative val="0"/>
          <c:dLbls>
            <c:dLbl>
              <c:idx val="0"/>
              <c:layout>
                <c:manualLayout>
                  <c:x val="4.9999999999999947E-2"/>
                  <c:y val="-1.6975112544026657E-16"/>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B25-4A34-9239-60B77F46A5C3}"/>
                </c:ext>
              </c:extLst>
            </c:dLbl>
            <c:dLbl>
              <c:idx val="1"/>
              <c:layout>
                <c:manualLayout>
                  <c:x val="5.8333333333333334E-2"/>
                  <c:y val="8.4875562720133283E-17"/>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B25-4A34-9239-60B77F46A5C3}"/>
                </c:ext>
              </c:extLst>
            </c:dLbl>
            <c:dLbl>
              <c:idx val="2"/>
              <c:layout>
                <c:manualLayout>
                  <c:x val="6.1111111111111012E-2"/>
                  <c:y val="-1.6975112544026657E-16"/>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B25-4A34-9239-60B77F46A5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PISA!$A$2:$A$4</c:f>
              <c:strCache>
                <c:ptCount val="3"/>
                <c:pt idx="0">
                  <c:v>OECD</c:v>
                </c:pt>
                <c:pt idx="1">
                  <c:v>Romania</c:v>
                </c:pt>
                <c:pt idx="2">
                  <c:v>Part. OECD</c:v>
                </c:pt>
              </c:strCache>
            </c:strRef>
          </c:cat>
          <c:val>
            <c:numRef>
              <c:f>PISA!$C$2:$C$4</c:f>
              <c:numCache>
                <c:formatCode>0.0</c:formatCode>
                <c:ptCount val="3"/>
                <c:pt idx="0">
                  <c:v>1.35298190529865</c:v>
                </c:pt>
                <c:pt idx="1">
                  <c:v>4.3113391663392004</c:v>
                </c:pt>
                <c:pt idx="2">
                  <c:v>3.2867634233129146</c:v>
                </c:pt>
              </c:numCache>
            </c:numRef>
          </c:val>
          <c:extLst xmlns:c16r2="http://schemas.microsoft.com/office/drawing/2015/06/chart">
            <c:ext xmlns:c16="http://schemas.microsoft.com/office/drawing/2014/chart" uri="{C3380CC4-5D6E-409C-BE32-E72D297353CC}">
              <c16:uniqueId val="{00000001-DB25-4A34-9239-60B77F46A5C3}"/>
            </c:ext>
          </c:extLst>
        </c:ser>
        <c:ser>
          <c:idx val="2"/>
          <c:order val="2"/>
          <c:tx>
            <c:strRef>
              <c:f>PISA!$D$1</c:f>
              <c:strCache>
                <c:ptCount val="1"/>
                <c:pt idx="0">
                  <c:v>Niv. 1b</c:v>
                </c:pt>
              </c:strCache>
            </c:strRef>
          </c:tx>
          <c:spPr>
            <a:solidFill>
              <a:schemeClr val="accent3">
                <a:alpha val="70000"/>
              </a:schemeClr>
            </a:solidFill>
            <a:ln>
              <a:noFill/>
            </a:ln>
            <a:effectLst/>
          </c:spPr>
          <c:invertIfNegative val="0"/>
          <c:dLbls>
            <c:dLbl>
              <c:idx val="0"/>
              <c:layout>
                <c:manualLayout>
                  <c:x val="-6.6666666666666693E-2"/>
                  <c:y val="-8.4875562720133283E-17"/>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B25-4A34-9239-60B77F46A5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PISA!$A$2:$A$4</c:f>
              <c:strCache>
                <c:ptCount val="3"/>
                <c:pt idx="0">
                  <c:v>OECD</c:v>
                </c:pt>
                <c:pt idx="1">
                  <c:v>Romania</c:v>
                </c:pt>
                <c:pt idx="2">
                  <c:v>Part. OECD</c:v>
                </c:pt>
              </c:strCache>
            </c:strRef>
          </c:cat>
          <c:val>
            <c:numRef>
              <c:f>PISA!$D$2:$D$4</c:f>
              <c:numCache>
                <c:formatCode>0.0</c:formatCode>
                <c:ptCount val="3"/>
                <c:pt idx="0">
                  <c:v>6.2362424547689308</c:v>
                </c:pt>
                <c:pt idx="1">
                  <c:v>12.89275048257921</c:v>
                </c:pt>
                <c:pt idx="2">
                  <c:v>12.785049570447297</c:v>
                </c:pt>
              </c:numCache>
            </c:numRef>
          </c:val>
          <c:extLst xmlns:c16r2="http://schemas.microsoft.com/office/drawing/2015/06/chart">
            <c:ext xmlns:c16="http://schemas.microsoft.com/office/drawing/2014/chart" uri="{C3380CC4-5D6E-409C-BE32-E72D297353CC}">
              <c16:uniqueId val="{00000002-DB25-4A34-9239-60B77F46A5C3}"/>
            </c:ext>
          </c:extLst>
        </c:ser>
        <c:ser>
          <c:idx val="3"/>
          <c:order val="3"/>
          <c:tx>
            <c:strRef>
              <c:f>PISA!$E$1</c:f>
              <c:strCache>
                <c:ptCount val="1"/>
                <c:pt idx="0">
                  <c:v>Niv. 1a</c:v>
                </c:pt>
              </c:strCache>
            </c:strRef>
          </c:tx>
          <c:spPr>
            <a:solidFill>
              <a:schemeClr val="accent4">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PISA!$A$2:$A$4</c:f>
              <c:strCache>
                <c:ptCount val="3"/>
                <c:pt idx="0">
                  <c:v>OECD</c:v>
                </c:pt>
                <c:pt idx="1">
                  <c:v>Romania</c:v>
                </c:pt>
                <c:pt idx="2">
                  <c:v>Part. OECD</c:v>
                </c:pt>
              </c:strCache>
            </c:strRef>
          </c:cat>
          <c:val>
            <c:numRef>
              <c:f>PISA!$E$2:$E$4</c:f>
              <c:numCache>
                <c:formatCode>0.0</c:formatCode>
                <c:ptCount val="3"/>
                <c:pt idx="0">
                  <c:v>14.960754547444839</c:v>
                </c:pt>
                <c:pt idx="1">
                  <c:v>22.807613417255936</c:v>
                </c:pt>
                <c:pt idx="2">
                  <c:v>23.907540953549169</c:v>
                </c:pt>
              </c:numCache>
            </c:numRef>
          </c:val>
          <c:extLst xmlns:c16r2="http://schemas.microsoft.com/office/drawing/2015/06/chart">
            <c:ext xmlns:c16="http://schemas.microsoft.com/office/drawing/2014/chart" uri="{C3380CC4-5D6E-409C-BE32-E72D297353CC}">
              <c16:uniqueId val="{00000003-DB25-4A34-9239-60B77F46A5C3}"/>
            </c:ext>
          </c:extLst>
        </c:ser>
        <c:ser>
          <c:idx val="4"/>
          <c:order val="4"/>
          <c:tx>
            <c:strRef>
              <c:f>PISA!$F$1</c:f>
              <c:strCache>
                <c:ptCount val="1"/>
                <c:pt idx="0">
                  <c:v>Niv. 2</c:v>
                </c:pt>
              </c:strCache>
            </c:strRef>
          </c:tx>
          <c:spPr>
            <a:solidFill>
              <a:schemeClr val="accent5">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PISA!$A$2:$A$4</c:f>
              <c:strCache>
                <c:ptCount val="3"/>
                <c:pt idx="0">
                  <c:v>OECD</c:v>
                </c:pt>
                <c:pt idx="1">
                  <c:v>Romania</c:v>
                </c:pt>
                <c:pt idx="2">
                  <c:v>Part. OECD</c:v>
                </c:pt>
              </c:strCache>
            </c:strRef>
          </c:cat>
          <c:val>
            <c:numRef>
              <c:f>PISA!$F$2:$F$4</c:f>
              <c:numCache>
                <c:formatCode>0.0</c:formatCode>
                <c:ptCount val="3"/>
                <c:pt idx="0">
                  <c:v>23.73357625193367</c:v>
                </c:pt>
                <c:pt idx="1">
                  <c:v>28.106028007601505</c:v>
                </c:pt>
                <c:pt idx="2">
                  <c:v>27.645341300021588</c:v>
                </c:pt>
              </c:numCache>
            </c:numRef>
          </c:val>
          <c:extLst xmlns:c16r2="http://schemas.microsoft.com/office/drawing/2015/06/chart">
            <c:ext xmlns:c16="http://schemas.microsoft.com/office/drawing/2014/chart" uri="{C3380CC4-5D6E-409C-BE32-E72D297353CC}">
              <c16:uniqueId val="{00000004-DB25-4A34-9239-60B77F46A5C3}"/>
            </c:ext>
          </c:extLst>
        </c:ser>
        <c:ser>
          <c:idx val="5"/>
          <c:order val="5"/>
          <c:tx>
            <c:strRef>
              <c:f>PISA!$G$1</c:f>
              <c:strCache>
                <c:ptCount val="1"/>
                <c:pt idx="0">
                  <c:v>Niv. 3</c:v>
                </c:pt>
              </c:strCache>
            </c:strRef>
          </c:tx>
          <c:spPr>
            <a:solidFill>
              <a:schemeClr val="accent6">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PISA!$A$2:$A$4</c:f>
              <c:strCache>
                <c:ptCount val="3"/>
                <c:pt idx="0">
                  <c:v>OECD</c:v>
                </c:pt>
                <c:pt idx="1">
                  <c:v>Romania</c:v>
                </c:pt>
                <c:pt idx="2">
                  <c:v>Part. OECD</c:v>
                </c:pt>
              </c:strCache>
            </c:strRef>
          </c:cat>
          <c:val>
            <c:numRef>
              <c:f>PISA!$G$2:$G$4</c:f>
              <c:numCache>
                <c:formatCode>0.0</c:formatCode>
                <c:ptCount val="3"/>
                <c:pt idx="0">
                  <c:v>26.029042663957011</c:v>
                </c:pt>
                <c:pt idx="1">
                  <c:v>20.940827718789929</c:v>
                </c:pt>
                <c:pt idx="2">
                  <c:v>20.611613052063472</c:v>
                </c:pt>
              </c:numCache>
            </c:numRef>
          </c:val>
          <c:extLst xmlns:c16r2="http://schemas.microsoft.com/office/drawing/2015/06/chart">
            <c:ext xmlns:c16="http://schemas.microsoft.com/office/drawing/2014/chart" uri="{C3380CC4-5D6E-409C-BE32-E72D297353CC}">
              <c16:uniqueId val="{00000005-DB25-4A34-9239-60B77F46A5C3}"/>
            </c:ext>
          </c:extLst>
        </c:ser>
        <c:ser>
          <c:idx val="6"/>
          <c:order val="6"/>
          <c:tx>
            <c:strRef>
              <c:f>PISA!$H$1</c:f>
              <c:strCache>
                <c:ptCount val="1"/>
                <c:pt idx="0">
                  <c:v>Niv. 4</c:v>
                </c:pt>
              </c:strCache>
            </c:strRef>
          </c:tx>
          <c:spPr>
            <a:solidFill>
              <a:schemeClr val="accent1">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PISA!$A$2:$A$4</c:f>
              <c:strCache>
                <c:ptCount val="3"/>
                <c:pt idx="0">
                  <c:v>OECD</c:v>
                </c:pt>
                <c:pt idx="1">
                  <c:v>Romania</c:v>
                </c:pt>
                <c:pt idx="2">
                  <c:v>Part. OECD</c:v>
                </c:pt>
              </c:strCache>
            </c:strRef>
          </c:cat>
          <c:val>
            <c:numRef>
              <c:f>PISA!$H$2:$H$4</c:f>
              <c:numCache>
                <c:formatCode>0.0</c:formatCode>
                <c:ptCount val="3"/>
                <c:pt idx="0">
                  <c:v>18.85656648856347</c:v>
                </c:pt>
                <c:pt idx="1">
                  <c:v>8.6826091710238096</c:v>
                </c:pt>
                <c:pt idx="2">
                  <c:v>9.1953997343502909</c:v>
                </c:pt>
              </c:numCache>
            </c:numRef>
          </c:val>
          <c:extLst xmlns:c16r2="http://schemas.microsoft.com/office/drawing/2015/06/chart">
            <c:ext xmlns:c16="http://schemas.microsoft.com/office/drawing/2014/chart" uri="{C3380CC4-5D6E-409C-BE32-E72D297353CC}">
              <c16:uniqueId val="{00000006-DB25-4A34-9239-60B77F46A5C3}"/>
            </c:ext>
          </c:extLst>
        </c:ser>
        <c:ser>
          <c:idx val="7"/>
          <c:order val="7"/>
          <c:tx>
            <c:strRef>
              <c:f>PISA!$I$1</c:f>
              <c:strCache>
                <c:ptCount val="1"/>
                <c:pt idx="0">
                  <c:v>Niv. 5</c:v>
                </c:pt>
              </c:strCache>
            </c:strRef>
          </c:tx>
          <c:spPr>
            <a:solidFill>
              <a:schemeClr val="accent2">
                <a:lumMod val="60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PISA!$A$2:$A$4</c:f>
              <c:strCache>
                <c:ptCount val="3"/>
                <c:pt idx="0">
                  <c:v>OECD</c:v>
                </c:pt>
                <c:pt idx="1">
                  <c:v>Romania</c:v>
                </c:pt>
                <c:pt idx="2">
                  <c:v>Part. OECD</c:v>
                </c:pt>
              </c:strCache>
            </c:strRef>
          </c:cat>
          <c:val>
            <c:numRef>
              <c:f>PISA!$I$2:$I$4</c:f>
              <c:numCache>
                <c:formatCode>0.0</c:formatCode>
                <c:ptCount val="3"/>
                <c:pt idx="0">
                  <c:v>7.4003851346388023</c:v>
                </c:pt>
                <c:pt idx="1">
                  <c:v>1.3401747338588452</c:v>
                </c:pt>
                <c:pt idx="2">
                  <c:v>2.0501149363342397</c:v>
                </c:pt>
              </c:numCache>
            </c:numRef>
          </c:val>
          <c:extLst xmlns:c16r2="http://schemas.microsoft.com/office/drawing/2015/06/chart">
            <c:ext xmlns:c16="http://schemas.microsoft.com/office/drawing/2014/chart" uri="{C3380CC4-5D6E-409C-BE32-E72D297353CC}">
              <c16:uniqueId val="{00000007-DB25-4A34-9239-60B77F46A5C3}"/>
            </c:ext>
          </c:extLst>
        </c:ser>
        <c:ser>
          <c:idx val="8"/>
          <c:order val="8"/>
          <c:tx>
            <c:strRef>
              <c:f>PISA!$J$1</c:f>
              <c:strCache>
                <c:ptCount val="1"/>
                <c:pt idx="0">
                  <c:v>Niv. 6</c:v>
                </c:pt>
              </c:strCache>
            </c:strRef>
          </c:tx>
          <c:spPr>
            <a:solidFill>
              <a:schemeClr val="accent3">
                <a:lumMod val="60000"/>
                <a:alpha val="70000"/>
              </a:schemeClr>
            </a:solidFill>
            <a:ln>
              <a:noFill/>
            </a:ln>
            <a:effectLst/>
          </c:spPr>
          <c:invertIfNegative val="0"/>
          <c:dLbls>
            <c:dLbl>
              <c:idx val="0"/>
              <c:layout>
                <c:manualLayout>
                  <c:x val="-1.9444444444444469E-2"/>
                  <c:y val="-2.7777777777777801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B25-4A34-9239-60B77F46A5C3}"/>
                </c:ext>
              </c:extLst>
            </c:dLbl>
            <c:dLbl>
              <c:idx val="1"/>
              <c:layout>
                <c:manualLayout>
                  <c:x val="0"/>
                  <c:y val="-3.7037037037037035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B25-4A34-9239-60B77F46A5C3}"/>
                </c:ext>
              </c:extLst>
            </c:dLbl>
            <c:dLbl>
              <c:idx val="2"/>
              <c:layout>
                <c:manualLayout>
                  <c:x val="0"/>
                  <c:y val="-2.3148148148148147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B25-4A34-9239-60B77F46A5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PISA!$A$2:$A$4</c:f>
              <c:strCache>
                <c:ptCount val="3"/>
                <c:pt idx="0">
                  <c:v>OECD</c:v>
                </c:pt>
                <c:pt idx="1">
                  <c:v>Romania</c:v>
                </c:pt>
                <c:pt idx="2">
                  <c:v>Part. OECD</c:v>
                </c:pt>
              </c:strCache>
            </c:strRef>
          </c:cat>
          <c:val>
            <c:numRef>
              <c:f>PISA!$J$2:$J$4</c:f>
              <c:numCache>
                <c:formatCode>0.0</c:formatCode>
                <c:ptCount val="3"/>
                <c:pt idx="0">
                  <c:v>1.340070002740319</c:v>
                </c:pt>
                <c:pt idx="1">
                  <c:v>9.2005476653977986E-2</c:v>
                </c:pt>
                <c:pt idx="2">
                  <c:v>0.18399624478644047</c:v>
                </c:pt>
              </c:numCache>
            </c:numRef>
          </c:val>
          <c:extLst xmlns:c16r2="http://schemas.microsoft.com/office/drawing/2015/06/chart">
            <c:ext xmlns:c16="http://schemas.microsoft.com/office/drawing/2014/chart" uri="{C3380CC4-5D6E-409C-BE32-E72D297353CC}">
              <c16:uniqueId val="{00000008-DB25-4A34-9239-60B77F46A5C3}"/>
            </c:ext>
          </c:extLst>
        </c:ser>
        <c:dLbls>
          <c:dLblPos val="ctr"/>
          <c:showLegendKey val="0"/>
          <c:showVal val="1"/>
          <c:showCatName val="0"/>
          <c:showSerName val="0"/>
          <c:showPercent val="0"/>
          <c:showBubbleSize val="0"/>
        </c:dLbls>
        <c:gapWidth val="50"/>
        <c:overlap val="100"/>
        <c:axId val="113520640"/>
        <c:axId val="113522176"/>
      </c:barChart>
      <c:catAx>
        <c:axId val="113520640"/>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3522176"/>
        <c:crosses val="autoZero"/>
        <c:auto val="1"/>
        <c:lblAlgn val="ctr"/>
        <c:lblOffset val="100"/>
        <c:noMultiLvlLbl val="0"/>
      </c:catAx>
      <c:valAx>
        <c:axId val="113522176"/>
        <c:scaling>
          <c:orientation val="minMax"/>
          <c:max val="100"/>
        </c:scaling>
        <c:delete val="0"/>
        <c:axPos val="l"/>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3520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ro-RO" sz="1200" b="0" i="0" baseline="0">
                <a:effectLst/>
              </a:rPr>
              <a:t>Rezultate PISA 2018 Citire în funcție de statutul socio-economic al familiei</a:t>
            </a:r>
            <a:endParaRPr lang="en-GB" sz="1100">
              <a:effectLst/>
            </a:endParaRPr>
          </a:p>
        </c:rich>
      </c:tx>
      <c:overlay val="0"/>
      <c:spPr>
        <a:noFill/>
        <a:ln>
          <a:noFill/>
        </a:ln>
        <a:effectLst/>
      </c:spPr>
    </c:title>
    <c:autoTitleDeleted val="0"/>
    <c:plotArea>
      <c:layout/>
      <c:barChart>
        <c:barDir val="col"/>
        <c:grouping val="clustered"/>
        <c:varyColors val="0"/>
        <c:ser>
          <c:idx val="0"/>
          <c:order val="0"/>
          <c:tx>
            <c:strRef>
              <c:f>PISA!$A$17</c:f>
              <c:strCache>
                <c:ptCount val="1"/>
                <c:pt idx="0">
                  <c:v>OECD</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PISA!$B$16:$E$16</c:f>
              <c:strCache>
                <c:ptCount val="4"/>
                <c:pt idx="0">
                  <c:v>Prima pătrime</c:v>
                </c:pt>
                <c:pt idx="1">
                  <c:v>Ultima pătrime</c:v>
                </c:pt>
                <c:pt idx="2">
                  <c:v>Prima decilă</c:v>
                </c:pt>
                <c:pt idx="3">
                  <c:v>Ultima decilă</c:v>
                </c:pt>
              </c:strCache>
            </c:strRef>
          </c:cat>
          <c:val>
            <c:numRef>
              <c:f>PISA!$B$17:$E$17</c:f>
              <c:numCache>
                <c:formatCode>0</c:formatCode>
                <c:ptCount val="4"/>
                <c:pt idx="0">
                  <c:v>445.04345585489159</c:v>
                </c:pt>
                <c:pt idx="1">
                  <c:v>533.84583428003884</c:v>
                </c:pt>
                <c:pt idx="2">
                  <c:v>426.64883901186249</c:v>
                </c:pt>
                <c:pt idx="3">
                  <c:v>541.13657326366467</c:v>
                </c:pt>
              </c:numCache>
            </c:numRef>
          </c:val>
          <c:extLst xmlns:c16r2="http://schemas.microsoft.com/office/drawing/2015/06/chart">
            <c:ext xmlns:c16="http://schemas.microsoft.com/office/drawing/2014/chart" uri="{C3380CC4-5D6E-409C-BE32-E72D297353CC}">
              <c16:uniqueId val="{00000000-AB9B-42EA-B85C-E3CFC17C5DC6}"/>
            </c:ext>
          </c:extLst>
        </c:ser>
        <c:ser>
          <c:idx val="1"/>
          <c:order val="1"/>
          <c:tx>
            <c:strRef>
              <c:f>PISA!$A$18</c:f>
              <c:strCache>
                <c:ptCount val="1"/>
                <c:pt idx="0">
                  <c:v>Part. OECD</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PISA!$B$16:$E$16</c:f>
              <c:strCache>
                <c:ptCount val="4"/>
                <c:pt idx="0">
                  <c:v>Prima pătrime</c:v>
                </c:pt>
                <c:pt idx="1">
                  <c:v>Ultima pătrime</c:v>
                </c:pt>
                <c:pt idx="2">
                  <c:v>Prima decilă</c:v>
                </c:pt>
                <c:pt idx="3">
                  <c:v>Ultima decilă</c:v>
                </c:pt>
              </c:strCache>
            </c:strRef>
          </c:cat>
          <c:val>
            <c:numRef>
              <c:f>PISA!$B$18:$E$18</c:f>
              <c:numCache>
                <c:formatCode>0</c:formatCode>
                <c:ptCount val="4"/>
                <c:pt idx="0">
                  <c:v>395.95963648578351</c:v>
                </c:pt>
                <c:pt idx="1">
                  <c:v>474.52701676587981</c:v>
                </c:pt>
                <c:pt idx="2">
                  <c:v>380.43361258130045</c:v>
                </c:pt>
                <c:pt idx="3">
                  <c:v>484.17715857000616</c:v>
                </c:pt>
              </c:numCache>
            </c:numRef>
          </c:val>
          <c:extLst xmlns:c16r2="http://schemas.microsoft.com/office/drawing/2015/06/chart">
            <c:ext xmlns:c16="http://schemas.microsoft.com/office/drawing/2014/chart" uri="{C3380CC4-5D6E-409C-BE32-E72D297353CC}">
              <c16:uniqueId val="{00000001-AB9B-42EA-B85C-E3CFC17C5DC6}"/>
            </c:ext>
          </c:extLst>
        </c:ser>
        <c:ser>
          <c:idx val="2"/>
          <c:order val="2"/>
          <c:tx>
            <c:strRef>
              <c:f>PISA!$A$19</c:f>
              <c:strCache>
                <c:ptCount val="1"/>
                <c:pt idx="0">
                  <c:v>Romania</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PISA!$B$16:$E$16</c:f>
              <c:strCache>
                <c:ptCount val="4"/>
                <c:pt idx="0">
                  <c:v>Prima pătrime</c:v>
                </c:pt>
                <c:pt idx="1">
                  <c:v>Ultima pătrime</c:v>
                </c:pt>
                <c:pt idx="2">
                  <c:v>Prima decilă</c:v>
                </c:pt>
                <c:pt idx="3">
                  <c:v>Ultima decilă</c:v>
                </c:pt>
              </c:strCache>
            </c:strRef>
          </c:cat>
          <c:val>
            <c:numRef>
              <c:f>PISA!$B$19:$E$19</c:f>
              <c:numCache>
                <c:formatCode>0</c:formatCode>
                <c:ptCount val="4"/>
                <c:pt idx="0">
                  <c:v>374.99282613821055</c:v>
                </c:pt>
                <c:pt idx="1">
                  <c:v>483.78778710747929</c:v>
                </c:pt>
                <c:pt idx="2">
                  <c:v>349.5556969001837</c:v>
                </c:pt>
                <c:pt idx="3">
                  <c:v>497.53036108721221</c:v>
                </c:pt>
              </c:numCache>
            </c:numRef>
          </c:val>
          <c:extLst xmlns:c16r2="http://schemas.microsoft.com/office/drawing/2015/06/chart">
            <c:ext xmlns:c16="http://schemas.microsoft.com/office/drawing/2014/chart" uri="{C3380CC4-5D6E-409C-BE32-E72D297353CC}">
              <c16:uniqueId val="{00000002-AB9B-42EA-B85C-E3CFC17C5DC6}"/>
            </c:ext>
          </c:extLst>
        </c:ser>
        <c:dLbls>
          <c:dLblPos val="outEnd"/>
          <c:showLegendKey val="0"/>
          <c:showVal val="1"/>
          <c:showCatName val="0"/>
          <c:showSerName val="0"/>
          <c:showPercent val="0"/>
          <c:showBubbleSize val="0"/>
        </c:dLbls>
        <c:gapWidth val="444"/>
        <c:overlap val="-90"/>
        <c:axId val="113567616"/>
        <c:axId val="113569152"/>
      </c:barChart>
      <c:catAx>
        <c:axId val="1135676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n-US"/>
          </a:p>
        </c:txPr>
        <c:crossAx val="113569152"/>
        <c:crosses val="autoZero"/>
        <c:auto val="1"/>
        <c:lblAlgn val="ctr"/>
        <c:lblOffset val="100"/>
        <c:noMultiLvlLbl val="0"/>
      </c:catAx>
      <c:valAx>
        <c:axId val="113569152"/>
        <c:scaling>
          <c:orientation val="minMax"/>
        </c:scaling>
        <c:delete val="1"/>
        <c:axPos val="l"/>
        <c:numFmt formatCode="0" sourceLinked="1"/>
        <c:majorTickMark val="none"/>
        <c:minorTickMark val="none"/>
        <c:tickLblPos val="nextTo"/>
        <c:crossAx val="113567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ro-RO"/>
              <a:t>Ponderea mediilor peste 5 la evaluarea națională (cls. a VIII-A)</a:t>
            </a:r>
            <a:endParaRPr lang="en-US"/>
          </a:p>
        </c:rich>
      </c:tx>
      <c:overlay val="0"/>
      <c:spPr>
        <a:noFill/>
        <a:ln>
          <a:noFill/>
        </a:ln>
        <a:effectLst/>
      </c:spPr>
    </c:title>
    <c:autoTitleDeleted val="0"/>
    <c:plotArea>
      <c:layout/>
      <c:lineChart>
        <c:grouping val="standard"/>
        <c:varyColors val="0"/>
        <c:ser>
          <c:idx val="0"/>
          <c:order val="0"/>
          <c:tx>
            <c:strRef>
              <c:f>EN!$X$67</c:f>
              <c:strCache>
                <c:ptCount val="1"/>
                <c:pt idx="0">
                  <c:v>% cel puțin 5</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EN!$W$68:$W$79</c:f>
              <c:numCache>
                <c:formatCode>General</c:formatCode>
                <c:ptCount val="12"/>
                <c:pt idx="0">
                  <c:v>2007</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EN!$X$68:$X$79</c:f>
              <c:numCache>
                <c:formatCode>0.00%</c:formatCode>
                <c:ptCount val="12"/>
                <c:pt idx="0">
                  <c:v>0.80800000000000005</c:v>
                </c:pt>
                <c:pt idx="1">
                  <c:v>0.88900000000000001</c:v>
                </c:pt>
                <c:pt idx="2">
                  <c:v>0.85970000000000002</c:v>
                </c:pt>
                <c:pt idx="3">
                  <c:v>0.81789999999999996</c:v>
                </c:pt>
                <c:pt idx="4">
                  <c:v>0.66120000000000001</c:v>
                </c:pt>
                <c:pt idx="5">
                  <c:v>0.75900000000000001</c:v>
                </c:pt>
                <c:pt idx="6">
                  <c:v>0.71099999999999997</c:v>
                </c:pt>
                <c:pt idx="7">
                  <c:v>0.79400000000000004</c:v>
                </c:pt>
                <c:pt idx="8">
                  <c:v>0.751</c:v>
                </c:pt>
                <c:pt idx="9">
                  <c:v>0.77</c:v>
                </c:pt>
                <c:pt idx="10">
                  <c:v>0.73599999999999999</c:v>
                </c:pt>
                <c:pt idx="11">
                  <c:v>0.73199999999999998</c:v>
                </c:pt>
              </c:numCache>
            </c:numRef>
          </c:val>
          <c:smooth val="0"/>
          <c:extLst xmlns:c16r2="http://schemas.microsoft.com/office/drawing/2015/06/chart">
            <c:ext xmlns:c16="http://schemas.microsoft.com/office/drawing/2014/chart" uri="{C3380CC4-5D6E-409C-BE32-E72D297353CC}">
              <c16:uniqueId val="{00000000-9692-471C-9215-698275EE3D88}"/>
            </c:ext>
          </c:extLst>
        </c:ser>
        <c:dLbls>
          <c:dLblPos val="ctr"/>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marker val="1"/>
        <c:smooth val="0"/>
        <c:axId val="112662016"/>
        <c:axId val="112663168"/>
      </c:lineChart>
      <c:catAx>
        <c:axId val="11266201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112663168"/>
        <c:crosses val="autoZero"/>
        <c:auto val="1"/>
        <c:lblAlgn val="ctr"/>
        <c:lblOffset val="100"/>
        <c:noMultiLvlLbl val="0"/>
      </c:catAx>
      <c:valAx>
        <c:axId val="11266316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112662016"/>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ro-RO" sz="1100"/>
              <a:t>Ponderea mediilor</a:t>
            </a:r>
            <a:r>
              <a:rPr lang="ro-RO" sz="1100" baseline="0"/>
              <a:t> peste 5 la eN (clasa a VIII-a) în funcție de gen și mediu</a:t>
            </a:r>
            <a:endParaRPr lang="en-GB" sz="1100"/>
          </a:p>
        </c:rich>
      </c:tx>
      <c:overlay val="0"/>
      <c:spPr>
        <a:noFill/>
        <a:ln>
          <a:noFill/>
        </a:ln>
        <a:effectLst/>
      </c:spPr>
    </c:title>
    <c:autoTitleDeleted val="0"/>
    <c:plotArea>
      <c:layout/>
      <c:barChart>
        <c:barDir val="col"/>
        <c:grouping val="clustered"/>
        <c:varyColors val="0"/>
        <c:ser>
          <c:idx val="0"/>
          <c:order val="0"/>
          <c:tx>
            <c:strRef>
              <c:f>EN!$K$2</c:f>
              <c:strCache>
                <c:ptCount val="1"/>
                <c:pt idx="0">
                  <c:v>2007</c:v>
                </c:pt>
              </c:strCache>
            </c:strRef>
          </c:tx>
          <c:spPr>
            <a:solidFill>
              <a:schemeClr val="accent1"/>
            </a:solidFill>
            <a:ln>
              <a:noFill/>
            </a:ln>
            <a:effectLst/>
          </c:spPr>
          <c:invertIfNegative val="0"/>
          <c:dLbls>
            <c:numFmt formatCode="0.0%" sourceLinked="0"/>
            <c:spPr>
              <a:noFill/>
              <a:ln>
                <a:noFill/>
              </a:ln>
              <a:effectLst/>
            </c:spPr>
            <c:txPr>
              <a:bodyPr rot="-5400000" spcFirstLastPara="1" vertOverflow="clip" horzOverflow="clip" vert="horz" wrap="square" lIns="38100" tIns="19050" rIns="38100" bIns="19050" anchor="ctr" anchorCtr="1">
                <a:spAutoFit/>
              </a:bodyPr>
              <a:lstStyle/>
              <a:p>
                <a:pPr>
                  <a:defRPr sz="7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EN!$L$1:$P$1</c:f>
              <c:strCache>
                <c:ptCount val="5"/>
                <c:pt idx="0">
                  <c:v>Total</c:v>
                </c:pt>
                <c:pt idx="1">
                  <c:v>Feminin</c:v>
                </c:pt>
                <c:pt idx="2">
                  <c:v>Masculin</c:v>
                </c:pt>
                <c:pt idx="3">
                  <c:v>Urban</c:v>
                </c:pt>
                <c:pt idx="4">
                  <c:v>Rural</c:v>
                </c:pt>
              </c:strCache>
            </c:strRef>
          </c:cat>
          <c:val>
            <c:numRef>
              <c:f>EN!$L$2:$P$2</c:f>
              <c:numCache>
                <c:formatCode>0.00%</c:formatCode>
                <c:ptCount val="5"/>
                <c:pt idx="0">
                  <c:v>0.80800000000000005</c:v>
                </c:pt>
                <c:pt idx="1">
                  <c:v>0.84299999999999997</c:v>
                </c:pt>
                <c:pt idx="2">
                  <c:v>0.77100000000000002</c:v>
                </c:pt>
                <c:pt idx="3">
                  <c:v>0.86399999999999999</c:v>
                </c:pt>
                <c:pt idx="4">
                  <c:v>0.72799999999999998</c:v>
                </c:pt>
              </c:numCache>
            </c:numRef>
          </c:val>
          <c:extLst xmlns:c16r2="http://schemas.microsoft.com/office/drawing/2015/06/chart">
            <c:ext xmlns:c16="http://schemas.microsoft.com/office/drawing/2014/chart" uri="{C3380CC4-5D6E-409C-BE32-E72D297353CC}">
              <c16:uniqueId val="{00000000-06BA-4581-A3D9-A38FD267F4A0}"/>
            </c:ext>
          </c:extLst>
        </c:ser>
        <c:ser>
          <c:idx val="1"/>
          <c:order val="1"/>
          <c:tx>
            <c:strRef>
              <c:f>EN!$K$3</c:f>
              <c:strCache>
                <c:ptCount val="1"/>
                <c:pt idx="0">
                  <c:v>2019</c:v>
                </c:pt>
              </c:strCache>
            </c:strRef>
          </c:tx>
          <c:spPr>
            <a:solidFill>
              <a:schemeClr val="accent2"/>
            </a:solidFill>
            <a:ln>
              <a:noFill/>
            </a:ln>
            <a:effectLst/>
          </c:spPr>
          <c:invertIfNegative val="0"/>
          <c:dLbls>
            <c:numFmt formatCode="0.0%" sourceLinked="0"/>
            <c:spPr>
              <a:noFill/>
              <a:ln>
                <a:noFill/>
              </a:ln>
              <a:effectLst/>
            </c:spPr>
            <c:txPr>
              <a:bodyPr rot="-5400000" spcFirstLastPara="1" vertOverflow="clip" horzOverflow="clip" vert="horz" wrap="square" lIns="38100" tIns="19050" rIns="38100" bIns="19050" anchor="ctr" anchorCtr="1">
                <a:spAutoFit/>
              </a:bodyPr>
              <a:lstStyle/>
              <a:p>
                <a:pPr>
                  <a:defRPr sz="7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EN!$L$1:$P$1</c:f>
              <c:strCache>
                <c:ptCount val="5"/>
                <c:pt idx="0">
                  <c:v>Total</c:v>
                </c:pt>
                <c:pt idx="1">
                  <c:v>Feminin</c:v>
                </c:pt>
                <c:pt idx="2">
                  <c:v>Masculin</c:v>
                </c:pt>
                <c:pt idx="3">
                  <c:v>Urban</c:v>
                </c:pt>
                <c:pt idx="4">
                  <c:v>Rural</c:v>
                </c:pt>
              </c:strCache>
            </c:strRef>
          </c:cat>
          <c:val>
            <c:numRef>
              <c:f>EN!$L$3:$P$3</c:f>
              <c:numCache>
                <c:formatCode>0.00%</c:formatCode>
                <c:ptCount val="5"/>
                <c:pt idx="0">
                  <c:v>0.73199999999999998</c:v>
                </c:pt>
                <c:pt idx="1">
                  <c:v>0.78600000000000003</c:v>
                </c:pt>
                <c:pt idx="2">
                  <c:v>0.67600000000000005</c:v>
                </c:pt>
                <c:pt idx="3">
                  <c:v>0.83709999999999996</c:v>
                </c:pt>
                <c:pt idx="4">
                  <c:v>0.57940000000000003</c:v>
                </c:pt>
              </c:numCache>
            </c:numRef>
          </c:val>
          <c:extLst xmlns:c16r2="http://schemas.microsoft.com/office/drawing/2015/06/chart">
            <c:ext xmlns:c16="http://schemas.microsoft.com/office/drawing/2014/chart" uri="{C3380CC4-5D6E-409C-BE32-E72D297353CC}">
              <c16:uniqueId val="{00000001-06BA-4581-A3D9-A38FD267F4A0}"/>
            </c:ext>
          </c:extLst>
        </c:ser>
        <c:dLbls>
          <c:dLblPos val="outEnd"/>
          <c:showLegendKey val="0"/>
          <c:showVal val="1"/>
          <c:showCatName val="0"/>
          <c:showSerName val="0"/>
          <c:showPercent val="0"/>
          <c:showBubbleSize val="0"/>
        </c:dLbls>
        <c:gapWidth val="444"/>
        <c:overlap val="-90"/>
        <c:axId val="113235072"/>
        <c:axId val="113236608"/>
      </c:barChart>
      <c:catAx>
        <c:axId val="1132350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n-US"/>
          </a:p>
        </c:txPr>
        <c:crossAx val="113236608"/>
        <c:crosses val="autoZero"/>
        <c:auto val="1"/>
        <c:lblAlgn val="ctr"/>
        <c:lblOffset val="100"/>
        <c:noMultiLvlLbl val="0"/>
      </c:catAx>
      <c:valAx>
        <c:axId val="113236608"/>
        <c:scaling>
          <c:orientation val="minMax"/>
        </c:scaling>
        <c:delete val="1"/>
        <c:axPos val="l"/>
        <c:numFmt formatCode="0.00%" sourceLinked="1"/>
        <c:majorTickMark val="none"/>
        <c:minorTickMark val="none"/>
        <c:tickLblPos val="nextTo"/>
        <c:crossAx val="11323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spc="120" normalizeH="0" baseline="0">
                <a:solidFill>
                  <a:schemeClr val="tx1">
                    <a:lumMod val="65000"/>
                    <a:lumOff val="35000"/>
                  </a:schemeClr>
                </a:solidFill>
                <a:latin typeface="+mn-lt"/>
                <a:ea typeface="+mn-ea"/>
                <a:cs typeface="+mn-cs"/>
              </a:defRPr>
            </a:pPr>
            <a:r>
              <a:rPr lang="ro-RO" sz="1200"/>
              <a:t>Distribuția</a:t>
            </a:r>
            <a:r>
              <a:rPr lang="ro-RO" sz="1200" baseline="0"/>
              <a:t> elevilor după rezultatele la EN, pe grupe de medii (2007 și 2019)</a:t>
            </a:r>
            <a:endParaRPr lang="en-GB" sz="120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EN!$C$243</c:f>
              <c:strCache>
                <c:ptCount val="1"/>
                <c:pt idx="0">
                  <c:v>% 1-4.99</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EN!$B$244:$B$245</c:f>
              <c:numCache>
                <c:formatCode>General</c:formatCode>
                <c:ptCount val="2"/>
                <c:pt idx="0">
                  <c:v>2007</c:v>
                </c:pt>
                <c:pt idx="1">
                  <c:v>2019</c:v>
                </c:pt>
              </c:numCache>
            </c:numRef>
          </c:cat>
          <c:val>
            <c:numRef>
              <c:f>EN!$C$244:$C$245</c:f>
              <c:numCache>
                <c:formatCode>0.00%</c:formatCode>
                <c:ptCount val="2"/>
                <c:pt idx="0">
                  <c:v>0.192</c:v>
                </c:pt>
                <c:pt idx="1">
                  <c:v>0.2676</c:v>
                </c:pt>
              </c:numCache>
            </c:numRef>
          </c:val>
          <c:extLst xmlns:c16r2="http://schemas.microsoft.com/office/drawing/2015/06/chart">
            <c:ext xmlns:c16="http://schemas.microsoft.com/office/drawing/2014/chart" uri="{C3380CC4-5D6E-409C-BE32-E72D297353CC}">
              <c16:uniqueId val="{00000000-313E-4C37-A0A0-0C06B93FDEAE}"/>
            </c:ext>
          </c:extLst>
        </c:ser>
        <c:ser>
          <c:idx val="1"/>
          <c:order val="1"/>
          <c:tx>
            <c:strRef>
              <c:f>EN!$D$243</c:f>
              <c:strCache>
                <c:ptCount val="1"/>
                <c:pt idx="0">
                  <c:v>% 5-5.99</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EN!$B$244:$B$245</c:f>
              <c:numCache>
                <c:formatCode>General</c:formatCode>
                <c:ptCount val="2"/>
                <c:pt idx="0">
                  <c:v>2007</c:v>
                </c:pt>
                <c:pt idx="1">
                  <c:v>2019</c:v>
                </c:pt>
              </c:numCache>
            </c:numRef>
          </c:cat>
          <c:val>
            <c:numRef>
              <c:f>EN!$D$244:$D$245</c:f>
              <c:numCache>
                <c:formatCode>0.00%</c:formatCode>
                <c:ptCount val="2"/>
                <c:pt idx="0">
                  <c:v>6.6000000000000003E-2</c:v>
                </c:pt>
                <c:pt idx="1">
                  <c:v>0.1447</c:v>
                </c:pt>
              </c:numCache>
            </c:numRef>
          </c:val>
          <c:extLst xmlns:c16r2="http://schemas.microsoft.com/office/drawing/2015/06/chart">
            <c:ext xmlns:c16="http://schemas.microsoft.com/office/drawing/2014/chart" uri="{C3380CC4-5D6E-409C-BE32-E72D297353CC}">
              <c16:uniqueId val="{00000001-313E-4C37-A0A0-0C06B93FDEAE}"/>
            </c:ext>
          </c:extLst>
        </c:ser>
        <c:ser>
          <c:idx val="2"/>
          <c:order val="2"/>
          <c:tx>
            <c:strRef>
              <c:f>EN!$E$243</c:f>
              <c:strCache>
                <c:ptCount val="1"/>
                <c:pt idx="0">
                  <c:v>% 6-6.99</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EN!$B$244:$B$245</c:f>
              <c:numCache>
                <c:formatCode>General</c:formatCode>
                <c:ptCount val="2"/>
                <c:pt idx="0">
                  <c:v>2007</c:v>
                </c:pt>
                <c:pt idx="1">
                  <c:v>2019</c:v>
                </c:pt>
              </c:numCache>
            </c:numRef>
          </c:cat>
          <c:val>
            <c:numRef>
              <c:f>EN!$E$244:$E$245</c:f>
              <c:numCache>
                <c:formatCode>0.00%</c:formatCode>
                <c:ptCount val="2"/>
                <c:pt idx="0">
                  <c:v>0.17799999999999999</c:v>
                </c:pt>
                <c:pt idx="1">
                  <c:v>0.1615</c:v>
                </c:pt>
              </c:numCache>
            </c:numRef>
          </c:val>
          <c:extLst xmlns:c16r2="http://schemas.microsoft.com/office/drawing/2015/06/chart">
            <c:ext xmlns:c16="http://schemas.microsoft.com/office/drawing/2014/chart" uri="{C3380CC4-5D6E-409C-BE32-E72D297353CC}">
              <c16:uniqueId val="{00000002-313E-4C37-A0A0-0C06B93FDEAE}"/>
            </c:ext>
          </c:extLst>
        </c:ser>
        <c:ser>
          <c:idx val="3"/>
          <c:order val="3"/>
          <c:tx>
            <c:strRef>
              <c:f>EN!$F$243</c:f>
              <c:strCache>
                <c:ptCount val="1"/>
                <c:pt idx="0">
                  <c:v>% 7-7.99</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EN!$B$244:$B$245</c:f>
              <c:numCache>
                <c:formatCode>General</c:formatCode>
                <c:ptCount val="2"/>
                <c:pt idx="0">
                  <c:v>2007</c:v>
                </c:pt>
                <c:pt idx="1">
                  <c:v>2019</c:v>
                </c:pt>
              </c:numCache>
            </c:numRef>
          </c:cat>
          <c:val>
            <c:numRef>
              <c:f>EN!$F$244:$F$245</c:f>
              <c:numCache>
                <c:formatCode>0.00%</c:formatCode>
                <c:ptCount val="2"/>
                <c:pt idx="0">
                  <c:v>0.219</c:v>
                </c:pt>
                <c:pt idx="1">
                  <c:v>0.16880000000000001</c:v>
                </c:pt>
              </c:numCache>
            </c:numRef>
          </c:val>
          <c:extLst xmlns:c16r2="http://schemas.microsoft.com/office/drawing/2015/06/chart">
            <c:ext xmlns:c16="http://schemas.microsoft.com/office/drawing/2014/chart" uri="{C3380CC4-5D6E-409C-BE32-E72D297353CC}">
              <c16:uniqueId val="{00000003-313E-4C37-A0A0-0C06B93FDEAE}"/>
            </c:ext>
          </c:extLst>
        </c:ser>
        <c:ser>
          <c:idx val="4"/>
          <c:order val="4"/>
          <c:tx>
            <c:strRef>
              <c:f>EN!$G$243</c:f>
              <c:strCache>
                <c:ptCount val="1"/>
                <c:pt idx="0">
                  <c:v>% 8-8.99</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EN!$B$244:$B$245</c:f>
              <c:numCache>
                <c:formatCode>General</c:formatCode>
                <c:ptCount val="2"/>
                <c:pt idx="0">
                  <c:v>2007</c:v>
                </c:pt>
                <c:pt idx="1">
                  <c:v>2019</c:v>
                </c:pt>
              </c:numCache>
            </c:numRef>
          </c:cat>
          <c:val>
            <c:numRef>
              <c:f>EN!$G$244:$G$245</c:f>
              <c:numCache>
                <c:formatCode>0.00%</c:formatCode>
                <c:ptCount val="2"/>
                <c:pt idx="0">
                  <c:v>0.20699999999999999</c:v>
                </c:pt>
                <c:pt idx="1">
                  <c:v>0.1484</c:v>
                </c:pt>
              </c:numCache>
            </c:numRef>
          </c:val>
          <c:extLst xmlns:c16r2="http://schemas.microsoft.com/office/drawing/2015/06/chart">
            <c:ext xmlns:c16="http://schemas.microsoft.com/office/drawing/2014/chart" uri="{C3380CC4-5D6E-409C-BE32-E72D297353CC}">
              <c16:uniqueId val="{00000004-313E-4C37-A0A0-0C06B93FDEAE}"/>
            </c:ext>
          </c:extLst>
        </c:ser>
        <c:ser>
          <c:idx val="5"/>
          <c:order val="5"/>
          <c:tx>
            <c:strRef>
              <c:f>EN!$H$243</c:f>
              <c:strCache>
                <c:ptCount val="1"/>
                <c:pt idx="0">
                  <c:v>% 9-10</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EN!$B$244:$B$245</c:f>
              <c:numCache>
                <c:formatCode>General</c:formatCode>
                <c:ptCount val="2"/>
                <c:pt idx="0">
                  <c:v>2007</c:v>
                </c:pt>
                <c:pt idx="1">
                  <c:v>2019</c:v>
                </c:pt>
              </c:numCache>
            </c:numRef>
          </c:cat>
          <c:val>
            <c:numRef>
              <c:f>EN!$H$244:$H$245</c:f>
              <c:numCache>
                <c:formatCode>0.00%</c:formatCode>
                <c:ptCount val="2"/>
                <c:pt idx="0">
                  <c:v>0.13700000000000001</c:v>
                </c:pt>
                <c:pt idx="1">
                  <c:v>0.10890000000000001</c:v>
                </c:pt>
              </c:numCache>
            </c:numRef>
          </c:val>
          <c:extLst xmlns:c16r2="http://schemas.microsoft.com/office/drawing/2015/06/chart">
            <c:ext xmlns:c16="http://schemas.microsoft.com/office/drawing/2014/chart" uri="{C3380CC4-5D6E-409C-BE32-E72D297353CC}">
              <c16:uniqueId val="{00000005-313E-4C37-A0A0-0C06B93FDEAE}"/>
            </c:ext>
          </c:extLst>
        </c:ser>
        <c:dLbls>
          <c:showLegendKey val="0"/>
          <c:showVal val="1"/>
          <c:showCatName val="0"/>
          <c:showSerName val="0"/>
          <c:showPercent val="0"/>
          <c:showBubbleSize val="0"/>
        </c:dLbls>
        <c:gapWidth val="79"/>
        <c:shape val="box"/>
        <c:axId val="113004544"/>
        <c:axId val="113006080"/>
        <c:axId val="0"/>
      </c:bar3DChart>
      <c:catAx>
        <c:axId val="113004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n-US"/>
          </a:p>
        </c:txPr>
        <c:crossAx val="113006080"/>
        <c:crosses val="autoZero"/>
        <c:auto val="1"/>
        <c:lblAlgn val="ctr"/>
        <c:lblOffset val="100"/>
        <c:noMultiLvlLbl val="0"/>
      </c:catAx>
      <c:valAx>
        <c:axId val="113006080"/>
        <c:scaling>
          <c:orientation val="minMax"/>
        </c:scaling>
        <c:delete val="1"/>
        <c:axPos val="b"/>
        <c:numFmt formatCode="0%" sourceLinked="1"/>
        <c:majorTickMark val="none"/>
        <c:minorTickMark val="none"/>
        <c:tickLblPos val="nextTo"/>
        <c:crossAx val="113004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GB" sz="1200"/>
              <a:t>Rata de promovare a examenului de bacalaureat din numărul elevilor prezentați</a:t>
            </a:r>
          </a:p>
        </c:rich>
      </c:tx>
      <c:overlay val="0"/>
      <c:spPr>
        <a:noFill/>
        <a:ln>
          <a:noFill/>
        </a:ln>
        <a:effectLst/>
      </c:spPr>
    </c:title>
    <c:autoTitleDeleted val="0"/>
    <c:plotArea>
      <c:layout/>
      <c:lineChart>
        <c:grouping val="standard"/>
        <c:varyColors val="0"/>
        <c:ser>
          <c:idx val="0"/>
          <c:order val="0"/>
          <c:tx>
            <c:strRef>
              <c:f>BAC!$A$3</c:f>
              <c:strCache>
                <c:ptCount val="1"/>
                <c:pt idx="0">
                  <c:v>Total</c:v>
                </c:pt>
              </c:strCache>
            </c:strRef>
          </c:tx>
          <c:spPr>
            <a:ln w="31750" cap="rnd">
              <a:solidFill>
                <a:schemeClr val="accent1"/>
              </a:solidFill>
              <a:round/>
            </a:ln>
            <a:effectLst/>
          </c:spPr>
          <c:marker>
            <c:symbol val="none"/>
          </c:marker>
          <c:cat>
            <c:strRef>
              <c:f>BAC!$B$1:$N$2</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BAC!$B$3:$N$3</c:f>
              <c:numCache>
                <c:formatCode>General</c:formatCode>
                <c:ptCount val="13"/>
                <c:pt idx="0">
                  <c:v>93.8</c:v>
                </c:pt>
                <c:pt idx="1">
                  <c:v>89.9</c:v>
                </c:pt>
                <c:pt idx="2">
                  <c:v>93.7</c:v>
                </c:pt>
                <c:pt idx="3">
                  <c:v>76.3</c:v>
                </c:pt>
                <c:pt idx="4">
                  <c:v>55.6</c:v>
                </c:pt>
                <c:pt idx="5">
                  <c:v>56.2</c:v>
                </c:pt>
                <c:pt idx="6">
                  <c:v>64.3</c:v>
                </c:pt>
                <c:pt idx="7">
                  <c:v>71</c:v>
                </c:pt>
                <c:pt idx="8">
                  <c:v>75.7</c:v>
                </c:pt>
                <c:pt idx="9">
                  <c:v>77.3</c:v>
                </c:pt>
                <c:pt idx="10">
                  <c:v>80.8</c:v>
                </c:pt>
                <c:pt idx="11">
                  <c:v>78.400000000000006</c:v>
                </c:pt>
                <c:pt idx="12">
                  <c:v>80.099999999999994</c:v>
                </c:pt>
              </c:numCache>
            </c:numRef>
          </c:val>
          <c:smooth val="0"/>
          <c:extLst xmlns:c16r2="http://schemas.microsoft.com/office/drawing/2015/06/chart">
            <c:ext xmlns:c16="http://schemas.microsoft.com/office/drawing/2014/chart" uri="{C3380CC4-5D6E-409C-BE32-E72D297353CC}">
              <c16:uniqueId val="{00000000-853B-4FD0-A2C4-6764AC99BFC9}"/>
            </c:ext>
          </c:extLst>
        </c:ser>
        <c:ser>
          <c:idx val="1"/>
          <c:order val="1"/>
          <c:tx>
            <c:strRef>
              <c:f>BAC!$A$4</c:f>
              <c:strCache>
                <c:ptCount val="1"/>
                <c:pt idx="0">
                  <c:v>Feminin</c:v>
                </c:pt>
              </c:strCache>
            </c:strRef>
          </c:tx>
          <c:spPr>
            <a:ln w="31750" cap="rnd">
              <a:solidFill>
                <a:schemeClr val="accent2"/>
              </a:solidFill>
              <a:round/>
            </a:ln>
            <a:effectLst/>
          </c:spPr>
          <c:marker>
            <c:symbol val="none"/>
          </c:marker>
          <c:cat>
            <c:strRef>
              <c:f>BAC!$B$1:$N$2</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BAC!$B$4:$N$4</c:f>
              <c:numCache>
                <c:formatCode>General</c:formatCode>
                <c:ptCount val="13"/>
                <c:pt idx="0">
                  <c:v>95.5</c:v>
                </c:pt>
                <c:pt idx="1">
                  <c:v>92.2</c:v>
                </c:pt>
                <c:pt idx="2">
                  <c:v>95.4</c:v>
                </c:pt>
                <c:pt idx="3">
                  <c:v>82.4</c:v>
                </c:pt>
                <c:pt idx="4">
                  <c:v>64.2</c:v>
                </c:pt>
                <c:pt idx="5">
                  <c:v>64.099999999999994</c:v>
                </c:pt>
                <c:pt idx="6">
                  <c:v>70.8</c:v>
                </c:pt>
                <c:pt idx="7">
                  <c:v>76.2</c:v>
                </c:pt>
                <c:pt idx="8">
                  <c:v>80</c:v>
                </c:pt>
                <c:pt idx="9">
                  <c:v>81.099999999999994</c:v>
                </c:pt>
                <c:pt idx="10">
                  <c:v>84.2</c:v>
                </c:pt>
                <c:pt idx="11">
                  <c:v>81.7</c:v>
                </c:pt>
                <c:pt idx="12">
                  <c:v>83.2</c:v>
                </c:pt>
              </c:numCache>
            </c:numRef>
          </c:val>
          <c:smooth val="0"/>
          <c:extLst xmlns:c16r2="http://schemas.microsoft.com/office/drawing/2015/06/chart">
            <c:ext xmlns:c16="http://schemas.microsoft.com/office/drawing/2014/chart" uri="{C3380CC4-5D6E-409C-BE32-E72D297353CC}">
              <c16:uniqueId val="{00000001-853B-4FD0-A2C4-6764AC99BFC9}"/>
            </c:ext>
          </c:extLst>
        </c:ser>
        <c:ser>
          <c:idx val="2"/>
          <c:order val="2"/>
          <c:tx>
            <c:strRef>
              <c:f>BAC!$A$5</c:f>
              <c:strCache>
                <c:ptCount val="1"/>
                <c:pt idx="0">
                  <c:v>Masculin</c:v>
                </c:pt>
              </c:strCache>
            </c:strRef>
          </c:tx>
          <c:spPr>
            <a:ln w="31750" cap="rnd">
              <a:solidFill>
                <a:schemeClr val="accent3"/>
              </a:solidFill>
              <a:round/>
            </a:ln>
            <a:effectLst/>
          </c:spPr>
          <c:marker>
            <c:symbol val="none"/>
          </c:marker>
          <c:cat>
            <c:strRef>
              <c:f>BAC!$B$1:$N$2</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BAC!$B$5:$N$5</c:f>
              <c:numCache>
                <c:formatCode>General</c:formatCode>
                <c:ptCount val="13"/>
                <c:pt idx="0">
                  <c:v>91.8</c:v>
                </c:pt>
                <c:pt idx="1">
                  <c:v>87.4</c:v>
                </c:pt>
                <c:pt idx="2">
                  <c:v>91.9</c:v>
                </c:pt>
                <c:pt idx="3">
                  <c:v>70.2</c:v>
                </c:pt>
                <c:pt idx="4">
                  <c:v>46.7</c:v>
                </c:pt>
                <c:pt idx="5">
                  <c:v>47.4</c:v>
                </c:pt>
                <c:pt idx="6">
                  <c:v>56.8</c:v>
                </c:pt>
                <c:pt idx="7">
                  <c:v>64.7</c:v>
                </c:pt>
                <c:pt idx="8">
                  <c:v>70.5</c:v>
                </c:pt>
                <c:pt idx="9">
                  <c:v>72.7</c:v>
                </c:pt>
                <c:pt idx="10">
                  <c:v>76.599999999999994</c:v>
                </c:pt>
                <c:pt idx="11">
                  <c:v>74.2</c:v>
                </c:pt>
                <c:pt idx="12">
                  <c:v>76.2</c:v>
                </c:pt>
              </c:numCache>
            </c:numRef>
          </c:val>
          <c:smooth val="0"/>
          <c:extLst xmlns:c16r2="http://schemas.microsoft.com/office/drawing/2015/06/chart">
            <c:ext xmlns:c16="http://schemas.microsoft.com/office/drawing/2014/chart" uri="{C3380CC4-5D6E-409C-BE32-E72D297353CC}">
              <c16:uniqueId val="{00000002-853B-4FD0-A2C4-6764AC99BFC9}"/>
            </c:ext>
          </c:extLst>
        </c:ser>
        <c:dLbls>
          <c:showLegendKey val="0"/>
          <c:showVal val="0"/>
          <c:showCatName val="0"/>
          <c:showSerName val="0"/>
          <c:showPercent val="0"/>
          <c:showBubbleSize val="0"/>
        </c:dLbls>
        <c:marker val="1"/>
        <c:smooth val="0"/>
        <c:axId val="114190976"/>
        <c:axId val="114192768"/>
      </c:lineChart>
      <c:catAx>
        <c:axId val="114190976"/>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en-US"/>
          </a:p>
        </c:txPr>
        <c:crossAx val="114192768"/>
        <c:crosses val="autoZero"/>
        <c:auto val="1"/>
        <c:lblAlgn val="ctr"/>
        <c:lblOffset val="100"/>
        <c:noMultiLvlLbl val="0"/>
      </c:catAx>
      <c:valAx>
        <c:axId val="114192768"/>
        <c:scaling>
          <c:orientation val="minMax"/>
          <c:max val="100"/>
          <c:min val="4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crossAx val="11419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o-RO" sz="1200"/>
              <a:t>Nr. absolvenți învățământ</a:t>
            </a:r>
            <a:r>
              <a:rPr lang="ro-RO" sz="1200" baseline="0"/>
              <a:t> liceal vs. nr. candidați BAC </a:t>
            </a:r>
            <a:endParaRPr lang="en-GB" sz="1200"/>
          </a:p>
        </c:rich>
      </c:tx>
      <c:overlay val="0"/>
      <c:spPr>
        <a:noFill/>
        <a:ln>
          <a:noFill/>
        </a:ln>
        <a:effectLst/>
      </c:spPr>
    </c:title>
    <c:autoTitleDeleted val="0"/>
    <c:plotArea>
      <c:layout/>
      <c:lineChart>
        <c:grouping val="standard"/>
        <c:varyColors val="0"/>
        <c:ser>
          <c:idx val="0"/>
          <c:order val="0"/>
          <c:tx>
            <c:strRef>
              <c:f>BAC!$B$44</c:f>
              <c:strCache>
                <c:ptCount val="1"/>
                <c:pt idx="0">
                  <c:v>Absolvenți înv. liceal</c:v>
                </c:pt>
              </c:strCache>
            </c:strRef>
          </c:tx>
          <c:spPr>
            <a:ln w="28575" cap="rnd">
              <a:solidFill>
                <a:schemeClr val="accent1"/>
              </a:solidFill>
              <a:round/>
            </a:ln>
            <a:effectLst/>
          </c:spPr>
          <c:marker>
            <c:symbol val="none"/>
          </c:marker>
          <c:cat>
            <c:numRef>
              <c:f>BAC!$A$45:$A$57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BAC!$B$45:$B$57</c:f>
              <c:numCache>
                <c:formatCode>General</c:formatCode>
                <c:ptCount val="13"/>
                <c:pt idx="0">
                  <c:v>187576</c:v>
                </c:pt>
                <c:pt idx="1">
                  <c:v>218205</c:v>
                </c:pt>
                <c:pt idx="2">
                  <c:v>202113</c:v>
                </c:pt>
                <c:pt idx="3">
                  <c:v>204863</c:v>
                </c:pt>
                <c:pt idx="4">
                  <c:v>202160</c:v>
                </c:pt>
                <c:pt idx="5">
                  <c:v>187521</c:v>
                </c:pt>
                <c:pt idx="6">
                  <c:v>200004</c:v>
                </c:pt>
                <c:pt idx="7">
                  <c:v>172613</c:v>
                </c:pt>
                <c:pt idx="8">
                  <c:v>189855</c:v>
                </c:pt>
                <c:pt idx="9">
                  <c:v>152741</c:v>
                </c:pt>
                <c:pt idx="10">
                  <c:v>153590</c:v>
                </c:pt>
                <c:pt idx="11">
                  <c:v>148653</c:v>
                </c:pt>
                <c:pt idx="12">
                  <c:v>149236</c:v>
                </c:pt>
              </c:numCache>
            </c:numRef>
          </c:val>
          <c:smooth val="0"/>
          <c:extLst xmlns:c16r2="http://schemas.microsoft.com/office/drawing/2015/06/chart">
            <c:ext xmlns:c16="http://schemas.microsoft.com/office/drawing/2014/chart" uri="{C3380CC4-5D6E-409C-BE32-E72D297353CC}">
              <c16:uniqueId val="{00000000-D6B4-46A8-927E-CBD536CC50EE}"/>
            </c:ext>
          </c:extLst>
        </c:ser>
        <c:ser>
          <c:idx val="1"/>
          <c:order val="1"/>
          <c:tx>
            <c:strRef>
              <c:f>BAC!$C$44</c:f>
              <c:strCache>
                <c:ptCount val="1"/>
                <c:pt idx="0">
                  <c:v>Înscriși</c:v>
                </c:pt>
              </c:strCache>
            </c:strRef>
          </c:tx>
          <c:spPr>
            <a:ln w="28575" cap="rnd">
              <a:solidFill>
                <a:schemeClr val="accent2"/>
              </a:solidFill>
              <a:round/>
            </a:ln>
            <a:effectLst/>
          </c:spPr>
          <c:marker>
            <c:symbol val="none"/>
          </c:marker>
          <c:cat>
            <c:numRef>
              <c:f>BAC!$A$45:$A$57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BAC!$C$45:$C$57</c:f>
              <c:numCache>
                <c:formatCode>General</c:formatCode>
                <c:ptCount val="13"/>
                <c:pt idx="0">
                  <c:v>180071</c:v>
                </c:pt>
                <c:pt idx="1">
                  <c:v>209493</c:v>
                </c:pt>
                <c:pt idx="2">
                  <c:v>192438</c:v>
                </c:pt>
                <c:pt idx="3">
                  <c:v>195435</c:v>
                </c:pt>
                <c:pt idx="4">
                  <c:v>182778</c:v>
                </c:pt>
                <c:pt idx="5">
                  <c:v>155266</c:v>
                </c:pt>
                <c:pt idx="6">
                  <c:v>148330</c:v>
                </c:pt>
                <c:pt idx="7">
                  <c:v>129754</c:v>
                </c:pt>
                <c:pt idx="8">
                  <c:v>143895</c:v>
                </c:pt>
                <c:pt idx="9">
                  <c:v>114964</c:v>
                </c:pt>
                <c:pt idx="10">
                  <c:v>115947</c:v>
                </c:pt>
                <c:pt idx="11">
                  <c:v>118843</c:v>
                </c:pt>
                <c:pt idx="12">
                  <c:v>116315</c:v>
                </c:pt>
              </c:numCache>
            </c:numRef>
          </c:val>
          <c:smooth val="0"/>
          <c:extLst xmlns:c16r2="http://schemas.microsoft.com/office/drawing/2015/06/chart">
            <c:ext xmlns:c16="http://schemas.microsoft.com/office/drawing/2014/chart" uri="{C3380CC4-5D6E-409C-BE32-E72D297353CC}">
              <c16:uniqueId val="{00000001-D6B4-46A8-927E-CBD536CC50EE}"/>
            </c:ext>
          </c:extLst>
        </c:ser>
        <c:ser>
          <c:idx val="2"/>
          <c:order val="2"/>
          <c:tx>
            <c:strRef>
              <c:f>BAC!$D$44</c:f>
              <c:strCache>
                <c:ptCount val="1"/>
                <c:pt idx="0">
                  <c:v>Prezenți</c:v>
                </c:pt>
              </c:strCache>
            </c:strRef>
          </c:tx>
          <c:spPr>
            <a:ln w="28575" cap="rnd">
              <a:solidFill>
                <a:schemeClr val="accent3"/>
              </a:solidFill>
              <a:round/>
            </a:ln>
            <a:effectLst/>
          </c:spPr>
          <c:marker>
            <c:symbol val="none"/>
          </c:marker>
          <c:cat>
            <c:numRef>
              <c:f>BAC!$A$45:$A$57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BAC!$D$45:$D$57</c:f>
              <c:numCache>
                <c:formatCode>General</c:formatCode>
                <c:ptCount val="13"/>
                <c:pt idx="0">
                  <c:v>177496</c:v>
                </c:pt>
                <c:pt idx="1">
                  <c:v>206015</c:v>
                </c:pt>
                <c:pt idx="2">
                  <c:v>189179</c:v>
                </c:pt>
                <c:pt idx="3">
                  <c:v>190873</c:v>
                </c:pt>
                <c:pt idx="4">
                  <c:v>176708</c:v>
                </c:pt>
                <c:pt idx="5">
                  <c:v>146559</c:v>
                </c:pt>
                <c:pt idx="6">
                  <c:v>138161</c:v>
                </c:pt>
                <c:pt idx="7">
                  <c:v>122552</c:v>
                </c:pt>
                <c:pt idx="8">
                  <c:v>137454</c:v>
                </c:pt>
                <c:pt idx="9">
                  <c:v>109961</c:v>
                </c:pt>
                <c:pt idx="10">
                  <c:v>111544</c:v>
                </c:pt>
                <c:pt idx="11">
                  <c:v>111322</c:v>
                </c:pt>
                <c:pt idx="12">
                  <c:v>112394</c:v>
                </c:pt>
              </c:numCache>
            </c:numRef>
          </c:val>
          <c:smooth val="0"/>
          <c:extLst xmlns:c16r2="http://schemas.microsoft.com/office/drawing/2015/06/chart">
            <c:ext xmlns:c16="http://schemas.microsoft.com/office/drawing/2014/chart" uri="{C3380CC4-5D6E-409C-BE32-E72D297353CC}">
              <c16:uniqueId val="{00000002-D6B4-46A8-927E-CBD536CC50EE}"/>
            </c:ext>
          </c:extLst>
        </c:ser>
        <c:ser>
          <c:idx val="3"/>
          <c:order val="3"/>
          <c:tx>
            <c:strRef>
              <c:f>BAC!$E$44</c:f>
              <c:strCache>
                <c:ptCount val="1"/>
                <c:pt idx="0">
                  <c:v>Candidați reușiți</c:v>
                </c:pt>
              </c:strCache>
            </c:strRef>
          </c:tx>
          <c:spPr>
            <a:ln w="28575" cap="rnd">
              <a:solidFill>
                <a:schemeClr val="accent4"/>
              </a:solidFill>
              <a:round/>
            </a:ln>
            <a:effectLst/>
          </c:spPr>
          <c:marker>
            <c:symbol val="none"/>
          </c:marker>
          <c:cat>
            <c:numRef>
              <c:f>BAC!$A$45:$A$57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BAC!$E$45:$E$57</c:f>
              <c:numCache>
                <c:formatCode>General</c:formatCode>
                <c:ptCount val="13"/>
                <c:pt idx="0">
                  <c:v>150173</c:v>
                </c:pt>
                <c:pt idx="1">
                  <c:v>166238</c:v>
                </c:pt>
                <c:pt idx="2">
                  <c:v>158792</c:v>
                </c:pt>
                <c:pt idx="3">
                  <c:v>137091</c:v>
                </c:pt>
                <c:pt idx="4">
                  <c:v>89029</c:v>
                </c:pt>
                <c:pt idx="5">
                  <c:v>75513</c:v>
                </c:pt>
                <c:pt idx="6">
                  <c:v>87200</c:v>
                </c:pt>
                <c:pt idx="7">
                  <c:v>84622</c:v>
                </c:pt>
                <c:pt idx="8">
                  <c:v>101966</c:v>
                </c:pt>
                <c:pt idx="9">
                  <c:v>83091</c:v>
                </c:pt>
                <c:pt idx="10">
                  <c:v>88313</c:v>
                </c:pt>
                <c:pt idx="11">
                  <c:v>83145</c:v>
                </c:pt>
                <c:pt idx="12">
                  <c:v>84833</c:v>
                </c:pt>
              </c:numCache>
            </c:numRef>
          </c:val>
          <c:smooth val="0"/>
          <c:extLst xmlns:c16r2="http://schemas.microsoft.com/office/drawing/2015/06/chart">
            <c:ext xmlns:c16="http://schemas.microsoft.com/office/drawing/2014/chart" uri="{C3380CC4-5D6E-409C-BE32-E72D297353CC}">
              <c16:uniqueId val="{00000003-D6B4-46A8-927E-CBD536CC50EE}"/>
            </c:ext>
          </c:extLst>
        </c:ser>
        <c:dLbls>
          <c:showLegendKey val="0"/>
          <c:showVal val="0"/>
          <c:showCatName val="0"/>
          <c:showSerName val="0"/>
          <c:showPercent val="0"/>
          <c:showBubbleSize val="0"/>
        </c:dLbls>
        <c:marker val="1"/>
        <c:smooth val="0"/>
        <c:axId val="114254208"/>
        <c:axId val="114255744"/>
      </c:lineChart>
      <c:catAx>
        <c:axId val="114254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4255744"/>
        <c:crosses val="autoZero"/>
        <c:auto val="1"/>
        <c:lblAlgn val="ctr"/>
        <c:lblOffset val="100"/>
        <c:noMultiLvlLbl val="0"/>
      </c:catAx>
      <c:valAx>
        <c:axId val="114255744"/>
        <c:scaling>
          <c:orientation val="minMax"/>
          <c:min val="5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4254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mn-lt"/>
                <a:ea typeface="+mn-ea"/>
                <a:cs typeface="+mn-cs"/>
              </a:defRPr>
            </a:pPr>
            <a:r>
              <a:rPr lang="ro-RO" sz="1100"/>
              <a:t>Ponderea elevilor din mediul rural,</a:t>
            </a:r>
            <a:r>
              <a:rPr lang="ro-RO" sz="1100" baseline="0"/>
              <a:t> pe niveluri de educație</a:t>
            </a:r>
            <a:endParaRPr lang="en-GB" sz="1100"/>
          </a:p>
        </c:rich>
      </c:tx>
      <c:layout/>
      <c:overlay val="0"/>
      <c:spPr>
        <a:noFill/>
        <a:ln>
          <a:noFill/>
        </a:ln>
        <a:effectLst/>
      </c:spPr>
    </c:title>
    <c:autoTitleDeleted val="0"/>
    <c:plotArea>
      <c:layout/>
      <c:barChart>
        <c:barDir val="col"/>
        <c:grouping val="clustered"/>
        <c:varyColors val="0"/>
        <c:ser>
          <c:idx val="0"/>
          <c:order val="0"/>
          <c:tx>
            <c:strRef>
              <c:f>'elevi urbrur'!$N$7</c:f>
              <c:strCache>
                <c:ptCount val="1"/>
                <c:pt idx="0">
                  <c:v>2006</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'elevi urbrur'!$M$8:$M$14</c:f>
              <c:strCache>
                <c:ptCount val="7"/>
                <c:pt idx="0">
                  <c:v>Antepreșcolar</c:v>
                </c:pt>
                <c:pt idx="1">
                  <c:v>Preșcolar</c:v>
                </c:pt>
                <c:pt idx="2">
                  <c:v>Primar</c:v>
                </c:pt>
                <c:pt idx="3">
                  <c:v>Gimnazial</c:v>
                </c:pt>
                <c:pt idx="4">
                  <c:v>Liceal</c:v>
                </c:pt>
                <c:pt idx="5">
                  <c:v>Profesional</c:v>
                </c:pt>
                <c:pt idx="6">
                  <c:v>Postliceal</c:v>
                </c:pt>
              </c:strCache>
            </c:strRef>
          </c:cat>
          <c:val>
            <c:numRef>
              <c:f>'elevi urbrur'!$N$8:$N$14</c:f>
              <c:numCache>
                <c:formatCode>0%</c:formatCode>
                <c:ptCount val="7"/>
                <c:pt idx="0">
                  <c:v>0</c:v>
                </c:pt>
                <c:pt idx="1">
                  <c:v>0.50577780791601301</c:v>
                </c:pt>
                <c:pt idx="2">
                  <c:v>0.51982723655218532</c:v>
                </c:pt>
                <c:pt idx="3">
                  <c:v>0.47121446563709357</c:v>
                </c:pt>
                <c:pt idx="4">
                  <c:v>6.2230047699843132E-2</c:v>
                </c:pt>
                <c:pt idx="5">
                  <c:v>0.17455258543910729</c:v>
                </c:pt>
                <c:pt idx="6">
                  <c:v>1.7773297609889382E-2</c:v>
                </c:pt>
              </c:numCache>
            </c:numRef>
          </c:val>
          <c:extLst xmlns:c16r2="http://schemas.microsoft.com/office/drawing/2015/06/chart">
            <c:ext xmlns:c16="http://schemas.microsoft.com/office/drawing/2014/chart" uri="{C3380CC4-5D6E-409C-BE32-E72D297353CC}">
              <c16:uniqueId val="{00000000-3307-4CAE-86D7-C4C82976CDCA}"/>
            </c:ext>
          </c:extLst>
        </c:ser>
        <c:ser>
          <c:idx val="1"/>
          <c:order val="1"/>
          <c:tx>
            <c:strRef>
              <c:f>'elevi urbrur'!$O$7</c:f>
              <c:strCache>
                <c:ptCount val="1"/>
                <c:pt idx="0">
                  <c:v>2019</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'elevi urbrur'!$M$8:$M$14</c:f>
              <c:strCache>
                <c:ptCount val="7"/>
                <c:pt idx="0">
                  <c:v>Antepreșcolar</c:v>
                </c:pt>
                <c:pt idx="1">
                  <c:v>Preșcolar</c:v>
                </c:pt>
                <c:pt idx="2">
                  <c:v>Primar</c:v>
                </c:pt>
                <c:pt idx="3">
                  <c:v>Gimnazial</c:v>
                </c:pt>
                <c:pt idx="4">
                  <c:v>Liceal</c:v>
                </c:pt>
                <c:pt idx="5">
                  <c:v>Profesional</c:v>
                </c:pt>
                <c:pt idx="6">
                  <c:v>Postliceal</c:v>
                </c:pt>
              </c:strCache>
            </c:strRef>
          </c:cat>
          <c:val>
            <c:numRef>
              <c:f>'elevi urbrur'!$O$8:$O$14</c:f>
              <c:numCache>
                <c:formatCode>0%</c:formatCode>
                <c:ptCount val="7"/>
                <c:pt idx="0">
                  <c:v>2.1283213365324804E-2</c:v>
                </c:pt>
                <c:pt idx="1">
                  <c:v>0.41655517886191223</c:v>
                </c:pt>
                <c:pt idx="2">
                  <c:v>0.43225095343492903</c:v>
                </c:pt>
                <c:pt idx="3">
                  <c:v>0.42620859754428442</c:v>
                </c:pt>
                <c:pt idx="4">
                  <c:v>6.2960656665723175E-2</c:v>
                </c:pt>
                <c:pt idx="5">
                  <c:v>0.14834036219300423</c:v>
                </c:pt>
                <c:pt idx="6">
                  <c:v>2.4654779026136227E-2</c:v>
                </c:pt>
              </c:numCache>
            </c:numRef>
          </c:val>
          <c:extLst xmlns:c16r2="http://schemas.microsoft.com/office/drawing/2015/06/chart">
            <c:ext xmlns:c16="http://schemas.microsoft.com/office/drawing/2014/chart" uri="{C3380CC4-5D6E-409C-BE32-E72D297353CC}">
              <c16:uniqueId val="{00000001-3307-4CAE-86D7-C4C82976CDCA}"/>
            </c:ext>
          </c:extLst>
        </c:ser>
        <c:dLbls>
          <c:dLblPos val="outEnd"/>
          <c:showLegendKey val="0"/>
          <c:showVal val="1"/>
          <c:showCatName val="0"/>
          <c:showSerName val="0"/>
          <c:showPercent val="0"/>
          <c:showBubbleSize val="0"/>
        </c:dLbls>
        <c:gapWidth val="444"/>
        <c:overlap val="-90"/>
        <c:axId val="103430784"/>
        <c:axId val="103444864"/>
      </c:barChart>
      <c:catAx>
        <c:axId val="1034307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cap="all" spc="120" normalizeH="0" baseline="0">
                <a:solidFill>
                  <a:schemeClr val="tx1">
                    <a:lumMod val="65000"/>
                    <a:lumOff val="35000"/>
                  </a:schemeClr>
                </a:solidFill>
                <a:latin typeface="+mn-lt"/>
                <a:ea typeface="+mn-ea"/>
                <a:cs typeface="+mn-cs"/>
              </a:defRPr>
            </a:pPr>
            <a:endParaRPr lang="en-US"/>
          </a:p>
        </c:txPr>
        <c:crossAx val="103444864"/>
        <c:crosses val="autoZero"/>
        <c:auto val="1"/>
        <c:lblAlgn val="ctr"/>
        <c:lblOffset val="100"/>
        <c:noMultiLvlLbl val="0"/>
      </c:catAx>
      <c:valAx>
        <c:axId val="103444864"/>
        <c:scaling>
          <c:orientation val="minMax"/>
        </c:scaling>
        <c:delete val="1"/>
        <c:axPos val="l"/>
        <c:numFmt formatCode="0%" sourceLinked="1"/>
        <c:majorTickMark val="none"/>
        <c:minorTickMark val="none"/>
        <c:tickLblPos val="nextTo"/>
        <c:crossAx val="103430784"/>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spc="120" normalizeH="0" baseline="0">
                <a:solidFill>
                  <a:schemeClr val="tx1">
                    <a:lumMod val="65000"/>
                    <a:lumOff val="35000"/>
                  </a:schemeClr>
                </a:solidFill>
                <a:latin typeface="+mn-lt"/>
                <a:ea typeface="+mn-ea"/>
                <a:cs typeface="+mn-cs"/>
              </a:defRPr>
            </a:pPr>
            <a:r>
              <a:rPr lang="ro-RO" sz="1200"/>
              <a:t>Participare și promovare BAC - absolvenți din promoții anterioare</a:t>
            </a:r>
            <a:endParaRPr lang="en-GB" sz="1200"/>
          </a:p>
        </c:rich>
      </c:tx>
      <c:overlay val="0"/>
      <c:spPr>
        <a:noFill/>
        <a:ln>
          <a:noFill/>
        </a:ln>
        <a:effectLst/>
      </c:spPr>
    </c:title>
    <c:autoTitleDeleted val="0"/>
    <c:plotArea>
      <c:layout/>
      <c:barChart>
        <c:barDir val="col"/>
        <c:grouping val="clustered"/>
        <c:varyColors val="0"/>
        <c:ser>
          <c:idx val="0"/>
          <c:order val="0"/>
          <c:tx>
            <c:strRef>
              <c:f>BAC!$L$61</c:f>
              <c:strCache>
                <c:ptCount val="1"/>
                <c:pt idx="0">
                  <c:v>%reușiți anterioare</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BAC!$A$62:$A$74</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BAC!$L$62:$L$74</c:f>
              <c:numCache>
                <c:formatCode>0%</c:formatCode>
                <c:ptCount val="13"/>
                <c:pt idx="0">
                  <c:v>0.55873405873405868</c:v>
                </c:pt>
                <c:pt idx="1">
                  <c:v>0.44828755510342488</c:v>
                </c:pt>
                <c:pt idx="2">
                  <c:v>0.57216227433077405</c:v>
                </c:pt>
                <c:pt idx="3">
                  <c:v>0.28035943517329909</c:v>
                </c:pt>
                <c:pt idx="4">
                  <c:v>0.15703595546632598</c:v>
                </c:pt>
                <c:pt idx="5">
                  <c:v>0.18638241040734055</c:v>
                </c:pt>
                <c:pt idx="6">
                  <c:v>0.31751981152281</c:v>
                </c:pt>
                <c:pt idx="7">
                  <c:v>0.24855712398303317</c:v>
                </c:pt>
                <c:pt idx="8">
                  <c:v>0.286753806764587</c:v>
                </c:pt>
                <c:pt idx="9">
                  <c:v>0.26119172584130906</c:v>
                </c:pt>
                <c:pt idx="10">
                  <c:v>0.31409878580690792</c:v>
                </c:pt>
                <c:pt idx="11">
                  <c:v>0.24540575703366402</c:v>
                </c:pt>
                <c:pt idx="12">
                  <c:v>0.26131282418172064</c:v>
                </c:pt>
              </c:numCache>
            </c:numRef>
          </c:val>
          <c:extLst xmlns:c16r2="http://schemas.microsoft.com/office/drawing/2015/06/chart">
            <c:ext xmlns:c16="http://schemas.microsoft.com/office/drawing/2014/chart" uri="{C3380CC4-5D6E-409C-BE32-E72D297353CC}">
              <c16:uniqueId val="{00000000-40E2-42D9-88C3-ACFD94A2A64F}"/>
            </c:ext>
          </c:extLst>
        </c:ser>
        <c:ser>
          <c:idx val="1"/>
          <c:order val="1"/>
          <c:tx>
            <c:strRef>
              <c:f>BAC!$M$61</c:f>
              <c:strCache>
                <c:ptCount val="1"/>
                <c:pt idx="0">
                  <c:v>% anterioare</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BAC!$A$62:$A$74</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BAC!$M$62:$M$74</c:f>
              <c:numCache>
                <c:formatCode>0%</c:formatCode>
                <c:ptCount val="13"/>
                <c:pt idx="0">
                  <c:v>9.4961425376322475E-2</c:v>
                </c:pt>
                <c:pt idx="1">
                  <c:v>7.253505226295727E-2</c:v>
                </c:pt>
                <c:pt idx="2">
                  <c:v>9.8182193083992148E-2</c:v>
                </c:pt>
                <c:pt idx="3">
                  <c:v>6.9751391077114935E-2</c:v>
                </c:pt>
                <c:pt idx="4">
                  <c:v>0.14093145894727938</c:v>
                </c:pt>
                <c:pt idx="5">
                  <c:v>0.22439519049688542</c:v>
                </c:pt>
                <c:pt idx="6">
                  <c:v>0.21452854767477575</c:v>
                </c:pt>
                <c:pt idx="7">
                  <c:v>0.19747405400724879</c:v>
                </c:pt>
                <c:pt idx="8">
                  <c:v>0.14824285688917302</c:v>
                </c:pt>
                <c:pt idx="9">
                  <c:v>0.16291193988553787</c:v>
                </c:pt>
                <c:pt idx="10">
                  <c:v>0.14438467158132431</c:v>
                </c:pt>
                <c:pt idx="11">
                  <c:v>0.13168354448877004</c:v>
                </c:pt>
                <c:pt idx="12">
                  <c:v>0.14531453218802126</c:v>
                </c:pt>
              </c:numCache>
            </c:numRef>
          </c:val>
          <c:extLst xmlns:c16r2="http://schemas.microsoft.com/office/drawing/2015/06/chart">
            <c:ext xmlns:c16="http://schemas.microsoft.com/office/drawing/2014/chart" uri="{C3380CC4-5D6E-409C-BE32-E72D297353CC}">
              <c16:uniqueId val="{00000001-40E2-42D9-88C3-ACFD94A2A64F}"/>
            </c:ext>
          </c:extLst>
        </c:ser>
        <c:dLbls>
          <c:dLblPos val="outEnd"/>
          <c:showLegendKey val="0"/>
          <c:showVal val="1"/>
          <c:showCatName val="0"/>
          <c:showSerName val="0"/>
          <c:showPercent val="0"/>
          <c:showBubbleSize val="0"/>
        </c:dLbls>
        <c:gapWidth val="444"/>
        <c:overlap val="-90"/>
        <c:axId val="113054080"/>
        <c:axId val="113055616"/>
      </c:barChart>
      <c:catAx>
        <c:axId val="113054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n-US"/>
          </a:p>
        </c:txPr>
        <c:crossAx val="113055616"/>
        <c:crosses val="autoZero"/>
        <c:auto val="1"/>
        <c:lblAlgn val="ctr"/>
        <c:lblOffset val="100"/>
        <c:noMultiLvlLbl val="0"/>
      </c:catAx>
      <c:valAx>
        <c:axId val="113055616"/>
        <c:scaling>
          <c:orientation val="minMax"/>
        </c:scaling>
        <c:delete val="1"/>
        <c:axPos val="l"/>
        <c:numFmt formatCode="0%" sourceLinked="1"/>
        <c:majorTickMark val="none"/>
        <c:minorTickMark val="none"/>
        <c:tickLblPos val="nextTo"/>
        <c:crossAx val="113054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o-RO" sz="1200"/>
              <a:t>Rata de promovare la BAC,</a:t>
            </a:r>
            <a:r>
              <a:rPr lang="ro-RO" sz="1200" baseline="0"/>
              <a:t> pe filieră, după prima sesiune de examen</a:t>
            </a:r>
            <a:endParaRPr lang="en-GB" sz="1200"/>
          </a:p>
        </c:rich>
      </c:tx>
      <c:overlay val="0"/>
      <c:spPr>
        <a:noFill/>
        <a:ln>
          <a:noFill/>
        </a:ln>
        <a:effectLst/>
      </c:spPr>
    </c:title>
    <c:autoTitleDeleted val="0"/>
    <c:plotArea>
      <c:layout/>
      <c:lineChart>
        <c:grouping val="standard"/>
        <c:varyColors val="0"/>
        <c:ser>
          <c:idx val="0"/>
          <c:order val="0"/>
          <c:tx>
            <c:strRef>
              <c:f>BAC!$B$95</c:f>
              <c:strCache>
                <c:ptCount val="1"/>
                <c:pt idx="0">
                  <c:v>Tehnologică</c:v>
                </c:pt>
              </c:strCache>
            </c:strRef>
          </c:tx>
          <c:spPr>
            <a:ln w="28575" cap="rnd">
              <a:solidFill>
                <a:schemeClr val="accent1"/>
              </a:solidFill>
              <a:round/>
            </a:ln>
            <a:effectLst/>
          </c:spPr>
          <c:marker>
            <c:symbol val="none"/>
          </c:marker>
          <c:cat>
            <c:numRef>
              <c:f>BAC!$A$96:$A$108</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BAC!$B$96:$B$108</c:f>
              <c:numCache>
                <c:formatCode>0.0%</c:formatCode>
                <c:ptCount val="13"/>
                <c:pt idx="0">
                  <c:v>0.73299999999999998</c:v>
                </c:pt>
                <c:pt idx="1">
                  <c:v>0.68300000000000005</c:v>
                </c:pt>
                <c:pt idx="2">
                  <c:v>0.72899999999999998</c:v>
                </c:pt>
                <c:pt idx="3">
                  <c:v>0.53600000000000003</c:v>
                </c:pt>
                <c:pt idx="4">
                  <c:v>0.223</c:v>
                </c:pt>
                <c:pt idx="5">
                  <c:v>0.20399999999999999</c:v>
                </c:pt>
                <c:pt idx="6">
                  <c:v>0.34899999999999998</c:v>
                </c:pt>
                <c:pt idx="7">
                  <c:v>0.38700000000000001</c:v>
                </c:pt>
                <c:pt idx="8">
                  <c:v>0.47</c:v>
                </c:pt>
                <c:pt idx="9">
                  <c:v>0.442</c:v>
                </c:pt>
                <c:pt idx="10">
                  <c:v>0.502</c:v>
                </c:pt>
                <c:pt idx="11">
                  <c:v>0.42699999999999999</c:v>
                </c:pt>
                <c:pt idx="12">
                  <c:v>0.41899999999999998</c:v>
                </c:pt>
              </c:numCache>
            </c:numRef>
          </c:val>
          <c:smooth val="0"/>
          <c:extLst xmlns:c16r2="http://schemas.microsoft.com/office/drawing/2015/06/chart">
            <c:ext xmlns:c16="http://schemas.microsoft.com/office/drawing/2014/chart" uri="{C3380CC4-5D6E-409C-BE32-E72D297353CC}">
              <c16:uniqueId val="{00000000-DEA3-4818-8B53-CCEEE4FBC50B}"/>
            </c:ext>
          </c:extLst>
        </c:ser>
        <c:ser>
          <c:idx val="1"/>
          <c:order val="1"/>
          <c:tx>
            <c:strRef>
              <c:f>BAC!$C$95</c:f>
              <c:strCache>
                <c:ptCount val="1"/>
                <c:pt idx="0">
                  <c:v>Teoretică</c:v>
                </c:pt>
              </c:strCache>
            </c:strRef>
          </c:tx>
          <c:spPr>
            <a:ln w="28575" cap="rnd">
              <a:solidFill>
                <a:schemeClr val="accent2"/>
              </a:solidFill>
              <a:round/>
            </a:ln>
            <a:effectLst/>
          </c:spPr>
          <c:marker>
            <c:symbol val="none"/>
          </c:marker>
          <c:cat>
            <c:numRef>
              <c:f>BAC!$A$96:$A$108</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BAC!$C$96:$C$108</c:f>
              <c:numCache>
                <c:formatCode>0.0%</c:formatCode>
                <c:ptCount val="13"/>
                <c:pt idx="0">
                  <c:v>0.89400000000000002</c:v>
                </c:pt>
                <c:pt idx="1">
                  <c:v>0.88400000000000001</c:v>
                </c:pt>
                <c:pt idx="2">
                  <c:v>0.9</c:v>
                </c:pt>
                <c:pt idx="3">
                  <c:v>0.85399999999999998</c:v>
                </c:pt>
                <c:pt idx="4">
                  <c:v>0.71299999999999997</c:v>
                </c:pt>
                <c:pt idx="5">
                  <c:v>0.68799999999999994</c:v>
                </c:pt>
                <c:pt idx="6">
                  <c:v>0.77600000000000002</c:v>
                </c:pt>
                <c:pt idx="7">
                  <c:v>0.77200000000000002</c:v>
                </c:pt>
                <c:pt idx="8">
                  <c:v>0.81899999999999995</c:v>
                </c:pt>
                <c:pt idx="9">
                  <c:v>0.82199999999999995</c:v>
                </c:pt>
                <c:pt idx="10">
                  <c:v>0.85199999999999998</c:v>
                </c:pt>
                <c:pt idx="11">
                  <c:v>0.83199999999999996</c:v>
                </c:pt>
                <c:pt idx="12">
                  <c:v>0.83499999999999996</c:v>
                </c:pt>
              </c:numCache>
            </c:numRef>
          </c:val>
          <c:smooth val="0"/>
          <c:extLst xmlns:c16r2="http://schemas.microsoft.com/office/drawing/2015/06/chart">
            <c:ext xmlns:c16="http://schemas.microsoft.com/office/drawing/2014/chart" uri="{C3380CC4-5D6E-409C-BE32-E72D297353CC}">
              <c16:uniqueId val="{00000001-DEA3-4818-8B53-CCEEE4FBC50B}"/>
            </c:ext>
          </c:extLst>
        </c:ser>
        <c:ser>
          <c:idx val="2"/>
          <c:order val="2"/>
          <c:tx>
            <c:strRef>
              <c:f>BAC!$D$95</c:f>
              <c:strCache>
                <c:ptCount val="1"/>
                <c:pt idx="0">
                  <c:v>Vocațională</c:v>
                </c:pt>
              </c:strCache>
            </c:strRef>
          </c:tx>
          <c:spPr>
            <a:ln w="28575" cap="rnd">
              <a:solidFill>
                <a:schemeClr val="accent3"/>
              </a:solidFill>
              <a:round/>
            </a:ln>
            <a:effectLst/>
          </c:spPr>
          <c:marker>
            <c:symbol val="none"/>
          </c:marker>
          <c:cat>
            <c:numRef>
              <c:f>BAC!$A$96:$A$108</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BAC!$D$96:$D$108</c:f>
              <c:numCache>
                <c:formatCode>0.0%</c:formatCode>
                <c:ptCount val="13"/>
                <c:pt idx="0">
                  <c:v>0.89400000000000002</c:v>
                </c:pt>
                <c:pt idx="1">
                  <c:v>0.92300000000000004</c:v>
                </c:pt>
                <c:pt idx="2">
                  <c:v>0.93200000000000005</c:v>
                </c:pt>
                <c:pt idx="3">
                  <c:v>0.94899999999999995</c:v>
                </c:pt>
                <c:pt idx="4">
                  <c:v>0.74</c:v>
                </c:pt>
                <c:pt idx="5">
                  <c:v>0.67900000000000005</c:v>
                </c:pt>
                <c:pt idx="6">
                  <c:v>0.68</c:v>
                </c:pt>
                <c:pt idx="7">
                  <c:v>0.67800000000000005</c:v>
                </c:pt>
                <c:pt idx="8">
                  <c:v>0.71399999999999997</c:v>
                </c:pt>
                <c:pt idx="9">
                  <c:v>0.71299999999999997</c:v>
                </c:pt>
                <c:pt idx="10">
                  <c:v>0.74</c:v>
                </c:pt>
                <c:pt idx="11">
                  <c:v>0.73499999999999999</c:v>
                </c:pt>
                <c:pt idx="12">
                  <c:v>0.68799999999999994</c:v>
                </c:pt>
              </c:numCache>
            </c:numRef>
          </c:val>
          <c:smooth val="0"/>
          <c:extLst xmlns:c16r2="http://schemas.microsoft.com/office/drawing/2015/06/chart">
            <c:ext xmlns:c16="http://schemas.microsoft.com/office/drawing/2014/chart" uri="{C3380CC4-5D6E-409C-BE32-E72D297353CC}">
              <c16:uniqueId val="{00000002-DEA3-4818-8B53-CCEEE4FBC50B}"/>
            </c:ext>
          </c:extLst>
        </c:ser>
        <c:ser>
          <c:idx val="3"/>
          <c:order val="3"/>
          <c:tx>
            <c:strRef>
              <c:f>BAC!$E$95</c:f>
              <c:strCache>
                <c:ptCount val="1"/>
                <c:pt idx="0">
                  <c:v>Total</c:v>
                </c:pt>
              </c:strCache>
            </c:strRef>
          </c:tx>
          <c:spPr>
            <a:ln w="28575" cap="rnd">
              <a:solidFill>
                <a:schemeClr val="accent4"/>
              </a:solidFill>
              <a:round/>
            </a:ln>
            <a:effectLst/>
          </c:spPr>
          <c:marker>
            <c:symbol val="none"/>
          </c:marker>
          <c:cat>
            <c:numRef>
              <c:f>BAC!$A$96:$A$108</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BAC!$E$96:$E$108</c:f>
              <c:numCache>
                <c:formatCode>0.0%</c:formatCode>
                <c:ptCount val="13"/>
                <c:pt idx="0">
                  <c:v>0.82099999999999995</c:v>
                </c:pt>
                <c:pt idx="1">
                  <c:v>0.78300000000000003</c:v>
                </c:pt>
                <c:pt idx="2">
                  <c:v>0.81499999999999995</c:v>
                </c:pt>
                <c:pt idx="3">
                  <c:v>0.69299999999999995</c:v>
                </c:pt>
                <c:pt idx="4">
                  <c:v>0.45700000000000002</c:v>
                </c:pt>
                <c:pt idx="5">
                  <c:v>0.44400000000000001</c:v>
                </c:pt>
                <c:pt idx="6">
                  <c:v>0.56399999999999995</c:v>
                </c:pt>
                <c:pt idx="7">
                  <c:v>0.60599999999999998</c:v>
                </c:pt>
                <c:pt idx="8">
                  <c:v>0.67800000000000005</c:v>
                </c:pt>
                <c:pt idx="9">
                  <c:v>0.68100000000000005</c:v>
                </c:pt>
                <c:pt idx="10">
                  <c:v>0.72899999999999998</c:v>
                </c:pt>
                <c:pt idx="11">
                  <c:v>0.69699999999999995</c:v>
                </c:pt>
                <c:pt idx="12">
                  <c:v>0.69099999999999995</c:v>
                </c:pt>
              </c:numCache>
            </c:numRef>
          </c:val>
          <c:smooth val="0"/>
          <c:extLst xmlns:c16r2="http://schemas.microsoft.com/office/drawing/2015/06/chart">
            <c:ext xmlns:c16="http://schemas.microsoft.com/office/drawing/2014/chart" uri="{C3380CC4-5D6E-409C-BE32-E72D297353CC}">
              <c16:uniqueId val="{00000003-DEA3-4818-8B53-CCEEE4FBC50B}"/>
            </c:ext>
          </c:extLst>
        </c:ser>
        <c:dLbls>
          <c:showLegendKey val="0"/>
          <c:showVal val="0"/>
          <c:showCatName val="0"/>
          <c:showSerName val="0"/>
          <c:showPercent val="0"/>
          <c:showBubbleSize val="0"/>
        </c:dLbls>
        <c:marker val="1"/>
        <c:smooth val="0"/>
        <c:axId val="113108864"/>
        <c:axId val="113110400"/>
      </c:lineChart>
      <c:catAx>
        <c:axId val="113108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3110400"/>
        <c:crosses val="autoZero"/>
        <c:auto val="1"/>
        <c:lblAlgn val="ctr"/>
        <c:lblOffset val="100"/>
        <c:noMultiLvlLbl val="0"/>
      </c:catAx>
      <c:valAx>
        <c:axId val="113110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3108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ro-RO" sz="1200" b="1"/>
              <a:t>Distribuția mediilor promovaților la examenul de BAC, prima</a:t>
            </a:r>
            <a:r>
              <a:rPr lang="ro-RO" sz="1200" b="1" baseline="0"/>
              <a:t> sesiune, 2007 și 2019</a:t>
            </a:r>
          </a:p>
        </c:rich>
      </c:tx>
      <c:overlay val="0"/>
      <c:spPr>
        <a:noFill/>
        <a:ln>
          <a:noFill/>
        </a:ln>
        <a:effectLst/>
      </c:spPr>
    </c:title>
    <c:autoTitleDeleted val="0"/>
    <c:plotArea>
      <c:layout/>
      <c:barChart>
        <c:barDir val="bar"/>
        <c:grouping val="percentStacked"/>
        <c:varyColors val="0"/>
        <c:ser>
          <c:idx val="0"/>
          <c:order val="0"/>
          <c:tx>
            <c:strRef>
              <c:f>BAC!$G$84</c:f>
              <c:strCache>
                <c:ptCount val="1"/>
                <c:pt idx="0">
                  <c:v>Media 6-6.99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BAC!$F$85:$F$86</c:f>
              <c:numCache>
                <c:formatCode>General</c:formatCode>
                <c:ptCount val="2"/>
                <c:pt idx="0">
                  <c:v>2007</c:v>
                </c:pt>
                <c:pt idx="1">
                  <c:v>2019</c:v>
                </c:pt>
              </c:numCache>
            </c:numRef>
          </c:cat>
          <c:val>
            <c:numRef>
              <c:f>BAC!$G$85:$G$86</c:f>
              <c:numCache>
                <c:formatCode>General</c:formatCode>
                <c:ptCount val="2"/>
                <c:pt idx="0">
                  <c:v>13469</c:v>
                </c:pt>
                <c:pt idx="1">
                  <c:v>16187</c:v>
                </c:pt>
              </c:numCache>
            </c:numRef>
          </c:val>
          <c:extLst xmlns:c16r2="http://schemas.microsoft.com/office/drawing/2015/06/chart">
            <c:ext xmlns:c16="http://schemas.microsoft.com/office/drawing/2014/chart" uri="{C3380CC4-5D6E-409C-BE32-E72D297353CC}">
              <c16:uniqueId val="{00000000-8FC4-4B31-AEC0-ADE342ED35C7}"/>
            </c:ext>
          </c:extLst>
        </c:ser>
        <c:ser>
          <c:idx val="1"/>
          <c:order val="1"/>
          <c:tx>
            <c:strRef>
              <c:f>BAC!$H$84</c:f>
              <c:strCache>
                <c:ptCount val="1"/>
                <c:pt idx="0">
                  <c:v>Media 7-7.99</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BAC!$F$85:$F$86</c:f>
              <c:numCache>
                <c:formatCode>General</c:formatCode>
                <c:ptCount val="2"/>
                <c:pt idx="0">
                  <c:v>2007</c:v>
                </c:pt>
                <c:pt idx="1">
                  <c:v>2019</c:v>
                </c:pt>
              </c:numCache>
            </c:numRef>
          </c:cat>
          <c:val>
            <c:numRef>
              <c:f>BAC!$H$85:$H$86</c:f>
              <c:numCache>
                <c:formatCode>General</c:formatCode>
                <c:ptCount val="2"/>
                <c:pt idx="0">
                  <c:v>40114</c:v>
                </c:pt>
                <c:pt idx="1">
                  <c:v>21241</c:v>
                </c:pt>
              </c:numCache>
            </c:numRef>
          </c:val>
          <c:extLst xmlns:c16r2="http://schemas.microsoft.com/office/drawing/2015/06/chart">
            <c:ext xmlns:c16="http://schemas.microsoft.com/office/drawing/2014/chart" uri="{C3380CC4-5D6E-409C-BE32-E72D297353CC}">
              <c16:uniqueId val="{00000001-8FC4-4B31-AEC0-ADE342ED35C7}"/>
            </c:ext>
          </c:extLst>
        </c:ser>
        <c:ser>
          <c:idx val="2"/>
          <c:order val="2"/>
          <c:tx>
            <c:strRef>
              <c:f>BAC!$I$84</c:f>
              <c:strCache>
                <c:ptCount val="1"/>
                <c:pt idx="0">
                  <c:v>Media 8-8.99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BAC!$F$85:$F$86</c:f>
              <c:numCache>
                <c:formatCode>General</c:formatCode>
                <c:ptCount val="2"/>
                <c:pt idx="0">
                  <c:v>2007</c:v>
                </c:pt>
                <c:pt idx="1">
                  <c:v>2019</c:v>
                </c:pt>
              </c:numCache>
            </c:numRef>
          </c:cat>
          <c:val>
            <c:numRef>
              <c:f>BAC!$I$85:$I$86</c:f>
              <c:numCache>
                <c:formatCode>General</c:formatCode>
                <c:ptCount val="2"/>
                <c:pt idx="0">
                  <c:v>53985</c:v>
                </c:pt>
                <c:pt idx="1">
                  <c:v>25538</c:v>
                </c:pt>
              </c:numCache>
            </c:numRef>
          </c:val>
          <c:extLst xmlns:c16r2="http://schemas.microsoft.com/office/drawing/2015/06/chart">
            <c:ext xmlns:c16="http://schemas.microsoft.com/office/drawing/2014/chart" uri="{C3380CC4-5D6E-409C-BE32-E72D297353CC}">
              <c16:uniqueId val="{00000002-8FC4-4B31-AEC0-ADE342ED35C7}"/>
            </c:ext>
          </c:extLst>
        </c:ser>
        <c:ser>
          <c:idx val="3"/>
          <c:order val="3"/>
          <c:tx>
            <c:strRef>
              <c:f>BAC!$J$84</c:f>
              <c:strCache>
                <c:ptCount val="1"/>
                <c:pt idx="0">
                  <c:v>Media 9-10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BAC!$F$85:$F$86</c:f>
              <c:numCache>
                <c:formatCode>General</c:formatCode>
                <c:ptCount val="2"/>
                <c:pt idx="0">
                  <c:v>2007</c:v>
                </c:pt>
                <c:pt idx="1">
                  <c:v>2019</c:v>
                </c:pt>
              </c:numCache>
            </c:numRef>
          </c:cat>
          <c:val>
            <c:numRef>
              <c:f>BAC!$J$85:$J$86</c:f>
              <c:numCache>
                <c:formatCode>General</c:formatCode>
                <c:ptCount val="2"/>
                <c:pt idx="0">
                  <c:v>42605</c:v>
                </c:pt>
                <c:pt idx="1">
                  <c:v>21867</c:v>
                </c:pt>
              </c:numCache>
            </c:numRef>
          </c:val>
          <c:extLst xmlns:c16r2="http://schemas.microsoft.com/office/drawing/2015/06/chart">
            <c:ext xmlns:c16="http://schemas.microsoft.com/office/drawing/2014/chart" uri="{C3380CC4-5D6E-409C-BE32-E72D297353CC}">
              <c16:uniqueId val="{00000003-8FC4-4B31-AEC0-ADE342ED35C7}"/>
            </c:ext>
          </c:extLst>
        </c:ser>
        <c:dLbls>
          <c:dLblPos val="ctr"/>
          <c:showLegendKey val="0"/>
          <c:showVal val="1"/>
          <c:showCatName val="0"/>
          <c:showSerName val="0"/>
          <c:showPercent val="0"/>
          <c:showBubbleSize val="0"/>
        </c:dLbls>
        <c:gapWidth val="150"/>
        <c:overlap val="100"/>
        <c:axId val="114349184"/>
        <c:axId val="114350720"/>
      </c:barChart>
      <c:catAx>
        <c:axId val="114349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none" spc="0" normalizeH="0" baseline="0">
                <a:solidFill>
                  <a:schemeClr val="tx1">
                    <a:lumMod val="65000"/>
                    <a:lumOff val="35000"/>
                  </a:schemeClr>
                </a:solidFill>
                <a:latin typeface="+mn-lt"/>
                <a:ea typeface="+mn-ea"/>
                <a:cs typeface="+mn-cs"/>
              </a:defRPr>
            </a:pPr>
            <a:endParaRPr lang="en-US"/>
          </a:p>
        </c:txPr>
        <c:crossAx val="114350720"/>
        <c:crosses val="autoZero"/>
        <c:auto val="1"/>
        <c:lblAlgn val="ctr"/>
        <c:lblOffset val="100"/>
        <c:noMultiLvlLbl val="0"/>
      </c:catAx>
      <c:valAx>
        <c:axId val="11435072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4349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o-RO"/>
              <a:t>Rata PTȘ la nivel de regiuni</a:t>
            </a:r>
            <a:endParaRPr lang="en-GB"/>
          </a:p>
        </c:rich>
      </c:tx>
      <c:layout/>
      <c:overlay val="0"/>
      <c:spPr>
        <a:noFill/>
        <a:ln>
          <a:noFill/>
        </a:ln>
        <a:effectLst/>
      </c:spPr>
    </c:title>
    <c:autoTitleDeleted val="0"/>
    <c:plotArea>
      <c:layout/>
      <c:lineChart>
        <c:grouping val="standard"/>
        <c:varyColors val="0"/>
        <c:ser>
          <c:idx val="0"/>
          <c:order val="0"/>
          <c:tx>
            <c:strRef>
              <c:f>PTȘ!$A$4</c:f>
              <c:strCache>
                <c:ptCount val="1"/>
                <c:pt idx="0">
                  <c:v>Nord-Vest</c:v>
                </c:pt>
              </c:strCache>
            </c:strRef>
          </c:tx>
          <c:spPr>
            <a:ln w="28575" cap="rnd">
              <a:solidFill>
                <a:schemeClr val="accent1"/>
              </a:solidFill>
              <a:round/>
            </a:ln>
            <a:effectLst/>
          </c:spPr>
          <c:marker>
            <c:symbol val="none"/>
          </c:marker>
          <c:cat>
            <c:strRef>
              <c:f>PTȘ!$B$1:$O$1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PTȘ!$B$4:$O$4</c:f>
              <c:numCache>
                <c:formatCode>#,##0.##########</c:formatCode>
                <c:ptCount val="14"/>
                <c:pt idx="0">
                  <c:v>15.3</c:v>
                </c:pt>
                <c:pt idx="1">
                  <c:v>12.5</c:v>
                </c:pt>
                <c:pt idx="2">
                  <c:v>12.2</c:v>
                </c:pt>
                <c:pt idx="3">
                  <c:v>15.1</c:v>
                </c:pt>
                <c:pt idx="4">
                  <c:v>18.2</c:v>
                </c:pt>
                <c:pt idx="5">
                  <c:v>14.9</c:v>
                </c:pt>
                <c:pt idx="6">
                  <c:v>14.9</c:v>
                </c:pt>
                <c:pt idx="7">
                  <c:v>15.4</c:v>
                </c:pt>
                <c:pt idx="8">
                  <c:v>17.7</c:v>
                </c:pt>
                <c:pt idx="9">
                  <c:v>16.899999999999999</c:v>
                </c:pt>
                <c:pt idx="10">
                  <c:v>18.3</c:v>
                </c:pt>
                <c:pt idx="11">
                  <c:v>16.3</c:v>
                </c:pt>
                <c:pt idx="12">
                  <c:v>14.9</c:v>
                </c:pt>
                <c:pt idx="13">
                  <c:v>13.5</c:v>
                </c:pt>
              </c:numCache>
            </c:numRef>
          </c:val>
          <c:smooth val="0"/>
          <c:extLst xmlns:c16r2="http://schemas.microsoft.com/office/drawing/2015/06/chart">
            <c:ext xmlns:c16="http://schemas.microsoft.com/office/drawing/2014/chart" uri="{C3380CC4-5D6E-409C-BE32-E72D297353CC}">
              <c16:uniqueId val="{00000000-1575-4CAD-BDD0-E5444B658506}"/>
            </c:ext>
          </c:extLst>
        </c:ser>
        <c:ser>
          <c:idx val="1"/>
          <c:order val="1"/>
          <c:tx>
            <c:strRef>
              <c:f>PTȘ!$A$5</c:f>
              <c:strCache>
                <c:ptCount val="1"/>
                <c:pt idx="0">
                  <c:v>Centru</c:v>
                </c:pt>
              </c:strCache>
            </c:strRef>
          </c:tx>
          <c:spPr>
            <a:ln w="28575" cap="rnd">
              <a:solidFill>
                <a:schemeClr val="accent2"/>
              </a:solidFill>
              <a:round/>
            </a:ln>
            <a:effectLst/>
          </c:spPr>
          <c:marker>
            <c:symbol val="none"/>
          </c:marker>
          <c:cat>
            <c:strRef>
              <c:f>PTȘ!$B$1:$O$1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PTȘ!$B$5:$O$5</c:f>
              <c:numCache>
                <c:formatCode>#,##0.##########</c:formatCode>
                <c:ptCount val="14"/>
                <c:pt idx="0">
                  <c:v>15.4</c:v>
                </c:pt>
                <c:pt idx="1">
                  <c:v>14.8</c:v>
                </c:pt>
                <c:pt idx="2">
                  <c:v>13.6</c:v>
                </c:pt>
                <c:pt idx="3" formatCode="#,##0">
                  <c:v>16</c:v>
                </c:pt>
                <c:pt idx="4">
                  <c:v>21.7</c:v>
                </c:pt>
                <c:pt idx="5">
                  <c:v>22.8</c:v>
                </c:pt>
                <c:pt idx="6">
                  <c:v>19.399999999999999</c:v>
                </c:pt>
                <c:pt idx="7">
                  <c:v>17.899999999999999</c:v>
                </c:pt>
                <c:pt idx="8">
                  <c:v>17.899999999999999</c:v>
                </c:pt>
                <c:pt idx="9">
                  <c:v>24.2</c:v>
                </c:pt>
                <c:pt idx="10">
                  <c:v>20.3</c:v>
                </c:pt>
                <c:pt idx="11">
                  <c:v>21.1</c:v>
                </c:pt>
                <c:pt idx="12">
                  <c:v>18.8</c:v>
                </c:pt>
                <c:pt idx="13">
                  <c:v>20.2</c:v>
                </c:pt>
              </c:numCache>
            </c:numRef>
          </c:val>
          <c:smooth val="0"/>
          <c:extLst xmlns:c16r2="http://schemas.microsoft.com/office/drawing/2015/06/chart">
            <c:ext xmlns:c16="http://schemas.microsoft.com/office/drawing/2014/chart" uri="{C3380CC4-5D6E-409C-BE32-E72D297353CC}">
              <c16:uniqueId val="{00000001-1575-4CAD-BDD0-E5444B658506}"/>
            </c:ext>
          </c:extLst>
        </c:ser>
        <c:ser>
          <c:idx val="2"/>
          <c:order val="2"/>
          <c:tx>
            <c:strRef>
              <c:f>PTȘ!$A$6</c:f>
              <c:strCache>
                <c:ptCount val="1"/>
                <c:pt idx="0">
                  <c:v>Nord-Est</c:v>
                </c:pt>
              </c:strCache>
            </c:strRef>
          </c:tx>
          <c:spPr>
            <a:ln w="28575" cap="rnd">
              <a:solidFill>
                <a:schemeClr val="accent3"/>
              </a:solidFill>
              <a:round/>
            </a:ln>
            <a:effectLst/>
          </c:spPr>
          <c:marker>
            <c:symbol val="none"/>
          </c:marker>
          <c:cat>
            <c:strRef>
              <c:f>PTȘ!$B$1:$O$1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PTȘ!$B$6:$O$6</c:f>
              <c:numCache>
                <c:formatCode>#,##0.##########</c:formatCode>
                <c:ptCount val="14"/>
                <c:pt idx="0">
                  <c:v>19.2</c:v>
                </c:pt>
                <c:pt idx="1">
                  <c:v>19.7</c:v>
                </c:pt>
                <c:pt idx="2">
                  <c:v>18.399999999999999</c:v>
                </c:pt>
                <c:pt idx="3">
                  <c:v>19.2</c:v>
                </c:pt>
                <c:pt idx="4">
                  <c:v>24.7</c:v>
                </c:pt>
                <c:pt idx="5">
                  <c:v>22.1</c:v>
                </c:pt>
                <c:pt idx="6">
                  <c:v>22.2</c:v>
                </c:pt>
                <c:pt idx="7">
                  <c:v>22.5</c:v>
                </c:pt>
                <c:pt idx="8">
                  <c:v>21.7</c:v>
                </c:pt>
                <c:pt idx="9">
                  <c:v>25.3</c:v>
                </c:pt>
                <c:pt idx="10">
                  <c:v>24.7</c:v>
                </c:pt>
                <c:pt idx="11">
                  <c:v>23.6</c:v>
                </c:pt>
                <c:pt idx="12">
                  <c:v>19.5</c:v>
                </c:pt>
                <c:pt idx="13">
                  <c:v>17.399999999999999</c:v>
                </c:pt>
              </c:numCache>
            </c:numRef>
          </c:val>
          <c:smooth val="0"/>
          <c:extLst xmlns:c16r2="http://schemas.microsoft.com/office/drawing/2015/06/chart">
            <c:ext xmlns:c16="http://schemas.microsoft.com/office/drawing/2014/chart" uri="{C3380CC4-5D6E-409C-BE32-E72D297353CC}">
              <c16:uniqueId val="{00000002-1575-4CAD-BDD0-E5444B658506}"/>
            </c:ext>
          </c:extLst>
        </c:ser>
        <c:ser>
          <c:idx val="3"/>
          <c:order val="3"/>
          <c:tx>
            <c:strRef>
              <c:f>PTȘ!$A$7</c:f>
              <c:strCache>
                <c:ptCount val="1"/>
                <c:pt idx="0">
                  <c:v>Sud-Est</c:v>
                </c:pt>
              </c:strCache>
            </c:strRef>
          </c:tx>
          <c:spPr>
            <a:ln w="28575" cap="rnd">
              <a:solidFill>
                <a:schemeClr val="accent4"/>
              </a:solidFill>
              <a:round/>
            </a:ln>
            <a:effectLst/>
          </c:spPr>
          <c:marker>
            <c:symbol val="none"/>
          </c:marker>
          <c:cat>
            <c:strRef>
              <c:f>PTȘ!$B$1:$O$1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PTȘ!$B$7:$O$7</c:f>
              <c:numCache>
                <c:formatCode>#,##0.##########</c:formatCode>
                <c:ptCount val="14"/>
                <c:pt idx="0">
                  <c:v>21.4</c:v>
                </c:pt>
                <c:pt idx="1">
                  <c:v>21.4</c:v>
                </c:pt>
                <c:pt idx="2">
                  <c:v>19.2</c:v>
                </c:pt>
                <c:pt idx="3">
                  <c:v>18.3</c:v>
                </c:pt>
                <c:pt idx="4">
                  <c:v>22.5</c:v>
                </c:pt>
                <c:pt idx="5">
                  <c:v>22.1</c:v>
                </c:pt>
                <c:pt idx="6">
                  <c:v>21.5</c:v>
                </c:pt>
                <c:pt idx="7">
                  <c:v>20.7</c:v>
                </c:pt>
                <c:pt idx="8" formatCode="#,##0">
                  <c:v>25</c:v>
                </c:pt>
                <c:pt idx="9">
                  <c:v>24.9</c:v>
                </c:pt>
                <c:pt idx="10">
                  <c:v>24.4</c:v>
                </c:pt>
                <c:pt idx="11">
                  <c:v>22.4</c:v>
                </c:pt>
                <c:pt idx="12">
                  <c:v>21.3</c:v>
                </c:pt>
                <c:pt idx="13">
                  <c:v>20.9</c:v>
                </c:pt>
              </c:numCache>
            </c:numRef>
          </c:val>
          <c:smooth val="0"/>
          <c:extLst xmlns:c16r2="http://schemas.microsoft.com/office/drawing/2015/06/chart">
            <c:ext xmlns:c16="http://schemas.microsoft.com/office/drawing/2014/chart" uri="{C3380CC4-5D6E-409C-BE32-E72D297353CC}">
              <c16:uniqueId val="{00000003-1575-4CAD-BDD0-E5444B658506}"/>
            </c:ext>
          </c:extLst>
        </c:ser>
        <c:ser>
          <c:idx val="4"/>
          <c:order val="4"/>
          <c:tx>
            <c:strRef>
              <c:f>PTȘ!$A$8</c:f>
              <c:strCache>
                <c:ptCount val="1"/>
                <c:pt idx="0">
                  <c:v>Sud - Muntenia</c:v>
                </c:pt>
              </c:strCache>
            </c:strRef>
          </c:tx>
          <c:spPr>
            <a:ln w="28575" cap="rnd">
              <a:solidFill>
                <a:schemeClr val="accent5"/>
              </a:solidFill>
              <a:round/>
            </a:ln>
            <a:effectLst/>
          </c:spPr>
          <c:marker>
            <c:symbol val="none"/>
          </c:marker>
          <c:cat>
            <c:strRef>
              <c:f>PTȘ!$B$1:$O$1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PTȘ!$B$8:$O$8</c:f>
              <c:numCache>
                <c:formatCode>#,##0.##########</c:formatCode>
                <c:ptCount val="14"/>
                <c:pt idx="0">
                  <c:v>23.1</c:v>
                </c:pt>
                <c:pt idx="1">
                  <c:v>21.8</c:v>
                </c:pt>
                <c:pt idx="2">
                  <c:v>20.5</c:v>
                </c:pt>
                <c:pt idx="3">
                  <c:v>20.5</c:v>
                </c:pt>
                <c:pt idx="4">
                  <c:v>22.2</c:v>
                </c:pt>
                <c:pt idx="5">
                  <c:v>22.4</c:v>
                </c:pt>
                <c:pt idx="6">
                  <c:v>22.7</c:v>
                </c:pt>
                <c:pt idx="7">
                  <c:v>21.8</c:v>
                </c:pt>
                <c:pt idx="8" formatCode="#,##0">
                  <c:v>22</c:v>
                </c:pt>
                <c:pt idx="9">
                  <c:v>18.7</c:v>
                </c:pt>
                <c:pt idx="10">
                  <c:v>17.8</c:v>
                </c:pt>
                <c:pt idx="11">
                  <c:v>18.8</c:v>
                </c:pt>
                <c:pt idx="12">
                  <c:v>18.3</c:v>
                </c:pt>
                <c:pt idx="13">
                  <c:v>16.899999999999999</c:v>
                </c:pt>
              </c:numCache>
            </c:numRef>
          </c:val>
          <c:smooth val="0"/>
          <c:extLst xmlns:c16r2="http://schemas.microsoft.com/office/drawing/2015/06/chart">
            <c:ext xmlns:c16="http://schemas.microsoft.com/office/drawing/2014/chart" uri="{C3380CC4-5D6E-409C-BE32-E72D297353CC}">
              <c16:uniqueId val="{00000004-1575-4CAD-BDD0-E5444B658506}"/>
            </c:ext>
          </c:extLst>
        </c:ser>
        <c:ser>
          <c:idx val="5"/>
          <c:order val="5"/>
          <c:tx>
            <c:strRef>
              <c:f>PTȘ!$A$9</c:f>
              <c:strCache>
                <c:ptCount val="1"/>
                <c:pt idx="0">
                  <c:v>Bucuresti - Ilfov</c:v>
                </c:pt>
              </c:strCache>
            </c:strRef>
          </c:tx>
          <c:spPr>
            <a:ln w="28575" cap="rnd">
              <a:solidFill>
                <a:schemeClr val="accent6"/>
              </a:solidFill>
              <a:round/>
            </a:ln>
            <a:effectLst/>
          </c:spPr>
          <c:marker>
            <c:symbol val="none"/>
          </c:marker>
          <c:cat>
            <c:strRef>
              <c:f>PTȘ!$B$1:$O$1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PTȘ!$B$9:$O$9</c:f>
              <c:numCache>
                <c:formatCode>#,##0</c:formatCode>
                <c:ptCount val="14"/>
                <c:pt idx="0" formatCode="#,##0.##########">
                  <c:v>10.3</c:v>
                </c:pt>
                <c:pt idx="1">
                  <c:v>12</c:v>
                </c:pt>
                <c:pt idx="2" formatCode="#,##0.##########">
                  <c:v>10.6</c:v>
                </c:pt>
                <c:pt idx="3" formatCode="#,##0.##########">
                  <c:v>9.9</c:v>
                </c:pt>
                <c:pt idx="4" formatCode="#,##0.##########">
                  <c:v>10.8</c:v>
                </c:pt>
                <c:pt idx="5" formatCode="#,##0.##########">
                  <c:v>9.6</c:v>
                </c:pt>
                <c:pt idx="6" formatCode="#,##0.##########">
                  <c:v>7.2</c:v>
                </c:pt>
                <c:pt idx="7">
                  <c:v>7</c:v>
                </c:pt>
                <c:pt idx="8">
                  <c:v>9</c:v>
                </c:pt>
                <c:pt idx="9" formatCode="#,##0.##########">
                  <c:v>10.8</c:v>
                </c:pt>
                <c:pt idx="10" formatCode="#,##0.##########">
                  <c:v>10.5</c:v>
                </c:pt>
                <c:pt idx="11" formatCode="#,##0.##########">
                  <c:v>5.5</c:v>
                </c:pt>
                <c:pt idx="12">
                  <c:v>8</c:v>
                </c:pt>
                <c:pt idx="13" formatCode="#,##0.##########">
                  <c:v>8.3000000000000007</c:v>
                </c:pt>
              </c:numCache>
            </c:numRef>
          </c:val>
          <c:smooth val="0"/>
          <c:extLst xmlns:c16r2="http://schemas.microsoft.com/office/drawing/2015/06/chart">
            <c:ext xmlns:c16="http://schemas.microsoft.com/office/drawing/2014/chart" uri="{C3380CC4-5D6E-409C-BE32-E72D297353CC}">
              <c16:uniqueId val="{00000005-1575-4CAD-BDD0-E5444B658506}"/>
            </c:ext>
          </c:extLst>
        </c:ser>
        <c:ser>
          <c:idx val="6"/>
          <c:order val="6"/>
          <c:tx>
            <c:strRef>
              <c:f>PTȘ!$A$10</c:f>
              <c:strCache>
                <c:ptCount val="1"/>
                <c:pt idx="0">
                  <c:v>Sud-Vest Oltenia</c:v>
                </c:pt>
              </c:strCache>
            </c:strRef>
          </c:tx>
          <c:spPr>
            <a:ln w="28575" cap="rnd">
              <a:solidFill>
                <a:schemeClr val="accent1">
                  <a:lumMod val="60000"/>
                </a:schemeClr>
              </a:solidFill>
              <a:round/>
            </a:ln>
            <a:effectLst/>
          </c:spPr>
          <c:marker>
            <c:symbol val="none"/>
          </c:marker>
          <c:cat>
            <c:strRef>
              <c:f>PTȘ!$B$1:$O$1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PTȘ!$B$10:$O$10</c:f>
              <c:numCache>
                <c:formatCode>#,##0.##########</c:formatCode>
                <c:ptCount val="14"/>
                <c:pt idx="0">
                  <c:v>19.3</c:v>
                </c:pt>
                <c:pt idx="1">
                  <c:v>16.399999999999999</c:v>
                </c:pt>
                <c:pt idx="2">
                  <c:v>15.7</c:v>
                </c:pt>
                <c:pt idx="3" formatCode="#,##0">
                  <c:v>18</c:v>
                </c:pt>
                <c:pt idx="4">
                  <c:v>20.6</c:v>
                </c:pt>
                <c:pt idx="5">
                  <c:v>18.5</c:v>
                </c:pt>
                <c:pt idx="6">
                  <c:v>17.7</c:v>
                </c:pt>
                <c:pt idx="7">
                  <c:v>16.100000000000001</c:v>
                </c:pt>
                <c:pt idx="8">
                  <c:v>15.9</c:v>
                </c:pt>
                <c:pt idx="9">
                  <c:v>16.2</c:v>
                </c:pt>
                <c:pt idx="10" formatCode="#,##0">
                  <c:v>16</c:v>
                </c:pt>
                <c:pt idx="11">
                  <c:v>17.600000000000001</c:v>
                </c:pt>
                <c:pt idx="12">
                  <c:v>13.2</c:v>
                </c:pt>
                <c:pt idx="13">
                  <c:v>9.5</c:v>
                </c:pt>
              </c:numCache>
            </c:numRef>
          </c:val>
          <c:smooth val="0"/>
          <c:extLst xmlns:c16r2="http://schemas.microsoft.com/office/drawing/2015/06/chart">
            <c:ext xmlns:c16="http://schemas.microsoft.com/office/drawing/2014/chart" uri="{C3380CC4-5D6E-409C-BE32-E72D297353CC}">
              <c16:uniqueId val="{00000006-1575-4CAD-BDD0-E5444B658506}"/>
            </c:ext>
          </c:extLst>
        </c:ser>
        <c:ser>
          <c:idx val="7"/>
          <c:order val="7"/>
          <c:tx>
            <c:strRef>
              <c:f>PTȘ!$A$11</c:f>
              <c:strCache>
                <c:ptCount val="1"/>
                <c:pt idx="0">
                  <c:v>Vest</c:v>
                </c:pt>
              </c:strCache>
            </c:strRef>
          </c:tx>
          <c:spPr>
            <a:ln w="28575" cap="rnd">
              <a:solidFill>
                <a:schemeClr val="accent2">
                  <a:lumMod val="60000"/>
                </a:schemeClr>
              </a:solidFill>
              <a:round/>
            </a:ln>
            <a:effectLst/>
          </c:spPr>
          <c:marker>
            <c:symbol val="none"/>
          </c:marker>
          <c:cat>
            <c:strRef>
              <c:f>PTȘ!$B$1:$O$1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PTȘ!$B$11:$O$11</c:f>
              <c:numCache>
                <c:formatCode>#,##0.##########</c:formatCode>
                <c:ptCount val="14"/>
                <c:pt idx="0">
                  <c:v>14.9</c:v>
                </c:pt>
                <c:pt idx="1">
                  <c:v>15.3</c:v>
                </c:pt>
                <c:pt idx="2">
                  <c:v>12.6</c:v>
                </c:pt>
                <c:pt idx="3">
                  <c:v>11.3</c:v>
                </c:pt>
                <c:pt idx="4">
                  <c:v>9.8000000000000007</c:v>
                </c:pt>
                <c:pt idx="5">
                  <c:v>9.6</c:v>
                </c:pt>
                <c:pt idx="6">
                  <c:v>13.7</c:v>
                </c:pt>
                <c:pt idx="7">
                  <c:v>13.5</c:v>
                </c:pt>
                <c:pt idx="8">
                  <c:v>10.7</c:v>
                </c:pt>
                <c:pt idx="9">
                  <c:v>8.5</c:v>
                </c:pt>
                <c:pt idx="10">
                  <c:v>9.1</c:v>
                </c:pt>
                <c:pt idx="11">
                  <c:v>11.3</c:v>
                </c:pt>
                <c:pt idx="12">
                  <c:v>10.7</c:v>
                </c:pt>
                <c:pt idx="13">
                  <c:v>10.3</c:v>
                </c:pt>
              </c:numCache>
            </c:numRef>
          </c:val>
          <c:smooth val="0"/>
          <c:extLst xmlns:c16r2="http://schemas.microsoft.com/office/drawing/2015/06/chart">
            <c:ext xmlns:c16="http://schemas.microsoft.com/office/drawing/2014/chart" uri="{C3380CC4-5D6E-409C-BE32-E72D297353CC}">
              <c16:uniqueId val="{00000007-1575-4CAD-BDD0-E5444B658506}"/>
            </c:ext>
          </c:extLst>
        </c:ser>
        <c:dLbls>
          <c:showLegendKey val="0"/>
          <c:showVal val="0"/>
          <c:showCatName val="0"/>
          <c:showSerName val="0"/>
          <c:showPercent val="0"/>
          <c:showBubbleSize val="0"/>
        </c:dLbls>
        <c:marker val="1"/>
        <c:smooth val="0"/>
        <c:axId val="113977600"/>
        <c:axId val="113995776"/>
      </c:lineChart>
      <c:catAx>
        <c:axId val="11397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995776"/>
        <c:crosses val="autoZero"/>
        <c:auto val="1"/>
        <c:lblAlgn val="ctr"/>
        <c:lblOffset val="100"/>
        <c:noMultiLvlLbl val="0"/>
      </c:catAx>
      <c:valAx>
        <c:axId val="113995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9776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o-RO" sz="1200"/>
              <a:t>Evoluția ratei PTȘ</a:t>
            </a:r>
            <a:r>
              <a:rPr lang="ro-RO" sz="1200" baseline="0"/>
              <a:t> în România față de media UE (2006-2019)</a:t>
            </a:r>
            <a:endParaRPr lang="en-GB" sz="1200"/>
          </a:p>
        </c:rich>
      </c:tx>
      <c:layout/>
      <c:overlay val="0"/>
      <c:spPr>
        <a:noFill/>
        <a:ln>
          <a:noFill/>
        </a:ln>
        <a:effectLst/>
      </c:spPr>
    </c:title>
    <c:autoTitleDeleted val="0"/>
    <c:plotArea>
      <c:layout/>
      <c:lineChart>
        <c:grouping val="standard"/>
        <c:varyColors val="0"/>
        <c:ser>
          <c:idx val="0"/>
          <c:order val="0"/>
          <c:tx>
            <c:strRef>
              <c:f>PTȘ!$A$2</c:f>
              <c:strCache>
                <c:ptCount val="1"/>
                <c:pt idx="0">
                  <c:v>European Union - 28 countries (2013-2020)</c:v>
                </c:pt>
              </c:strCache>
            </c:strRef>
          </c:tx>
          <c:spPr>
            <a:ln w="28575" cap="rnd">
              <a:solidFill>
                <a:schemeClr val="accent1"/>
              </a:solidFill>
              <a:round/>
            </a:ln>
            <a:effectLst/>
          </c:spPr>
          <c:marker>
            <c:symbol val="none"/>
          </c:marker>
          <c:cat>
            <c:strRef>
              <c:f>PTȘ!$B$1:$O$1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PTȘ!$B$2:$O$2</c:f>
              <c:numCache>
                <c:formatCode>#,##0.##########</c:formatCode>
                <c:ptCount val="14"/>
                <c:pt idx="0">
                  <c:v>15.3</c:v>
                </c:pt>
                <c:pt idx="1">
                  <c:v>14.9</c:v>
                </c:pt>
                <c:pt idx="2">
                  <c:v>14.7</c:v>
                </c:pt>
                <c:pt idx="3">
                  <c:v>14.2</c:v>
                </c:pt>
                <c:pt idx="4">
                  <c:v>13.9</c:v>
                </c:pt>
                <c:pt idx="5">
                  <c:v>13.4</c:v>
                </c:pt>
                <c:pt idx="6">
                  <c:v>12.7</c:v>
                </c:pt>
                <c:pt idx="7">
                  <c:v>11.9</c:v>
                </c:pt>
                <c:pt idx="8">
                  <c:v>11.2</c:v>
                </c:pt>
                <c:pt idx="9" formatCode="#,##0">
                  <c:v>11</c:v>
                </c:pt>
                <c:pt idx="10">
                  <c:v>10.7</c:v>
                </c:pt>
                <c:pt idx="11">
                  <c:v>10.5</c:v>
                </c:pt>
                <c:pt idx="12">
                  <c:v>10.5</c:v>
                </c:pt>
                <c:pt idx="13">
                  <c:v>10.3</c:v>
                </c:pt>
              </c:numCache>
            </c:numRef>
          </c:val>
          <c:smooth val="0"/>
          <c:extLst xmlns:c16r2="http://schemas.microsoft.com/office/drawing/2015/06/chart">
            <c:ext xmlns:c16="http://schemas.microsoft.com/office/drawing/2014/chart" uri="{C3380CC4-5D6E-409C-BE32-E72D297353CC}">
              <c16:uniqueId val="{00000000-B9A5-43A6-A93E-299637AEBEA7}"/>
            </c:ext>
          </c:extLst>
        </c:ser>
        <c:ser>
          <c:idx val="1"/>
          <c:order val="1"/>
          <c:tx>
            <c:strRef>
              <c:f>PTȘ!$A$3</c:f>
              <c:strCache>
                <c:ptCount val="1"/>
                <c:pt idx="0">
                  <c:v>Romania</c:v>
                </c:pt>
              </c:strCache>
            </c:strRef>
          </c:tx>
          <c:spPr>
            <a:ln w="28575" cap="rnd">
              <a:solidFill>
                <a:schemeClr val="accent2"/>
              </a:solidFill>
              <a:round/>
            </a:ln>
            <a:effectLst/>
          </c:spPr>
          <c:marker>
            <c:symbol val="none"/>
          </c:marker>
          <c:cat>
            <c:strRef>
              <c:f>PTȘ!$B$1:$O$1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PTȘ!$B$3:$O$3</c:f>
              <c:numCache>
                <c:formatCode>#,##0.##########</c:formatCode>
                <c:ptCount val="14"/>
                <c:pt idx="0">
                  <c:v>17.899999999999999</c:v>
                </c:pt>
                <c:pt idx="1">
                  <c:v>17.3</c:v>
                </c:pt>
                <c:pt idx="2">
                  <c:v>15.9</c:v>
                </c:pt>
                <c:pt idx="3">
                  <c:v>16.600000000000001</c:v>
                </c:pt>
                <c:pt idx="4">
                  <c:v>19.3</c:v>
                </c:pt>
                <c:pt idx="5">
                  <c:v>18.100000000000001</c:v>
                </c:pt>
                <c:pt idx="6">
                  <c:v>17.8</c:v>
                </c:pt>
                <c:pt idx="7">
                  <c:v>17.3</c:v>
                </c:pt>
                <c:pt idx="8">
                  <c:v>18.100000000000001</c:v>
                </c:pt>
                <c:pt idx="9">
                  <c:v>19.100000000000001</c:v>
                </c:pt>
                <c:pt idx="10">
                  <c:v>18.5</c:v>
                </c:pt>
                <c:pt idx="11">
                  <c:v>18.100000000000001</c:v>
                </c:pt>
                <c:pt idx="12">
                  <c:v>16.399999999999999</c:v>
                </c:pt>
                <c:pt idx="13">
                  <c:v>15.3</c:v>
                </c:pt>
              </c:numCache>
            </c:numRef>
          </c:val>
          <c:smooth val="0"/>
          <c:extLst xmlns:c16r2="http://schemas.microsoft.com/office/drawing/2015/06/chart">
            <c:ext xmlns:c16="http://schemas.microsoft.com/office/drawing/2014/chart" uri="{C3380CC4-5D6E-409C-BE32-E72D297353CC}">
              <c16:uniqueId val="{00000001-B9A5-43A6-A93E-299637AEBEA7}"/>
            </c:ext>
          </c:extLst>
        </c:ser>
        <c:dLbls>
          <c:showLegendKey val="0"/>
          <c:showVal val="0"/>
          <c:showCatName val="0"/>
          <c:showSerName val="0"/>
          <c:showPercent val="0"/>
          <c:showBubbleSize val="0"/>
        </c:dLbls>
        <c:marker val="1"/>
        <c:smooth val="0"/>
        <c:axId val="114026368"/>
        <c:axId val="114027904"/>
      </c:lineChart>
      <c:catAx>
        <c:axId val="114026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4027904"/>
        <c:crosses val="autoZero"/>
        <c:auto val="1"/>
        <c:lblAlgn val="ctr"/>
        <c:lblOffset val="100"/>
        <c:noMultiLvlLbl val="0"/>
      </c:catAx>
      <c:valAx>
        <c:axId val="114027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40263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o-RO" sz="1200"/>
              <a:t>PTȘ</a:t>
            </a:r>
            <a:r>
              <a:rPr lang="ro-RO" sz="1200" baseline="0"/>
              <a:t> în România în funcție de dimensiunea localității (2009-2019)</a:t>
            </a:r>
            <a:endParaRPr lang="en-GB" sz="1200"/>
          </a:p>
        </c:rich>
      </c:tx>
      <c:layout/>
      <c:overlay val="0"/>
      <c:spPr>
        <a:noFill/>
        <a:ln>
          <a:noFill/>
        </a:ln>
        <a:effectLst/>
      </c:spPr>
    </c:title>
    <c:autoTitleDeleted val="0"/>
    <c:plotArea>
      <c:layout/>
      <c:lineChart>
        <c:grouping val="standard"/>
        <c:varyColors val="0"/>
        <c:ser>
          <c:idx val="0"/>
          <c:order val="0"/>
          <c:tx>
            <c:strRef>
              <c:f>PTȘ!$A$34</c:f>
              <c:strCache>
                <c:ptCount val="1"/>
                <c:pt idx="0">
                  <c:v>Total</c:v>
                </c:pt>
              </c:strCache>
            </c:strRef>
          </c:tx>
          <c:spPr>
            <a:ln w="28575" cap="rnd">
              <a:solidFill>
                <a:schemeClr val="accent1"/>
              </a:solidFill>
              <a:round/>
            </a:ln>
            <a:effectLst/>
          </c:spPr>
          <c:marker>
            <c:symbol val="none"/>
          </c:marker>
          <c:cat>
            <c:strRef>
              <c:f>PTȘ!$B$33:$L$33</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PTȘ!$B$34:$L$34</c:f>
              <c:numCache>
                <c:formatCode>#,##0.##########</c:formatCode>
                <c:ptCount val="11"/>
                <c:pt idx="0">
                  <c:v>16.600000000000001</c:v>
                </c:pt>
                <c:pt idx="1">
                  <c:v>19.3</c:v>
                </c:pt>
                <c:pt idx="2">
                  <c:v>18.100000000000001</c:v>
                </c:pt>
                <c:pt idx="3">
                  <c:v>17.8</c:v>
                </c:pt>
                <c:pt idx="4">
                  <c:v>17.3</c:v>
                </c:pt>
                <c:pt idx="5">
                  <c:v>18.100000000000001</c:v>
                </c:pt>
                <c:pt idx="6">
                  <c:v>19.100000000000001</c:v>
                </c:pt>
                <c:pt idx="7">
                  <c:v>18.5</c:v>
                </c:pt>
                <c:pt idx="8">
                  <c:v>18.100000000000001</c:v>
                </c:pt>
                <c:pt idx="9">
                  <c:v>16.399999999999999</c:v>
                </c:pt>
                <c:pt idx="10">
                  <c:v>15.3</c:v>
                </c:pt>
              </c:numCache>
            </c:numRef>
          </c:val>
          <c:smooth val="0"/>
          <c:extLst xmlns:c16r2="http://schemas.microsoft.com/office/drawing/2015/06/chart">
            <c:ext xmlns:c16="http://schemas.microsoft.com/office/drawing/2014/chart" uri="{C3380CC4-5D6E-409C-BE32-E72D297353CC}">
              <c16:uniqueId val="{00000000-B8FD-45FA-BEA8-03B9B37B1070}"/>
            </c:ext>
          </c:extLst>
        </c:ser>
        <c:ser>
          <c:idx val="1"/>
          <c:order val="1"/>
          <c:tx>
            <c:strRef>
              <c:f>PTȘ!$A$35</c:f>
              <c:strCache>
                <c:ptCount val="1"/>
                <c:pt idx="0">
                  <c:v>Municipii</c:v>
                </c:pt>
              </c:strCache>
            </c:strRef>
          </c:tx>
          <c:spPr>
            <a:ln w="28575" cap="rnd">
              <a:solidFill>
                <a:schemeClr val="accent2"/>
              </a:solidFill>
              <a:round/>
            </a:ln>
            <a:effectLst/>
          </c:spPr>
          <c:marker>
            <c:symbol val="none"/>
          </c:marker>
          <c:cat>
            <c:strRef>
              <c:f>PTȘ!$B$33:$L$33</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PTȘ!$B$35:$L$35</c:f>
              <c:numCache>
                <c:formatCode>#,##0.##########</c:formatCode>
                <c:ptCount val="11"/>
                <c:pt idx="0">
                  <c:v>5.4</c:v>
                </c:pt>
                <c:pt idx="1">
                  <c:v>5.9</c:v>
                </c:pt>
                <c:pt idx="2">
                  <c:v>5.6</c:v>
                </c:pt>
                <c:pt idx="3" formatCode="#,##0">
                  <c:v>5</c:v>
                </c:pt>
                <c:pt idx="4">
                  <c:v>4.2</c:v>
                </c:pt>
                <c:pt idx="5">
                  <c:v>5.2</c:v>
                </c:pt>
                <c:pt idx="6">
                  <c:v>5.9</c:v>
                </c:pt>
                <c:pt idx="7">
                  <c:v>6.2</c:v>
                </c:pt>
                <c:pt idx="8">
                  <c:v>4.5</c:v>
                </c:pt>
                <c:pt idx="9">
                  <c:v>4.2</c:v>
                </c:pt>
                <c:pt idx="10">
                  <c:v>4.3</c:v>
                </c:pt>
              </c:numCache>
            </c:numRef>
          </c:val>
          <c:smooth val="0"/>
          <c:extLst xmlns:c16r2="http://schemas.microsoft.com/office/drawing/2015/06/chart">
            <c:ext xmlns:c16="http://schemas.microsoft.com/office/drawing/2014/chart" uri="{C3380CC4-5D6E-409C-BE32-E72D297353CC}">
              <c16:uniqueId val="{00000001-B8FD-45FA-BEA8-03B9B37B1070}"/>
            </c:ext>
          </c:extLst>
        </c:ser>
        <c:ser>
          <c:idx val="2"/>
          <c:order val="2"/>
          <c:tx>
            <c:strRef>
              <c:f>PTȘ!$A$36</c:f>
              <c:strCache>
                <c:ptCount val="1"/>
                <c:pt idx="0">
                  <c:v>Orașe mici</c:v>
                </c:pt>
              </c:strCache>
            </c:strRef>
          </c:tx>
          <c:spPr>
            <a:ln w="28575" cap="rnd">
              <a:solidFill>
                <a:schemeClr val="accent3"/>
              </a:solidFill>
              <a:round/>
            </a:ln>
            <a:effectLst/>
          </c:spPr>
          <c:marker>
            <c:symbol val="none"/>
          </c:marker>
          <c:cat>
            <c:strRef>
              <c:f>PTȘ!$B$33:$L$33</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PTȘ!$B$36:$L$36</c:f>
              <c:numCache>
                <c:formatCode>#,##0</c:formatCode>
                <c:ptCount val="11"/>
                <c:pt idx="3" formatCode="#,##0.##########">
                  <c:v>14.4</c:v>
                </c:pt>
                <c:pt idx="4" formatCode="#,##0.##########">
                  <c:v>16.7</c:v>
                </c:pt>
                <c:pt idx="5">
                  <c:v>17</c:v>
                </c:pt>
                <c:pt idx="6" formatCode="#,##0.##########">
                  <c:v>19.3</c:v>
                </c:pt>
                <c:pt idx="7" formatCode="#,##0.##########">
                  <c:v>17.399999999999999</c:v>
                </c:pt>
                <c:pt idx="8" formatCode="#,##0.##########">
                  <c:v>17.5</c:v>
                </c:pt>
                <c:pt idx="9" formatCode="#,##0.##########">
                  <c:v>14.9</c:v>
                </c:pt>
                <c:pt idx="10" formatCode="#,##0.##########">
                  <c:v>15.7</c:v>
                </c:pt>
              </c:numCache>
            </c:numRef>
          </c:val>
          <c:smooth val="0"/>
          <c:extLst xmlns:c16r2="http://schemas.microsoft.com/office/drawing/2015/06/chart">
            <c:ext xmlns:c16="http://schemas.microsoft.com/office/drawing/2014/chart" uri="{C3380CC4-5D6E-409C-BE32-E72D297353CC}">
              <c16:uniqueId val="{00000002-B8FD-45FA-BEA8-03B9B37B1070}"/>
            </c:ext>
          </c:extLst>
        </c:ser>
        <c:ser>
          <c:idx val="3"/>
          <c:order val="3"/>
          <c:tx>
            <c:strRef>
              <c:f>PTȘ!$A$37</c:f>
              <c:strCache>
                <c:ptCount val="1"/>
                <c:pt idx="0">
                  <c:v>Comune (rural)</c:v>
                </c:pt>
              </c:strCache>
            </c:strRef>
          </c:tx>
          <c:spPr>
            <a:ln w="28575" cap="rnd">
              <a:solidFill>
                <a:schemeClr val="accent4"/>
              </a:solidFill>
              <a:round/>
            </a:ln>
            <a:effectLst/>
          </c:spPr>
          <c:marker>
            <c:symbol val="none"/>
          </c:marker>
          <c:cat>
            <c:strRef>
              <c:f>PTȘ!$B$33:$L$33</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PTȘ!$B$37:$L$37</c:f>
              <c:numCache>
                <c:formatCode>#,##0.##########</c:formatCode>
                <c:ptCount val="11"/>
                <c:pt idx="0">
                  <c:v>24.1</c:v>
                </c:pt>
                <c:pt idx="1">
                  <c:v>28.3</c:v>
                </c:pt>
                <c:pt idx="2">
                  <c:v>26.4</c:v>
                </c:pt>
                <c:pt idx="3" formatCode="#,##0">
                  <c:v>31</c:v>
                </c:pt>
                <c:pt idx="4" formatCode="#,##0">
                  <c:v>29</c:v>
                </c:pt>
                <c:pt idx="5">
                  <c:v>29.2</c:v>
                </c:pt>
                <c:pt idx="6">
                  <c:v>27.8</c:v>
                </c:pt>
                <c:pt idx="7">
                  <c:v>26.6</c:v>
                </c:pt>
                <c:pt idx="8">
                  <c:v>27.1</c:v>
                </c:pt>
                <c:pt idx="9">
                  <c:v>25.4</c:v>
                </c:pt>
                <c:pt idx="10">
                  <c:v>22.4</c:v>
                </c:pt>
              </c:numCache>
            </c:numRef>
          </c:val>
          <c:smooth val="0"/>
          <c:extLst xmlns:c16r2="http://schemas.microsoft.com/office/drawing/2015/06/chart">
            <c:ext xmlns:c16="http://schemas.microsoft.com/office/drawing/2014/chart" uri="{C3380CC4-5D6E-409C-BE32-E72D297353CC}">
              <c16:uniqueId val="{00000003-B8FD-45FA-BEA8-03B9B37B1070}"/>
            </c:ext>
          </c:extLst>
        </c:ser>
        <c:dLbls>
          <c:showLegendKey val="0"/>
          <c:showVal val="0"/>
          <c:showCatName val="0"/>
          <c:showSerName val="0"/>
          <c:showPercent val="0"/>
          <c:showBubbleSize val="0"/>
        </c:dLbls>
        <c:marker val="1"/>
        <c:smooth val="0"/>
        <c:axId val="114085888"/>
        <c:axId val="114087424"/>
      </c:lineChart>
      <c:catAx>
        <c:axId val="11408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4087424"/>
        <c:crosses val="autoZero"/>
        <c:auto val="1"/>
        <c:lblAlgn val="ctr"/>
        <c:lblOffset val="100"/>
        <c:noMultiLvlLbl val="0"/>
      </c:catAx>
      <c:valAx>
        <c:axId val="114087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40858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ro-RO" sz="1400" b="1">
                <a:effectLst/>
              </a:rPr>
              <a:t>Rata de angajare a noilor absolvenți</a:t>
            </a:r>
            <a:endParaRPr lang="en-GB" sz="1400" b="1">
              <a:effectLst/>
            </a:endParaRPr>
          </a:p>
        </c:rich>
      </c:tx>
      <c:overlay val="0"/>
      <c:spPr>
        <a:noFill/>
        <a:ln>
          <a:noFill/>
        </a:ln>
        <a:effectLst/>
      </c:spPr>
    </c:title>
    <c:autoTitleDeleted val="0"/>
    <c:plotArea>
      <c:layout/>
      <c:lineChart>
        <c:grouping val="standard"/>
        <c:varyColors val="0"/>
        <c:ser>
          <c:idx val="0"/>
          <c:order val="0"/>
          <c:tx>
            <c:strRef>
              <c:f>'angajare tineri'!$A$2</c:f>
              <c:strCache>
                <c:ptCount val="1"/>
                <c:pt idx="0">
                  <c:v>UE</c:v>
                </c:pt>
              </c:strCache>
            </c:strRef>
          </c:tx>
          <c:spPr>
            <a:ln w="31750" cap="rnd">
              <a:solidFill>
                <a:schemeClr val="accent1"/>
              </a:solidFill>
              <a:round/>
            </a:ln>
            <a:effectLst/>
          </c:spPr>
          <c:marker>
            <c:symbol val="none"/>
          </c:marker>
          <c:cat>
            <c:numRef>
              <c:f>'angajare tineri'!$B$1:$O$1</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'angajare tineri'!$B$2:$O$2</c:f>
              <c:numCache>
                <c:formatCode>General</c:formatCode>
                <c:ptCount val="14"/>
                <c:pt idx="0">
                  <c:v>75.099999999999994</c:v>
                </c:pt>
                <c:pt idx="1">
                  <c:v>77.2</c:v>
                </c:pt>
                <c:pt idx="2">
                  <c:v>78</c:v>
                </c:pt>
                <c:pt idx="3">
                  <c:v>73.900000000000006</c:v>
                </c:pt>
                <c:pt idx="4">
                  <c:v>72.900000000000006</c:v>
                </c:pt>
                <c:pt idx="5">
                  <c:v>72.8</c:v>
                </c:pt>
                <c:pt idx="6">
                  <c:v>71.5</c:v>
                </c:pt>
                <c:pt idx="7">
                  <c:v>71</c:v>
                </c:pt>
                <c:pt idx="8">
                  <c:v>71.599999999999994</c:v>
                </c:pt>
                <c:pt idx="9">
                  <c:v>72.7</c:v>
                </c:pt>
                <c:pt idx="10">
                  <c:v>74.400000000000006</c:v>
                </c:pt>
                <c:pt idx="11">
                  <c:v>76.2</c:v>
                </c:pt>
                <c:pt idx="12">
                  <c:v>77.8</c:v>
                </c:pt>
                <c:pt idx="13">
                  <c:v>77.8</c:v>
                </c:pt>
              </c:numCache>
            </c:numRef>
          </c:val>
          <c:smooth val="0"/>
          <c:extLst xmlns:c16r2="http://schemas.microsoft.com/office/drawing/2015/06/chart">
            <c:ext xmlns:c16="http://schemas.microsoft.com/office/drawing/2014/chart" uri="{C3380CC4-5D6E-409C-BE32-E72D297353CC}">
              <c16:uniqueId val="{00000000-E647-41A7-9014-0C74ECF2A031}"/>
            </c:ext>
          </c:extLst>
        </c:ser>
        <c:ser>
          <c:idx val="1"/>
          <c:order val="1"/>
          <c:tx>
            <c:strRef>
              <c:f>'angajare tineri'!$A$3</c:f>
              <c:strCache>
                <c:ptCount val="1"/>
                <c:pt idx="0">
                  <c:v>Romania</c:v>
                </c:pt>
              </c:strCache>
            </c:strRef>
          </c:tx>
          <c:spPr>
            <a:ln w="31750" cap="rnd">
              <a:solidFill>
                <a:schemeClr val="accent2"/>
              </a:solidFill>
              <a:round/>
            </a:ln>
            <a:effectLst/>
          </c:spPr>
          <c:marker>
            <c:symbol val="none"/>
          </c:marker>
          <c:cat>
            <c:numRef>
              <c:f>'angajare tineri'!$B$1:$O$1</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'angajare tineri'!$B$3:$O$3</c:f>
              <c:numCache>
                <c:formatCode>General</c:formatCode>
                <c:ptCount val="14"/>
                <c:pt idx="0">
                  <c:v>69.8</c:v>
                </c:pt>
                <c:pt idx="1">
                  <c:v>74.599999999999994</c:v>
                </c:pt>
                <c:pt idx="2">
                  <c:v>80.599999999999994</c:v>
                </c:pt>
                <c:pt idx="3">
                  <c:v>74.400000000000006</c:v>
                </c:pt>
                <c:pt idx="4">
                  <c:v>68</c:v>
                </c:pt>
                <c:pt idx="5">
                  <c:v>67.5</c:v>
                </c:pt>
                <c:pt idx="6">
                  <c:v>66.8</c:v>
                </c:pt>
                <c:pt idx="7">
                  <c:v>63.9</c:v>
                </c:pt>
                <c:pt idx="8">
                  <c:v>62.6</c:v>
                </c:pt>
                <c:pt idx="9">
                  <c:v>64.5</c:v>
                </c:pt>
                <c:pt idx="10">
                  <c:v>65.099999999999994</c:v>
                </c:pt>
                <c:pt idx="11">
                  <c:v>72.099999999999994</c:v>
                </c:pt>
                <c:pt idx="12">
                  <c:v>74.900000000000006</c:v>
                </c:pt>
                <c:pt idx="13">
                  <c:v>71.7</c:v>
                </c:pt>
              </c:numCache>
            </c:numRef>
          </c:val>
          <c:smooth val="0"/>
          <c:extLst xmlns:c16r2="http://schemas.microsoft.com/office/drawing/2015/06/chart">
            <c:ext xmlns:c16="http://schemas.microsoft.com/office/drawing/2014/chart" uri="{C3380CC4-5D6E-409C-BE32-E72D297353CC}">
              <c16:uniqueId val="{00000001-E647-41A7-9014-0C74ECF2A031}"/>
            </c:ext>
          </c:extLst>
        </c:ser>
        <c:dLbls>
          <c:showLegendKey val="0"/>
          <c:showVal val="0"/>
          <c:showCatName val="0"/>
          <c:showSerName val="0"/>
          <c:showPercent val="0"/>
          <c:showBubbleSize val="0"/>
        </c:dLbls>
        <c:marker val="1"/>
        <c:smooth val="0"/>
        <c:axId val="114517120"/>
        <c:axId val="114518656"/>
      </c:lineChart>
      <c:catAx>
        <c:axId val="114517120"/>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crossAx val="114518656"/>
        <c:crosses val="autoZero"/>
        <c:auto val="1"/>
        <c:lblAlgn val="ctr"/>
        <c:lblOffset val="100"/>
        <c:noMultiLvlLbl val="0"/>
      </c:catAx>
      <c:valAx>
        <c:axId val="11451865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crossAx val="114517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ro-RO" sz="1200"/>
              <a:t>Rata de angajare a noilor absolvenți</a:t>
            </a:r>
            <a:r>
              <a:rPr lang="ro-RO" sz="1200" baseline="0"/>
              <a:t> în funcție de gen</a:t>
            </a:r>
            <a:endParaRPr lang="en-GB" sz="1200"/>
          </a:p>
        </c:rich>
      </c:tx>
      <c:overlay val="0"/>
      <c:spPr>
        <a:noFill/>
        <a:ln>
          <a:noFill/>
        </a:ln>
        <a:effectLst/>
      </c:spPr>
    </c:title>
    <c:autoTitleDeleted val="0"/>
    <c:plotArea>
      <c:layout/>
      <c:lineChart>
        <c:grouping val="standard"/>
        <c:varyColors val="0"/>
        <c:ser>
          <c:idx val="0"/>
          <c:order val="0"/>
          <c:tx>
            <c:strRef>
              <c:f>'angajare tineri'!$A$7</c:f>
              <c:strCache>
                <c:ptCount val="1"/>
                <c:pt idx="0">
                  <c:v>UE M</c:v>
                </c:pt>
              </c:strCache>
            </c:strRef>
          </c:tx>
          <c:spPr>
            <a:ln w="31750" cap="rnd">
              <a:solidFill>
                <a:schemeClr val="accent1"/>
              </a:solidFill>
              <a:round/>
            </a:ln>
            <a:effectLst/>
          </c:spPr>
          <c:marker>
            <c:symbol val="none"/>
          </c:marker>
          <c:cat>
            <c:numRef>
              <c:f>'angajare tineri'!$B$6:$O$6</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'angajare tineri'!$B$7:$O$7</c:f>
              <c:numCache>
                <c:formatCode>#,##0.##########</c:formatCode>
                <c:ptCount val="14"/>
                <c:pt idx="0">
                  <c:v>77.599999999999994</c:v>
                </c:pt>
                <c:pt idx="1">
                  <c:v>79.8</c:v>
                </c:pt>
                <c:pt idx="2">
                  <c:v>80.2</c:v>
                </c:pt>
                <c:pt idx="3">
                  <c:v>74.900000000000006</c:v>
                </c:pt>
                <c:pt idx="4">
                  <c:v>74.400000000000006</c:v>
                </c:pt>
                <c:pt idx="5">
                  <c:v>74.7</c:v>
                </c:pt>
                <c:pt idx="6">
                  <c:v>72.900000000000006</c:v>
                </c:pt>
                <c:pt idx="7">
                  <c:v>72.8</c:v>
                </c:pt>
                <c:pt idx="8">
                  <c:v>72.8</c:v>
                </c:pt>
                <c:pt idx="9" formatCode="#,##0">
                  <c:v>74</c:v>
                </c:pt>
                <c:pt idx="10">
                  <c:v>75.900000000000006</c:v>
                </c:pt>
                <c:pt idx="11">
                  <c:v>77.599999999999994</c:v>
                </c:pt>
                <c:pt idx="12">
                  <c:v>79.099999999999994</c:v>
                </c:pt>
                <c:pt idx="13">
                  <c:v>79.400000000000006</c:v>
                </c:pt>
              </c:numCache>
            </c:numRef>
          </c:val>
          <c:smooth val="0"/>
          <c:extLst xmlns:c16r2="http://schemas.microsoft.com/office/drawing/2015/06/chart">
            <c:ext xmlns:c16="http://schemas.microsoft.com/office/drawing/2014/chart" uri="{C3380CC4-5D6E-409C-BE32-E72D297353CC}">
              <c16:uniqueId val="{00000000-65EA-4AFD-96E5-361CD3C6B75A}"/>
            </c:ext>
          </c:extLst>
        </c:ser>
        <c:ser>
          <c:idx val="1"/>
          <c:order val="1"/>
          <c:tx>
            <c:strRef>
              <c:f>'angajare tineri'!$A$8</c:f>
              <c:strCache>
                <c:ptCount val="1"/>
                <c:pt idx="0">
                  <c:v>RO M</c:v>
                </c:pt>
              </c:strCache>
            </c:strRef>
          </c:tx>
          <c:spPr>
            <a:ln w="31750" cap="rnd">
              <a:solidFill>
                <a:schemeClr val="accent2"/>
              </a:solidFill>
              <a:round/>
            </a:ln>
            <a:effectLst/>
          </c:spPr>
          <c:marker>
            <c:symbol val="none"/>
          </c:marker>
          <c:cat>
            <c:numRef>
              <c:f>'angajare tineri'!$B$6:$O$6</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'angajare tineri'!$B$8:$O$8</c:f>
              <c:numCache>
                <c:formatCode>#,##0.##########</c:formatCode>
                <c:ptCount val="14"/>
                <c:pt idx="0">
                  <c:v>70.2</c:v>
                </c:pt>
                <c:pt idx="1">
                  <c:v>74.7</c:v>
                </c:pt>
                <c:pt idx="2">
                  <c:v>82.3</c:v>
                </c:pt>
                <c:pt idx="3">
                  <c:v>76.099999999999994</c:v>
                </c:pt>
                <c:pt idx="4">
                  <c:v>70.2</c:v>
                </c:pt>
                <c:pt idx="5">
                  <c:v>70.099999999999994</c:v>
                </c:pt>
                <c:pt idx="6">
                  <c:v>69.5</c:v>
                </c:pt>
                <c:pt idx="7">
                  <c:v>66.599999999999994</c:v>
                </c:pt>
                <c:pt idx="8">
                  <c:v>66.400000000000006</c:v>
                </c:pt>
                <c:pt idx="9">
                  <c:v>70.099999999999994</c:v>
                </c:pt>
                <c:pt idx="10">
                  <c:v>70.3</c:v>
                </c:pt>
                <c:pt idx="11">
                  <c:v>75.400000000000006</c:v>
                </c:pt>
                <c:pt idx="12">
                  <c:v>79.8</c:v>
                </c:pt>
                <c:pt idx="13">
                  <c:v>76.099999999999994</c:v>
                </c:pt>
              </c:numCache>
            </c:numRef>
          </c:val>
          <c:smooth val="0"/>
          <c:extLst xmlns:c16r2="http://schemas.microsoft.com/office/drawing/2015/06/chart">
            <c:ext xmlns:c16="http://schemas.microsoft.com/office/drawing/2014/chart" uri="{C3380CC4-5D6E-409C-BE32-E72D297353CC}">
              <c16:uniqueId val="{00000001-65EA-4AFD-96E5-361CD3C6B75A}"/>
            </c:ext>
          </c:extLst>
        </c:ser>
        <c:ser>
          <c:idx val="2"/>
          <c:order val="2"/>
          <c:tx>
            <c:strRef>
              <c:f>'angajare tineri'!$A$9</c:f>
              <c:strCache>
                <c:ptCount val="1"/>
                <c:pt idx="0">
                  <c:v>UEF</c:v>
                </c:pt>
              </c:strCache>
            </c:strRef>
          </c:tx>
          <c:spPr>
            <a:ln w="31750" cap="rnd">
              <a:solidFill>
                <a:schemeClr val="accent3"/>
              </a:solidFill>
              <a:round/>
            </a:ln>
            <a:effectLst/>
          </c:spPr>
          <c:marker>
            <c:symbol val="none"/>
          </c:marker>
          <c:cat>
            <c:numRef>
              <c:f>'angajare tineri'!$B$6:$O$6</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'angajare tineri'!$B$9:$O$9</c:f>
              <c:numCache>
                <c:formatCode>#,##0.##########</c:formatCode>
                <c:ptCount val="14"/>
                <c:pt idx="0">
                  <c:v>72.599999999999994</c:v>
                </c:pt>
                <c:pt idx="1">
                  <c:v>74.7</c:v>
                </c:pt>
                <c:pt idx="2">
                  <c:v>75.900000000000006</c:v>
                </c:pt>
                <c:pt idx="3">
                  <c:v>72.900000000000006</c:v>
                </c:pt>
                <c:pt idx="4">
                  <c:v>71.400000000000006</c:v>
                </c:pt>
                <c:pt idx="5" formatCode="#,##0">
                  <c:v>71</c:v>
                </c:pt>
                <c:pt idx="6" formatCode="#,##0">
                  <c:v>70</c:v>
                </c:pt>
                <c:pt idx="7">
                  <c:v>69.2</c:v>
                </c:pt>
                <c:pt idx="8">
                  <c:v>70.3</c:v>
                </c:pt>
                <c:pt idx="9">
                  <c:v>71.400000000000006</c:v>
                </c:pt>
                <c:pt idx="10">
                  <c:v>72.8</c:v>
                </c:pt>
                <c:pt idx="11">
                  <c:v>74.7</c:v>
                </c:pt>
                <c:pt idx="12">
                  <c:v>76.5</c:v>
                </c:pt>
                <c:pt idx="13">
                  <c:v>76.2</c:v>
                </c:pt>
              </c:numCache>
            </c:numRef>
          </c:val>
          <c:smooth val="0"/>
          <c:extLst xmlns:c16r2="http://schemas.microsoft.com/office/drawing/2015/06/chart">
            <c:ext xmlns:c16="http://schemas.microsoft.com/office/drawing/2014/chart" uri="{C3380CC4-5D6E-409C-BE32-E72D297353CC}">
              <c16:uniqueId val="{00000002-65EA-4AFD-96E5-361CD3C6B75A}"/>
            </c:ext>
          </c:extLst>
        </c:ser>
        <c:ser>
          <c:idx val="3"/>
          <c:order val="3"/>
          <c:tx>
            <c:strRef>
              <c:f>'angajare tineri'!$A$10</c:f>
              <c:strCache>
                <c:ptCount val="1"/>
                <c:pt idx="0">
                  <c:v>RO F</c:v>
                </c:pt>
              </c:strCache>
            </c:strRef>
          </c:tx>
          <c:spPr>
            <a:ln w="31750" cap="rnd">
              <a:solidFill>
                <a:schemeClr val="accent4"/>
              </a:solidFill>
              <a:round/>
            </a:ln>
            <a:effectLst/>
          </c:spPr>
          <c:marker>
            <c:symbol val="none"/>
          </c:marker>
          <c:cat>
            <c:numRef>
              <c:f>'angajare tineri'!$B$6:$O$6</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'angajare tineri'!$B$10:$O$10</c:f>
              <c:numCache>
                <c:formatCode>#,##0.##########</c:formatCode>
                <c:ptCount val="14"/>
                <c:pt idx="0">
                  <c:v>69.3</c:v>
                </c:pt>
                <c:pt idx="1">
                  <c:v>74.5</c:v>
                </c:pt>
                <c:pt idx="2">
                  <c:v>78.7</c:v>
                </c:pt>
                <c:pt idx="3">
                  <c:v>72.8</c:v>
                </c:pt>
                <c:pt idx="4">
                  <c:v>65.7</c:v>
                </c:pt>
                <c:pt idx="5">
                  <c:v>64.8</c:v>
                </c:pt>
                <c:pt idx="6">
                  <c:v>64.2</c:v>
                </c:pt>
                <c:pt idx="7">
                  <c:v>61.2</c:v>
                </c:pt>
                <c:pt idx="8">
                  <c:v>58.5</c:v>
                </c:pt>
                <c:pt idx="9">
                  <c:v>58.5</c:v>
                </c:pt>
                <c:pt idx="10">
                  <c:v>59.7</c:v>
                </c:pt>
                <c:pt idx="11">
                  <c:v>68.900000000000006</c:v>
                </c:pt>
                <c:pt idx="12">
                  <c:v>69.900000000000006</c:v>
                </c:pt>
                <c:pt idx="13">
                  <c:v>66.900000000000006</c:v>
                </c:pt>
              </c:numCache>
            </c:numRef>
          </c:val>
          <c:smooth val="0"/>
          <c:extLst xmlns:c16r2="http://schemas.microsoft.com/office/drawing/2015/06/chart">
            <c:ext xmlns:c16="http://schemas.microsoft.com/office/drawing/2014/chart" uri="{C3380CC4-5D6E-409C-BE32-E72D297353CC}">
              <c16:uniqueId val="{00000003-65EA-4AFD-96E5-361CD3C6B75A}"/>
            </c:ext>
          </c:extLst>
        </c:ser>
        <c:dLbls>
          <c:showLegendKey val="0"/>
          <c:showVal val="0"/>
          <c:showCatName val="0"/>
          <c:showSerName val="0"/>
          <c:showPercent val="0"/>
          <c:showBubbleSize val="0"/>
        </c:dLbls>
        <c:marker val="1"/>
        <c:smooth val="0"/>
        <c:axId val="114637440"/>
        <c:axId val="114643328"/>
      </c:lineChart>
      <c:catAx>
        <c:axId val="114637440"/>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crossAx val="114643328"/>
        <c:crosses val="autoZero"/>
        <c:auto val="1"/>
        <c:lblAlgn val="ctr"/>
        <c:lblOffset val="100"/>
        <c:noMultiLvlLbl val="0"/>
      </c:catAx>
      <c:valAx>
        <c:axId val="114643328"/>
        <c:scaling>
          <c:orientation val="minMax"/>
          <c:min val="5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crossAx val="114637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ro-RO" sz="1200"/>
              <a:t>Rata de angajare a noilor absolvenți în funcție de gen și ultimul nivel de învățământ absolvit</a:t>
            </a:r>
            <a:endParaRPr lang="en-GB" sz="1200"/>
          </a:p>
        </c:rich>
      </c:tx>
      <c:layout/>
      <c:overlay val="0"/>
      <c:spPr>
        <a:noFill/>
        <a:ln>
          <a:noFill/>
        </a:ln>
        <a:effectLst/>
      </c:spPr>
    </c:title>
    <c:autoTitleDeleted val="0"/>
    <c:plotArea>
      <c:layout/>
      <c:lineChart>
        <c:grouping val="standard"/>
        <c:varyColors val="0"/>
        <c:ser>
          <c:idx val="0"/>
          <c:order val="0"/>
          <c:tx>
            <c:strRef>
              <c:f>'angajare tineri'!$A$17</c:f>
              <c:strCache>
                <c:ptCount val="1"/>
                <c:pt idx="0">
                  <c:v>0-4 M</c:v>
                </c:pt>
              </c:strCache>
            </c:strRef>
          </c:tx>
          <c:spPr>
            <a:ln w="31750" cap="rnd">
              <a:solidFill>
                <a:schemeClr val="accent1"/>
              </a:solidFill>
              <a:round/>
            </a:ln>
            <a:effectLst/>
          </c:spPr>
          <c:marker>
            <c:symbol val="none"/>
          </c:marker>
          <c:cat>
            <c:numRef>
              <c:f>'angajare tineri'!$B$16:$O$16</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'angajare tineri'!$B$17:$O$17</c:f>
              <c:numCache>
                <c:formatCode>#,##0.##########</c:formatCode>
                <c:ptCount val="14"/>
                <c:pt idx="0" formatCode="#,##0">
                  <c:v>63</c:v>
                </c:pt>
                <c:pt idx="1">
                  <c:v>68.5</c:v>
                </c:pt>
                <c:pt idx="2" formatCode="#,##0">
                  <c:v>76</c:v>
                </c:pt>
                <c:pt idx="3">
                  <c:v>69.8</c:v>
                </c:pt>
                <c:pt idx="4">
                  <c:v>62.4</c:v>
                </c:pt>
                <c:pt idx="5">
                  <c:v>60.3</c:v>
                </c:pt>
                <c:pt idx="6">
                  <c:v>61.1</c:v>
                </c:pt>
                <c:pt idx="7">
                  <c:v>56.3</c:v>
                </c:pt>
                <c:pt idx="8">
                  <c:v>59.2</c:v>
                </c:pt>
                <c:pt idx="9">
                  <c:v>64.8</c:v>
                </c:pt>
                <c:pt idx="10">
                  <c:v>63.4</c:v>
                </c:pt>
                <c:pt idx="11">
                  <c:v>69.400000000000006</c:v>
                </c:pt>
                <c:pt idx="12">
                  <c:v>74.3</c:v>
                </c:pt>
                <c:pt idx="13">
                  <c:v>70.400000000000006</c:v>
                </c:pt>
              </c:numCache>
            </c:numRef>
          </c:val>
          <c:smooth val="0"/>
          <c:extLst xmlns:c16r2="http://schemas.microsoft.com/office/drawing/2015/06/chart">
            <c:ext xmlns:c16="http://schemas.microsoft.com/office/drawing/2014/chart" uri="{C3380CC4-5D6E-409C-BE32-E72D297353CC}">
              <c16:uniqueId val="{00000000-1457-4E18-9B45-BC374BDCC12A}"/>
            </c:ext>
          </c:extLst>
        </c:ser>
        <c:ser>
          <c:idx val="1"/>
          <c:order val="1"/>
          <c:tx>
            <c:strRef>
              <c:f>'angajare tineri'!$A$18</c:f>
              <c:strCache>
                <c:ptCount val="1"/>
                <c:pt idx="0">
                  <c:v>0-4 F</c:v>
                </c:pt>
              </c:strCache>
            </c:strRef>
          </c:tx>
          <c:spPr>
            <a:ln w="31750" cap="rnd">
              <a:solidFill>
                <a:schemeClr val="accent2"/>
              </a:solidFill>
              <a:round/>
            </a:ln>
            <a:effectLst/>
          </c:spPr>
          <c:marker>
            <c:symbol val="none"/>
          </c:marker>
          <c:cat>
            <c:numRef>
              <c:f>'angajare tineri'!$B$16:$O$16</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'angajare tineri'!$B$18:$O$18</c:f>
              <c:numCache>
                <c:formatCode>#,##0.##########</c:formatCode>
                <c:ptCount val="14"/>
                <c:pt idx="0">
                  <c:v>57.5</c:v>
                </c:pt>
                <c:pt idx="1">
                  <c:v>62.5</c:v>
                </c:pt>
                <c:pt idx="2">
                  <c:v>67.599999999999994</c:v>
                </c:pt>
                <c:pt idx="3">
                  <c:v>60.8</c:v>
                </c:pt>
                <c:pt idx="4">
                  <c:v>51.8</c:v>
                </c:pt>
                <c:pt idx="5">
                  <c:v>49.8</c:v>
                </c:pt>
                <c:pt idx="6">
                  <c:v>47.3</c:v>
                </c:pt>
                <c:pt idx="7">
                  <c:v>45.7</c:v>
                </c:pt>
                <c:pt idx="8">
                  <c:v>43.9</c:v>
                </c:pt>
                <c:pt idx="9">
                  <c:v>44.9</c:v>
                </c:pt>
                <c:pt idx="10">
                  <c:v>45.2</c:v>
                </c:pt>
                <c:pt idx="11">
                  <c:v>53.6</c:v>
                </c:pt>
                <c:pt idx="12">
                  <c:v>56.1</c:v>
                </c:pt>
                <c:pt idx="13">
                  <c:v>51.7</c:v>
                </c:pt>
              </c:numCache>
            </c:numRef>
          </c:val>
          <c:smooth val="0"/>
          <c:extLst xmlns:c16r2="http://schemas.microsoft.com/office/drawing/2015/06/chart">
            <c:ext xmlns:c16="http://schemas.microsoft.com/office/drawing/2014/chart" uri="{C3380CC4-5D6E-409C-BE32-E72D297353CC}">
              <c16:uniqueId val="{00000001-1457-4E18-9B45-BC374BDCC12A}"/>
            </c:ext>
          </c:extLst>
        </c:ser>
        <c:ser>
          <c:idx val="2"/>
          <c:order val="2"/>
          <c:tx>
            <c:strRef>
              <c:f>'angajare tineri'!$A$19</c:f>
              <c:strCache>
                <c:ptCount val="1"/>
                <c:pt idx="0">
                  <c:v>5-8 M</c:v>
                </c:pt>
              </c:strCache>
            </c:strRef>
          </c:tx>
          <c:spPr>
            <a:ln w="31750" cap="rnd">
              <a:solidFill>
                <a:schemeClr val="accent3"/>
              </a:solidFill>
              <a:round/>
            </a:ln>
            <a:effectLst/>
          </c:spPr>
          <c:marker>
            <c:symbol val="none"/>
          </c:marker>
          <c:cat>
            <c:numRef>
              <c:f>'angajare tineri'!$B$16:$O$16</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'angajare tineri'!$B$19:$O$19</c:f>
              <c:numCache>
                <c:formatCode>#,##0.##########</c:formatCode>
                <c:ptCount val="14"/>
                <c:pt idx="0">
                  <c:v>86.4</c:v>
                </c:pt>
                <c:pt idx="1">
                  <c:v>88.1</c:v>
                </c:pt>
                <c:pt idx="2">
                  <c:v>94.1</c:v>
                </c:pt>
                <c:pt idx="3">
                  <c:v>86.8</c:v>
                </c:pt>
                <c:pt idx="4">
                  <c:v>84.1</c:v>
                </c:pt>
                <c:pt idx="5">
                  <c:v>84.2</c:v>
                </c:pt>
                <c:pt idx="6">
                  <c:v>81.099999999999994</c:v>
                </c:pt>
                <c:pt idx="7" formatCode="#,##0">
                  <c:v>81</c:v>
                </c:pt>
                <c:pt idx="8">
                  <c:v>77.400000000000006</c:v>
                </c:pt>
                <c:pt idx="9">
                  <c:v>79.8</c:v>
                </c:pt>
                <c:pt idx="10">
                  <c:v>83.6</c:v>
                </c:pt>
                <c:pt idx="11">
                  <c:v>86.8</c:v>
                </c:pt>
                <c:pt idx="12">
                  <c:v>90.7</c:v>
                </c:pt>
                <c:pt idx="13">
                  <c:v>89.5</c:v>
                </c:pt>
              </c:numCache>
            </c:numRef>
          </c:val>
          <c:smooth val="0"/>
          <c:extLst xmlns:c16r2="http://schemas.microsoft.com/office/drawing/2015/06/chart">
            <c:ext xmlns:c16="http://schemas.microsoft.com/office/drawing/2014/chart" uri="{C3380CC4-5D6E-409C-BE32-E72D297353CC}">
              <c16:uniqueId val="{00000002-1457-4E18-9B45-BC374BDCC12A}"/>
            </c:ext>
          </c:extLst>
        </c:ser>
        <c:ser>
          <c:idx val="3"/>
          <c:order val="3"/>
          <c:tx>
            <c:strRef>
              <c:f>'angajare tineri'!$A$20</c:f>
              <c:strCache>
                <c:ptCount val="1"/>
                <c:pt idx="0">
                  <c:v>5-8 F</c:v>
                </c:pt>
              </c:strCache>
            </c:strRef>
          </c:tx>
          <c:spPr>
            <a:ln w="31750" cap="rnd">
              <a:solidFill>
                <a:schemeClr val="accent4"/>
              </a:solidFill>
              <a:round/>
            </a:ln>
            <a:effectLst/>
          </c:spPr>
          <c:marker>
            <c:symbol val="none"/>
          </c:marker>
          <c:cat>
            <c:numRef>
              <c:f>'angajare tineri'!$B$16:$O$16</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'angajare tineri'!$B$20:$O$20</c:f>
              <c:numCache>
                <c:formatCode>#,##0.##########</c:formatCode>
                <c:ptCount val="14"/>
                <c:pt idx="0">
                  <c:v>86.5</c:v>
                </c:pt>
                <c:pt idx="1">
                  <c:v>89.6</c:v>
                </c:pt>
                <c:pt idx="2" formatCode="#,##0">
                  <c:v>92</c:v>
                </c:pt>
                <c:pt idx="3" formatCode="#,##0">
                  <c:v>85</c:v>
                </c:pt>
                <c:pt idx="4">
                  <c:v>81.099999999999994</c:v>
                </c:pt>
                <c:pt idx="5">
                  <c:v>79.099999999999994</c:v>
                </c:pt>
                <c:pt idx="6">
                  <c:v>77.599999999999994</c:v>
                </c:pt>
                <c:pt idx="7">
                  <c:v>74.400000000000006</c:v>
                </c:pt>
                <c:pt idx="8">
                  <c:v>71.7</c:v>
                </c:pt>
                <c:pt idx="9">
                  <c:v>74.900000000000006</c:v>
                </c:pt>
                <c:pt idx="10">
                  <c:v>78.400000000000006</c:v>
                </c:pt>
                <c:pt idx="11">
                  <c:v>87.9</c:v>
                </c:pt>
                <c:pt idx="12">
                  <c:v>87.5</c:v>
                </c:pt>
                <c:pt idx="13">
                  <c:v>86.2</c:v>
                </c:pt>
              </c:numCache>
            </c:numRef>
          </c:val>
          <c:smooth val="0"/>
          <c:extLst xmlns:c16r2="http://schemas.microsoft.com/office/drawing/2015/06/chart">
            <c:ext xmlns:c16="http://schemas.microsoft.com/office/drawing/2014/chart" uri="{C3380CC4-5D6E-409C-BE32-E72D297353CC}">
              <c16:uniqueId val="{00000003-1457-4E18-9B45-BC374BDCC12A}"/>
            </c:ext>
          </c:extLst>
        </c:ser>
        <c:dLbls>
          <c:showLegendKey val="0"/>
          <c:showVal val="0"/>
          <c:showCatName val="0"/>
          <c:showSerName val="0"/>
          <c:showPercent val="0"/>
          <c:showBubbleSize val="0"/>
        </c:dLbls>
        <c:marker val="1"/>
        <c:smooth val="0"/>
        <c:axId val="114700672"/>
        <c:axId val="114702208"/>
      </c:lineChart>
      <c:catAx>
        <c:axId val="114700672"/>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crossAx val="114702208"/>
        <c:crosses val="autoZero"/>
        <c:auto val="1"/>
        <c:lblAlgn val="ctr"/>
        <c:lblOffset val="100"/>
        <c:noMultiLvlLbl val="0"/>
      </c:catAx>
      <c:valAx>
        <c:axId val="114702208"/>
        <c:scaling>
          <c:orientation val="minMax"/>
          <c:min val="4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crossAx val="114700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r>
              <a:rPr lang="ro-RO" sz="1100"/>
              <a:t>Rata de angajare a noilor absolvenți în funcție de regiuni</a:t>
            </a:r>
            <a:endParaRPr lang="en-GB" sz="1100"/>
          </a:p>
        </c:rich>
      </c:tx>
      <c:overlay val="0"/>
      <c:spPr>
        <a:noFill/>
        <a:ln>
          <a:noFill/>
        </a:ln>
        <a:effectLst/>
      </c:spPr>
    </c:title>
    <c:autoTitleDeleted val="0"/>
    <c:plotArea>
      <c:layout/>
      <c:lineChart>
        <c:grouping val="standard"/>
        <c:varyColors val="0"/>
        <c:ser>
          <c:idx val="0"/>
          <c:order val="0"/>
          <c:tx>
            <c:strRef>
              <c:f>'angajare tineri'!$A$24</c:f>
              <c:strCache>
                <c:ptCount val="1"/>
                <c:pt idx="0">
                  <c:v>Nord-Vest</c:v>
                </c:pt>
              </c:strCache>
            </c:strRef>
          </c:tx>
          <c:spPr>
            <a:ln w="31750" cap="rnd">
              <a:solidFill>
                <a:schemeClr val="accent1"/>
              </a:solidFill>
              <a:round/>
            </a:ln>
            <a:effectLst/>
          </c:spPr>
          <c:marker>
            <c:symbol val="none"/>
          </c:marker>
          <c:cat>
            <c:strRef>
              <c:f>'angajare tineri'!$B$23:$O$23</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'angajare tineri'!$B$24:$O$24</c:f>
              <c:numCache>
                <c:formatCode>#,##0.##########</c:formatCode>
                <c:ptCount val="14"/>
                <c:pt idx="0">
                  <c:v>72.2</c:v>
                </c:pt>
                <c:pt idx="1">
                  <c:v>81.099999999999994</c:v>
                </c:pt>
                <c:pt idx="2">
                  <c:v>85.4</c:v>
                </c:pt>
                <c:pt idx="3">
                  <c:v>74.400000000000006</c:v>
                </c:pt>
                <c:pt idx="4">
                  <c:v>68.900000000000006</c:v>
                </c:pt>
                <c:pt idx="5" formatCode="#,##0">
                  <c:v>71</c:v>
                </c:pt>
                <c:pt idx="6">
                  <c:v>69.900000000000006</c:v>
                </c:pt>
                <c:pt idx="7">
                  <c:v>70.8</c:v>
                </c:pt>
                <c:pt idx="8">
                  <c:v>69.3</c:v>
                </c:pt>
                <c:pt idx="9">
                  <c:v>64.8</c:v>
                </c:pt>
                <c:pt idx="10">
                  <c:v>68.8</c:v>
                </c:pt>
                <c:pt idx="11" formatCode="#,##0">
                  <c:v>79</c:v>
                </c:pt>
                <c:pt idx="12">
                  <c:v>78.7</c:v>
                </c:pt>
                <c:pt idx="13">
                  <c:v>76.099999999999994</c:v>
                </c:pt>
              </c:numCache>
            </c:numRef>
          </c:val>
          <c:smooth val="0"/>
          <c:extLst xmlns:c16r2="http://schemas.microsoft.com/office/drawing/2015/06/chart">
            <c:ext xmlns:c16="http://schemas.microsoft.com/office/drawing/2014/chart" uri="{C3380CC4-5D6E-409C-BE32-E72D297353CC}">
              <c16:uniqueId val="{00000000-8602-4200-AAC8-53B6F1D538F5}"/>
            </c:ext>
          </c:extLst>
        </c:ser>
        <c:ser>
          <c:idx val="1"/>
          <c:order val="1"/>
          <c:tx>
            <c:strRef>
              <c:f>'angajare tineri'!$A$25</c:f>
              <c:strCache>
                <c:ptCount val="1"/>
                <c:pt idx="0">
                  <c:v>Centru</c:v>
                </c:pt>
              </c:strCache>
            </c:strRef>
          </c:tx>
          <c:spPr>
            <a:ln w="31750" cap="rnd">
              <a:solidFill>
                <a:schemeClr val="accent2"/>
              </a:solidFill>
              <a:round/>
            </a:ln>
            <a:effectLst/>
          </c:spPr>
          <c:marker>
            <c:symbol val="none"/>
          </c:marker>
          <c:cat>
            <c:strRef>
              <c:f>'angajare tineri'!$B$23:$O$23</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'angajare tineri'!$B$25:$O$25</c:f>
              <c:numCache>
                <c:formatCode>#,##0.##########</c:formatCode>
                <c:ptCount val="14"/>
                <c:pt idx="0">
                  <c:v>71.2</c:v>
                </c:pt>
                <c:pt idx="1">
                  <c:v>76.2</c:v>
                </c:pt>
                <c:pt idx="2">
                  <c:v>77.3</c:v>
                </c:pt>
                <c:pt idx="3">
                  <c:v>72.900000000000006</c:v>
                </c:pt>
                <c:pt idx="4" formatCode="#,##0">
                  <c:v>58</c:v>
                </c:pt>
                <c:pt idx="5">
                  <c:v>53.5</c:v>
                </c:pt>
                <c:pt idx="6">
                  <c:v>56.9</c:v>
                </c:pt>
                <c:pt idx="7" formatCode="#,##0">
                  <c:v>54</c:v>
                </c:pt>
                <c:pt idx="8">
                  <c:v>49.2</c:v>
                </c:pt>
                <c:pt idx="9">
                  <c:v>62.9</c:v>
                </c:pt>
                <c:pt idx="10">
                  <c:v>61.5</c:v>
                </c:pt>
                <c:pt idx="11">
                  <c:v>63.6</c:v>
                </c:pt>
                <c:pt idx="12">
                  <c:v>58.7</c:v>
                </c:pt>
                <c:pt idx="13">
                  <c:v>59.8</c:v>
                </c:pt>
              </c:numCache>
            </c:numRef>
          </c:val>
          <c:smooth val="0"/>
          <c:extLst xmlns:c16r2="http://schemas.microsoft.com/office/drawing/2015/06/chart">
            <c:ext xmlns:c16="http://schemas.microsoft.com/office/drawing/2014/chart" uri="{C3380CC4-5D6E-409C-BE32-E72D297353CC}">
              <c16:uniqueId val="{00000001-8602-4200-AAC8-53B6F1D538F5}"/>
            </c:ext>
          </c:extLst>
        </c:ser>
        <c:ser>
          <c:idx val="2"/>
          <c:order val="2"/>
          <c:tx>
            <c:strRef>
              <c:f>'angajare tineri'!$A$26</c:f>
              <c:strCache>
                <c:ptCount val="1"/>
                <c:pt idx="0">
                  <c:v>Nord-Est</c:v>
                </c:pt>
              </c:strCache>
            </c:strRef>
          </c:tx>
          <c:spPr>
            <a:ln w="31750" cap="rnd">
              <a:solidFill>
                <a:schemeClr val="accent3"/>
              </a:solidFill>
              <a:round/>
            </a:ln>
            <a:effectLst/>
          </c:spPr>
          <c:marker>
            <c:symbol val="none"/>
          </c:marker>
          <c:cat>
            <c:strRef>
              <c:f>'angajare tineri'!$B$23:$O$23</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'angajare tineri'!$B$26:$O$26</c:f>
              <c:numCache>
                <c:formatCode>#,##0.##########</c:formatCode>
                <c:ptCount val="14"/>
                <c:pt idx="0">
                  <c:v>70.900000000000006</c:v>
                </c:pt>
                <c:pt idx="1">
                  <c:v>77.099999999999994</c:v>
                </c:pt>
                <c:pt idx="2">
                  <c:v>82.2</c:v>
                </c:pt>
                <c:pt idx="3">
                  <c:v>79.900000000000006</c:v>
                </c:pt>
                <c:pt idx="4">
                  <c:v>73.8</c:v>
                </c:pt>
                <c:pt idx="5">
                  <c:v>74.599999999999994</c:v>
                </c:pt>
                <c:pt idx="6">
                  <c:v>73.8</c:v>
                </c:pt>
                <c:pt idx="7">
                  <c:v>71.5</c:v>
                </c:pt>
                <c:pt idx="8" formatCode="#,##0">
                  <c:v>71</c:v>
                </c:pt>
                <c:pt idx="9">
                  <c:v>78.2</c:v>
                </c:pt>
                <c:pt idx="10">
                  <c:v>75.8</c:v>
                </c:pt>
                <c:pt idx="11">
                  <c:v>75.5</c:v>
                </c:pt>
                <c:pt idx="12" formatCode="#,##0">
                  <c:v>81</c:v>
                </c:pt>
                <c:pt idx="13">
                  <c:v>77.900000000000006</c:v>
                </c:pt>
              </c:numCache>
            </c:numRef>
          </c:val>
          <c:smooth val="0"/>
          <c:extLst xmlns:c16r2="http://schemas.microsoft.com/office/drawing/2015/06/chart">
            <c:ext xmlns:c16="http://schemas.microsoft.com/office/drawing/2014/chart" uri="{C3380CC4-5D6E-409C-BE32-E72D297353CC}">
              <c16:uniqueId val="{00000002-8602-4200-AAC8-53B6F1D538F5}"/>
            </c:ext>
          </c:extLst>
        </c:ser>
        <c:ser>
          <c:idx val="3"/>
          <c:order val="3"/>
          <c:tx>
            <c:strRef>
              <c:f>'angajare tineri'!$A$27</c:f>
              <c:strCache>
                <c:ptCount val="1"/>
                <c:pt idx="0">
                  <c:v>Sud-Est</c:v>
                </c:pt>
              </c:strCache>
            </c:strRef>
          </c:tx>
          <c:spPr>
            <a:ln w="31750" cap="rnd">
              <a:solidFill>
                <a:schemeClr val="accent4"/>
              </a:solidFill>
              <a:round/>
            </a:ln>
            <a:effectLst/>
          </c:spPr>
          <c:marker>
            <c:symbol val="none"/>
          </c:marker>
          <c:cat>
            <c:strRef>
              <c:f>'angajare tineri'!$B$23:$O$23</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'angajare tineri'!$B$27:$O$27</c:f>
              <c:numCache>
                <c:formatCode>#,##0.##########</c:formatCode>
                <c:ptCount val="14"/>
                <c:pt idx="0">
                  <c:v>64.900000000000006</c:v>
                </c:pt>
                <c:pt idx="1">
                  <c:v>62.7</c:v>
                </c:pt>
                <c:pt idx="2" formatCode="#,##0">
                  <c:v>76</c:v>
                </c:pt>
                <c:pt idx="3">
                  <c:v>65.2</c:v>
                </c:pt>
                <c:pt idx="4">
                  <c:v>63.4</c:v>
                </c:pt>
                <c:pt idx="5">
                  <c:v>62.6</c:v>
                </c:pt>
                <c:pt idx="6">
                  <c:v>59.8</c:v>
                </c:pt>
                <c:pt idx="7">
                  <c:v>53.6</c:v>
                </c:pt>
                <c:pt idx="8">
                  <c:v>56.6</c:v>
                </c:pt>
                <c:pt idx="9">
                  <c:v>56.3</c:v>
                </c:pt>
                <c:pt idx="10">
                  <c:v>56.7</c:v>
                </c:pt>
                <c:pt idx="11">
                  <c:v>64.099999999999994</c:v>
                </c:pt>
                <c:pt idx="12">
                  <c:v>75.900000000000006</c:v>
                </c:pt>
                <c:pt idx="13">
                  <c:v>71.099999999999994</c:v>
                </c:pt>
              </c:numCache>
            </c:numRef>
          </c:val>
          <c:smooth val="0"/>
          <c:extLst xmlns:c16r2="http://schemas.microsoft.com/office/drawing/2015/06/chart">
            <c:ext xmlns:c16="http://schemas.microsoft.com/office/drawing/2014/chart" uri="{C3380CC4-5D6E-409C-BE32-E72D297353CC}">
              <c16:uniqueId val="{00000003-8602-4200-AAC8-53B6F1D538F5}"/>
            </c:ext>
          </c:extLst>
        </c:ser>
        <c:ser>
          <c:idx val="4"/>
          <c:order val="4"/>
          <c:tx>
            <c:strRef>
              <c:f>'angajare tineri'!$A$28</c:f>
              <c:strCache>
                <c:ptCount val="1"/>
                <c:pt idx="0">
                  <c:v>Sud - Muntenia</c:v>
                </c:pt>
              </c:strCache>
            </c:strRef>
          </c:tx>
          <c:spPr>
            <a:ln w="31750" cap="rnd">
              <a:solidFill>
                <a:schemeClr val="accent5"/>
              </a:solidFill>
              <a:round/>
            </a:ln>
            <a:effectLst/>
          </c:spPr>
          <c:marker>
            <c:symbol val="none"/>
          </c:marker>
          <c:cat>
            <c:strRef>
              <c:f>'angajare tineri'!$B$23:$O$23</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'angajare tineri'!$B$28:$O$28</c:f>
              <c:numCache>
                <c:formatCode>#,##0.##########</c:formatCode>
                <c:ptCount val="14"/>
                <c:pt idx="0">
                  <c:v>64.2</c:v>
                </c:pt>
                <c:pt idx="1">
                  <c:v>70.7</c:v>
                </c:pt>
                <c:pt idx="2">
                  <c:v>78.5</c:v>
                </c:pt>
                <c:pt idx="3">
                  <c:v>70.5</c:v>
                </c:pt>
                <c:pt idx="4">
                  <c:v>61.5</c:v>
                </c:pt>
                <c:pt idx="5">
                  <c:v>60.3</c:v>
                </c:pt>
                <c:pt idx="6">
                  <c:v>59.2</c:v>
                </c:pt>
                <c:pt idx="7">
                  <c:v>57.4</c:v>
                </c:pt>
                <c:pt idx="8">
                  <c:v>61.9</c:v>
                </c:pt>
                <c:pt idx="9">
                  <c:v>58.1</c:v>
                </c:pt>
                <c:pt idx="10">
                  <c:v>60.5</c:v>
                </c:pt>
                <c:pt idx="11">
                  <c:v>69.5</c:v>
                </c:pt>
                <c:pt idx="12">
                  <c:v>68.900000000000006</c:v>
                </c:pt>
                <c:pt idx="13">
                  <c:v>66.099999999999994</c:v>
                </c:pt>
              </c:numCache>
            </c:numRef>
          </c:val>
          <c:smooth val="0"/>
          <c:extLst xmlns:c16r2="http://schemas.microsoft.com/office/drawing/2015/06/chart">
            <c:ext xmlns:c16="http://schemas.microsoft.com/office/drawing/2014/chart" uri="{C3380CC4-5D6E-409C-BE32-E72D297353CC}">
              <c16:uniqueId val="{00000004-8602-4200-AAC8-53B6F1D538F5}"/>
            </c:ext>
          </c:extLst>
        </c:ser>
        <c:ser>
          <c:idx val="5"/>
          <c:order val="5"/>
          <c:tx>
            <c:strRef>
              <c:f>'angajare tineri'!$A$29</c:f>
              <c:strCache>
                <c:ptCount val="1"/>
                <c:pt idx="0">
                  <c:v>Bucuresti - Ilfov</c:v>
                </c:pt>
              </c:strCache>
            </c:strRef>
          </c:tx>
          <c:spPr>
            <a:ln w="31750" cap="rnd">
              <a:solidFill>
                <a:schemeClr val="accent6"/>
              </a:solidFill>
              <a:round/>
            </a:ln>
            <a:effectLst/>
          </c:spPr>
          <c:marker>
            <c:symbol val="none"/>
          </c:marker>
          <c:cat>
            <c:strRef>
              <c:f>'angajare tineri'!$B$23:$O$23</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'angajare tineri'!$B$29:$O$29</c:f>
              <c:numCache>
                <c:formatCode>#,##0.##########</c:formatCode>
                <c:ptCount val="14"/>
                <c:pt idx="0">
                  <c:v>85.6</c:v>
                </c:pt>
                <c:pt idx="1">
                  <c:v>87.3</c:v>
                </c:pt>
                <c:pt idx="2" formatCode="#,##0">
                  <c:v>90</c:v>
                </c:pt>
                <c:pt idx="3">
                  <c:v>83.6</c:v>
                </c:pt>
                <c:pt idx="4">
                  <c:v>80.5</c:v>
                </c:pt>
                <c:pt idx="5">
                  <c:v>78.3</c:v>
                </c:pt>
                <c:pt idx="6">
                  <c:v>78.3</c:v>
                </c:pt>
                <c:pt idx="7">
                  <c:v>73.7</c:v>
                </c:pt>
                <c:pt idx="8">
                  <c:v>72.5</c:v>
                </c:pt>
                <c:pt idx="9" formatCode="#,##0">
                  <c:v>76</c:v>
                </c:pt>
                <c:pt idx="10">
                  <c:v>74.7</c:v>
                </c:pt>
                <c:pt idx="11">
                  <c:v>83.8</c:v>
                </c:pt>
                <c:pt idx="12">
                  <c:v>91.4</c:v>
                </c:pt>
                <c:pt idx="13">
                  <c:v>84.3</c:v>
                </c:pt>
              </c:numCache>
            </c:numRef>
          </c:val>
          <c:smooth val="0"/>
          <c:extLst xmlns:c16r2="http://schemas.microsoft.com/office/drawing/2015/06/chart">
            <c:ext xmlns:c16="http://schemas.microsoft.com/office/drawing/2014/chart" uri="{C3380CC4-5D6E-409C-BE32-E72D297353CC}">
              <c16:uniqueId val="{00000005-8602-4200-AAC8-53B6F1D538F5}"/>
            </c:ext>
          </c:extLst>
        </c:ser>
        <c:ser>
          <c:idx val="6"/>
          <c:order val="6"/>
          <c:tx>
            <c:strRef>
              <c:f>'angajare tineri'!$A$30</c:f>
              <c:strCache>
                <c:ptCount val="1"/>
                <c:pt idx="0">
                  <c:v>Sud-Vest Oltenia</c:v>
                </c:pt>
              </c:strCache>
            </c:strRef>
          </c:tx>
          <c:spPr>
            <a:ln w="31750" cap="rnd">
              <a:solidFill>
                <a:schemeClr val="accent1">
                  <a:lumMod val="60000"/>
                </a:schemeClr>
              </a:solidFill>
              <a:round/>
            </a:ln>
            <a:effectLst/>
          </c:spPr>
          <c:marker>
            <c:symbol val="none"/>
          </c:marker>
          <c:cat>
            <c:strRef>
              <c:f>'angajare tineri'!$B$23:$O$23</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'angajare tineri'!$B$30:$O$30</c:f>
              <c:numCache>
                <c:formatCode>#,##0.##########</c:formatCode>
                <c:ptCount val="14"/>
                <c:pt idx="0">
                  <c:v>59.5</c:v>
                </c:pt>
                <c:pt idx="1">
                  <c:v>65.5</c:v>
                </c:pt>
                <c:pt idx="2">
                  <c:v>75.2</c:v>
                </c:pt>
                <c:pt idx="3">
                  <c:v>71.099999999999994</c:v>
                </c:pt>
                <c:pt idx="4">
                  <c:v>67.099999999999994</c:v>
                </c:pt>
                <c:pt idx="5" formatCode="#,##0">
                  <c:v>69</c:v>
                </c:pt>
                <c:pt idx="6">
                  <c:v>64.3</c:v>
                </c:pt>
                <c:pt idx="7">
                  <c:v>54.1</c:v>
                </c:pt>
                <c:pt idx="8">
                  <c:v>54.4</c:v>
                </c:pt>
                <c:pt idx="9">
                  <c:v>50.9</c:v>
                </c:pt>
                <c:pt idx="10">
                  <c:v>48.2</c:v>
                </c:pt>
                <c:pt idx="11">
                  <c:v>63.5</c:v>
                </c:pt>
                <c:pt idx="12">
                  <c:v>68.5</c:v>
                </c:pt>
                <c:pt idx="13">
                  <c:v>64.599999999999994</c:v>
                </c:pt>
              </c:numCache>
            </c:numRef>
          </c:val>
          <c:smooth val="0"/>
          <c:extLst xmlns:c16r2="http://schemas.microsoft.com/office/drawing/2015/06/chart">
            <c:ext xmlns:c16="http://schemas.microsoft.com/office/drawing/2014/chart" uri="{C3380CC4-5D6E-409C-BE32-E72D297353CC}">
              <c16:uniqueId val="{00000006-8602-4200-AAC8-53B6F1D538F5}"/>
            </c:ext>
          </c:extLst>
        </c:ser>
        <c:ser>
          <c:idx val="7"/>
          <c:order val="7"/>
          <c:tx>
            <c:strRef>
              <c:f>'angajare tineri'!$A$31</c:f>
              <c:strCache>
                <c:ptCount val="1"/>
                <c:pt idx="0">
                  <c:v>Vest</c:v>
                </c:pt>
              </c:strCache>
            </c:strRef>
          </c:tx>
          <c:spPr>
            <a:ln w="31750" cap="rnd">
              <a:solidFill>
                <a:schemeClr val="accent2">
                  <a:lumMod val="60000"/>
                </a:schemeClr>
              </a:solidFill>
              <a:round/>
            </a:ln>
            <a:effectLst/>
          </c:spPr>
          <c:marker>
            <c:symbol val="none"/>
          </c:marker>
          <c:cat>
            <c:strRef>
              <c:f>'angajare tineri'!$B$23:$O$23</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'angajare tineri'!$B$31:$O$31</c:f>
              <c:numCache>
                <c:formatCode>#,##0.##########</c:formatCode>
                <c:ptCount val="14"/>
                <c:pt idx="0">
                  <c:v>72.5</c:v>
                </c:pt>
                <c:pt idx="1">
                  <c:v>77.7</c:v>
                </c:pt>
                <c:pt idx="2">
                  <c:v>79.7</c:v>
                </c:pt>
                <c:pt idx="3">
                  <c:v>77.099999999999994</c:v>
                </c:pt>
                <c:pt idx="4">
                  <c:v>69.7</c:v>
                </c:pt>
                <c:pt idx="5" formatCode="#,##0">
                  <c:v>69</c:v>
                </c:pt>
                <c:pt idx="6">
                  <c:v>66.8</c:v>
                </c:pt>
                <c:pt idx="7">
                  <c:v>66.599999999999994</c:v>
                </c:pt>
                <c:pt idx="8">
                  <c:v>54.9</c:v>
                </c:pt>
                <c:pt idx="9" formatCode="#,##0">
                  <c:v>63</c:v>
                </c:pt>
                <c:pt idx="10">
                  <c:v>75.8</c:v>
                </c:pt>
                <c:pt idx="11">
                  <c:v>73.7</c:v>
                </c:pt>
                <c:pt idx="12" formatCode="#,##0">
                  <c:v>67</c:v>
                </c:pt>
                <c:pt idx="13">
                  <c:v>63.9</c:v>
                </c:pt>
              </c:numCache>
            </c:numRef>
          </c:val>
          <c:smooth val="0"/>
          <c:extLst xmlns:c16r2="http://schemas.microsoft.com/office/drawing/2015/06/chart">
            <c:ext xmlns:c16="http://schemas.microsoft.com/office/drawing/2014/chart" uri="{C3380CC4-5D6E-409C-BE32-E72D297353CC}">
              <c16:uniqueId val="{00000007-8602-4200-AAC8-53B6F1D538F5}"/>
            </c:ext>
          </c:extLst>
        </c:ser>
        <c:dLbls>
          <c:showLegendKey val="0"/>
          <c:showVal val="0"/>
          <c:showCatName val="0"/>
          <c:showSerName val="0"/>
          <c:showPercent val="0"/>
          <c:showBubbleSize val="0"/>
        </c:dLbls>
        <c:marker val="1"/>
        <c:smooth val="0"/>
        <c:axId val="114752512"/>
        <c:axId val="115151616"/>
      </c:lineChart>
      <c:catAx>
        <c:axId val="114752512"/>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crossAx val="115151616"/>
        <c:crosses val="autoZero"/>
        <c:auto val="1"/>
        <c:lblAlgn val="ctr"/>
        <c:lblOffset val="100"/>
        <c:noMultiLvlLbl val="0"/>
      </c:catAx>
      <c:valAx>
        <c:axId val="115151616"/>
        <c:scaling>
          <c:orientation val="minMax"/>
          <c:min val="45"/>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crossAx val="114752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ro-RO" sz="1100" b="1" i="0" u="none" strike="noStrike" cap="all" normalizeH="0" baseline="0">
                <a:effectLst/>
              </a:rPr>
              <a:t>Ponderea elevilor din mediul rural, în funcție de regiuni, 2019</a:t>
            </a:r>
            <a:endParaRPr lang="en-GB" sz="1100"/>
          </a:p>
        </c:rich>
      </c:tx>
      <c:layout/>
      <c:overlay val="0"/>
      <c:spPr>
        <a:noFill/>
        <a:ln>
          <a:noFill/>
        </a:ln>
        <a:effectLst/>
      </c:spPr>
    </c:title>
    <c:autoTitleDeleted val="0"/>
    <c:plotArea>
      <c:layout/>
      <c:barChart>
        <c:barDir val="bar"/>
        <c:grouping val="percentStacked"/>
        <c:varyColors val="0"/>
        <c:ser>
          <c:idx val="0"/>
          <c:order val="0"/>
          <c:tx>
            <c:strRef>
              <c:f>'elevi urbrur'!$B$17</c:f>
              <c:strCache>
                <c:ptCount val="1"/>
                <c:pt idx="0">
                  <c:v>Urban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'elevi urbrur'!$A$18:$A$25</c:f>
              <c:strCache>
                <c:ptCount val="8"/>
                <c:pt idx="0">
                  <c:v>NORD-VEST</c:v>
                </c:pt>
                <c:pt idx="1">
                  <c:v>CENTRU</c:v>
                </c:pt>
                <c:pt idx="2">
                  <c:v>NORD-EST</c:v>
                </c:pt>
                <c:pt idx="3">
                  <c:v>SUD-EST</c:v>
                </c:pt>
                <c:pt idx="4">
                  <c:v>SUD-MUNTENIA</c:v>
                </c:pt>
                <c:pt idx="5">
                  <c:v>BUCURESTI - ILFOV</c:v>
                </c:pt>
                <c:pt idx="6">
                  <c:v>SUD-VEST OLTENIA</c:v>
                </c:pt>
                <c:pt idx="7">
                  <c:v>VEST</c:v>
                </c:pt>
              </c:strCache>
            </c:strRef>
          </c:cat>
          <c:val>
            <c:numRef>
              <c:f>'elevi urbrur'!$B$18:$B$25</c:f>
              <c:numCache>
                <c:formatCode>0%</c:formatCode>
                <c:ptCount val="8"/>
                <c:pt idx="0">
                  <c:v>0.30481903481042488</c:v>
                </c:pt>
                <c:pt idx="1">
                  <c:v>0.29721896419636745</c:v>
                </c:pt>
                <c:pt idx="2">
                  <c:v>0.40003704590529804</c:v>
                </c:pt>
                <c:pt idx="3">
                  <c:v>0.32386163135147383</c:v>
                </c:pt>
                <c:pt idx="4">
                  <c:v>0.3978364376964017</c:v>
                </c:pt>
                <c:pt idx="5">
                  <c:v>8.1763883685408795E-2</c:v>
                </c:pt>
                <c:pt idx="6">
                  <c:v>0.31064880997166</c:v>
                </c:pt>
                <c:pt idx="7">
                  <c:v>0.2438967726947128</c:v>
                </c:pt>
              </c:numCache>
            </c:numRef>
          </c:val>
          <c:extLst xmlns:c16r2="http://schemas.microsoft.com/office/drawing/2015/06/chart">
            <c:ext xmlns:c16="http://schemas.microsoft.com/office/drawing/2014/chart" uri="{C3380CC4-5D6E-409C-BE32-E72D297353CC}">
              <c16:uniqueId val="{00000000-E091-4501-8C00-256A3F1B14A6}"/>
            </c:ext>
          </c:extLst>
        </c:ser>
        <c:ser>
          <c:idx val="1"/>
          <c:order val="1"/>
          <c:tx>
            <c:strRef>
              <c:f>'elevi urbrur'!$C$17</c:f>
              <c:strCache>
                <c:ptCount val="1"/>
                <c:pt idx="0">
                  <c:v>Rural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'elevi urbrur'!$A$18:$A$25</c:f>
              <c:strCache>
                <c:ptCount val="8"/>
                <c:pt idx="0">
                  <c:v>NORD-VEST</c:v>
                </c:pt>
                <c:pt idx="1">
                  <c:v>CENTRU</c:v>
                </c:pt>
                <c:pt idx="2">
                  <c:v>NORD-EST</c:v>
                </c:pt>
                <c:pt idx="3">
                  <c:v>SUD-EST</c:v>
                </c:pt>
                <c:pt idx="4">
                  <c:v>SUD-MUNTENIA</c:v>
                </c:pt>
                <c:pt idx="5">
                  <c:v>BUCURESTI - ILFOV</c:v>
                </c:pt>
                <c:pt idx="6">
                  <c:v>SUD-VEST OLTENIA</c:v>
                </c:pt>
                <c:pt idx="7">
                  <c:v>VEST</c:v>
                </c:pt>
              </c:strCache>
            </c:strRef>
          </c:cat>
          <c:val>
            <c:numRef>
              <c:f>'elevi urbrur'!$C$18:$C$25</c:f>
              <c:numCache>
                <c:formatCode>0%</c:formatCode>
                <c:ptCount val="8"/>
                <c:pt idx="0">
                  <c:v>0.69518096518957506</c:v>
                </c:pt>
                <c:pt idx="1">
                  <c:v>0.7027810358036326</c:v>
                </c:pt>
                <c:pt idx="2">
                  <c:v>0.59996295409470202</c:v>
                </c:pt>
                <c:pt idx="3">
                  <c:v>0.67613836864852617</c:v>
                </c:pt>
                <c:pt idx="4">
                  <c:v>0.60216356230359835</c:v>
                </c:pt>
                <c:pt idx="5">
                  <c:v>0.91823611631459123</c:v>
                </c:pt>
                <c:pt idx="6">
                  <c:v>0.68935119002834</c:v>
                </c:pt>
                <c:pt idx="7">
                  <c:v>0.75610322730528723</c:v>
                </c:pt>
              </c:numCache>
            </c:numRef>
          </c:val>
          <c:extLst xmlns:c16r2="http://schemas.microsoft.com/office/drawing/2015/06/chart">
            <c:ext xmlns:c16="http://schemas.microsoft.com/office/drawing/2014/chart" uri="{C3380CC4-5D6E-409C-BE32-E72D297353CC}">
              <c16:uniqueId val="{00000001-E091-4501-8C00-256A3F1B14A6}"/>
            </c:ext>
          </c:extLst>
        </c:ser>
        <c:dLbls>
          <c:dLblPos val="ctr"/>
          <c:showLegendKey val="0"/>
          <c:showVal val="1"/>
          <c:showCatName val="0"/>
          <c:showSerName val="0"/>
          <c:showPercent val="0"/>
          <c:showBubbleSize val="0"/>
        </c:dLbls>
        <c:gapWidth val="79"/>
        <c:overlap val="100"/>
        <c:axId val="103470208"/>
        <c:axId val="103471744"/>
      </c:barChart>
      <c:catAx>
        <c:axId val="1034702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03471744"/>
        <c:crosses val="autoZero"/>
        <c:auto val="1"/>
        <c:lblAlgn val="ctr"/>
        <c:lblOffset val="100"/>
        <c:noMultiLvlLbl val="0"/>
      </c:catAx>
      <c:valAx>
        <c:axId val="103471744"/>
        <c:scaling>
          <c:orientation val="minMax"/>
        </c:scaling>
        <c:delete val="1"/>
        <c:axPos val="b"/>
        <c:numFmt formatCode="0%" sourceLinked="1"/>
        <c:majorTickMark val="none"/>
        <c:minorTickMark val="none"/>
        <c:tickLblPos val="nextTo"/>
        <c:crossAx val="10347020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o-RO" sz="1200"/>
              <a:t>Rata de angajare</a:t>
            </a:r>
            <a:r>
              <a:rPr lang="ro-RO" sz="1200" baseline="0"/>
              <a:t> a noilor absolvenți în funcție de gradul de urbanizare</a:t>
            </a:r>
            <a:endParaRPr lang="en-GB" sz="1200"/>
          </a:p>
        </c:rich>
      </c:tx>
      <c:layout/>
      <c:overlay val="0"/>
      <c:spPr>
        <a:noFill/>
        <a:ln>
          <a:noFill/>
        </a:ln>
        <a:effectLst/>
      </c:spPr>
    </c:title>
    <c:autoTitleDeleted val="0"/>
    <c:plotArea>
      <c:layout/>
      <c:lineChart>
        <c:grouping val="standard"/>
        <c:varyColors val="0"/>
        <c:ser>
          <c:idx val="0"/>
          <c:order val="0"/>
          <c:tx>
            <c:strRef>
              <c:f>'angajare tineri'!$A$36</c:f>
              <c:strCache>
                <c:ptCount val="1"/>
                <c:pt idx="0">
                  <c:v>Orașe mari</c:v>
                </c:pt>
              </c:strCache>
            </c:strRef>
          </c:tx>
          <c:spPr>
            <a:ln w="28575" cap="rnd">
              <a:solidFill>
                <a:schemeClr val="accent1"/>
              </a:solidFill>
              <a:round/>
            </a:ln>
            <a:effectLst/>
          </c:spPr>
          <c:marker>
            <c:symbol val="none"/>
          </c:marker>
          <c:cat>
            <c:strRef>
              <c:f>'angajare tineri'!$B$35:$L$35</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'angajare tineri'!$B$36:$L$36</c:f>
              <c:numCache>
                <c:formatCode>#,##0.##########</c:formatCode>
                <c:ptCount val="11"/>
                <c:pt idx="0">
                  <c:v>78.599999999999994</c:v>
                </c:pt>
                <c:pt idx="1">
                  <c:v>73.5</c:v>
                </c:pt>
                <c:pt idx="2" formatCode="#,##0">
                  <c:v>74</c:v>
                </c:pt>
                <c:pt idx="3">
                  <c:v>73.3</c:v>
                </c:pt>
                <c:pt idx="4">
                  <c:v>71.900000000000006</c:v>
                </c:pt>
                <c:pt idx="5">
                  <c:v>68.099999999999994</c:v>
                </c:pt>
                <c:pt idx="6">
                  <c:v>70.900000000000006</c:v>
                </c:pt>
                <c:pt idx="7">
                  <c:v>73.900000000000006</c:v>
                </c:pt>
                <c:pt idx="8">
                  <c:v>82.2</c:v>
                </c:pt>
                <c:pt idx="9">
                  <c:v>85.8</c:v>
                </c:pt>
                <c:pt idx="10">
                  <c:v>80.2</c:v>
                </c:pt>
              </c:numCache>
            </c:numRef>
          </c:val>
          <c:smooth val="0"/>
          <c:extLst xmlns:c16r2="http://schemas.microsoft.com/office/drawing/2015/06/chart">
            <c:ext xmlns:c16="http://schemas.microsoft.com/office/drawing/2014/chart" uri="{C3380CC4-5D6E-409C-BE32-E72D297353CC}">
              <c16:uniqueId val="{00000000-ED59-4F9B-8C6A-BFCF154FDF43}"/>
            </c:ext>
          </c:extLst>
        </c:ser>
        <c:ser>
          <c:idx val="1"/>
          <c:order val="1"/>
          <c:tx>
            <c:strRef>
              <c:f>'angajare tineri'!$A$37</c:f>
              <c:strCache>
                <c:ptCount val="1"/>
                <c:pt idx="0">
                  <c:v>Orașe mici</c:v>
                </c:pt>
              </c:strCache>
            </c:strRef>
          </c:tx>
          <c:spPr>
            <a:ln w="28575" cap="rnd">
              <a:solidFill>
                <a:schemeClr val="accent2"/>
              </a:solidFill>
              <a:round/>
            </a:ln>
            <a:effectLst/>
          </c:spPr>
          <c:marker>
            <c:symbol val="none"/>
          </c:marker>
          <c:cat>
            <c:strRef>
              <c:f>'angajare tineri'!$B$35:$L$35</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'angajare tineri'!$B$37:$L$37</c:f>
              <c:numCache>
                <c:formatCode>#,##0</c:formatCode>
                <c:ptCount val="11"/>
                <c:pt idx="3" formatCode="#,##0.##########">
                  <c:v>59.4</c:v>
                </c:pt>
                <c:pt idx="4" formatCode="#,##0.##########">
                  <c:v>56.3</c:v>
                </c:pt>
                <c:pt idx="5" formatCode="#,##0.##########">
                  <c:v>58.7</c:v>
                </c:pt>
                <c:pt idx="6" formatCode="#,##0.##########">
                  <c:v>58.8</c:v>
                </c:pt>
                <c:pt idx="7" formatCode="#,##0.##########">
                  <c:v>59.4</c:v>
                </c:pt>
                <c:pt idx="8" formatCode="#,##0.##########">
                  <c:v>64.8</c:v>
                </c:pt>
                <c:pt idx="9">
                  <c:v>68</c:v>
                </c:pt>
                <c:pt idx="10">
                  <c:v>67</c:v>
                </c:pt>
              </c:numCache>
            </c:numRef>
          </c:val>
          <c:smooth val="0"/>
          <c:extLst xmlns:c16r2="http://schemas.microsoft.com/office/drawing/2015/06/chart">
            <c:ext xmlns:c16="http://schemas.microsoft.com/office/drawing/2014/chart" uri="{C3380CC4-5D6E-409C-BE32-E72D297353CC}">
              <c16:uniqueId val="{00000001-ED59-4F9B-8C6A-BFCF154FDF43}"/>
            </c:ext>
          </c:extLst>
        </c:ser>
        <c:ser>
          <c:idx val="2"/>
          <c:order val="2"/>
          <c:tx>
            <c:strRef>
              <c:f>'angajare tineri'!$A$38</c:f>
              <c:strCache>
                <c:ptCount val="1"/>
                <c:pt idx="0">
                  <c:v>Comune (rural)</c:v>
                </c:pt>
              </c:strCache>
            </c:strRef>
          </c:tx>
          <c:spPr>
            <a:ln w="28575" cap="rnd">
              <a:solidFill>
                <a:schemeClr val="accent3"/>
              </a:solidFill>
              <a:round/>
            </a:ln>
            <a:effectLst/>
          </c:spPr>
          <c:marker>
            <c:symbol val="none"/>
          </c:marker>
          <c:cat>
            <c:strRef>
              <c:f>'angajare tineri'!$B$35:$L$35</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'angajare tineri'!$B$38:$L$38</c:f>
              <c:numCache>
                <c:formatCode>#,##0</c:formatCode>
                <c:ptCount val="11"/>
                <c:pt idx="0" formatCode="#,##0.##########">
                  <c:v>70.599999999999994</c:v>
                </c:pt>
                <c:pt idx="1">
                  <c:v>63</c:v>
                </c:pt>
                <c:pt idx="2" formatCode="#,##0.##########">
                  <c:v>62.1</c:v>
                </c:pt>
                <c:pt idx="3" formatCode="#,##0.##########">
                  <c:v>64.099999999999994</c:v>
                </c:pt>
                <c:pt idx="4" formatCode="#,##0.##########">
                  <c:v>59.6</c:v>
                </c:pt>
                <c:pt idx="5" formatCode="#,##0.##########">
                  <c:v>58.9</c:v>
                </c:pt>
                <c:pt idx="6" formatCode="#,##0.##########">
                  <c:v>62.1</c:v>
                </c:pt>
                <c:pt idx="7">
                  <c:v>61</c:v>
                </c:pt>
                <c:pt idx="8" formatCode="#,##0.##########">
                  <c:v>66.7</c:v>
                </c:pt>
                <c:pt idx="9" formatCode="#,##0.##########">
                  <c:v>69.900000000000006</c:v>
                </c:pt>
                <c:pt idx="10" formatCode="#,##0.##########">
                  <c:v>68.099999999999994</c:v>
                </c:pt>
              </c:numCache>
            </c:numRef>
          </c:val>
          <c:smooth val="0"/>
          <c:extLst xmlns:c16r2="http://schemas.microsoft.com/office/drawing/2015/06/chart">
            <c:ext xmlns:c16="http://schemas.microsoft.com/office/drawing/2014/chart" uri="{C3380CC4-5D6E-409C-BE32-E72D297353CC}">
              <c16:uniqueId val="{00000002-ED59-4F9B-8C6A-BFCF154FDF43}"/>
            </c:ext>
          </c:extLst>
        </c:ser>
        <c:dLbls>
          <c:showLegendKey val="0"/>
          <c:showVal val="0"/>
          <c:showCatName val="0"/>
          <c:showSerName val="0"/>
          <c:showPercent val="0"/>
          <c:showBubbleSize val="0"/>
        </c:dLbls>
        <c:marker val="1"/>
        <c:smooth val="0"/>
        <c:axId val="115204096"/>
        <c:axId val="115205632"/>
      </c:lineChart>
      <c:catAx>
        <c:axId val="11520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205632"/>
        <c:crosses val="autoZero"/>
        <c:auto val="1"/>
        <c:lblAlgn val="ctr"/>
        <c:lblOffset val="100"/>
        <c:noMultiLvlLbl val="0"/>
      </c:catAx>
      <c:valAx>
        <c:axId val="115205632"/>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52040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ro-RO" sz="1200" b="1">
                <a:effectLst/>
              </a:rPr>
              <a:t>Rata șomajului la tinerii cu vârsta cuprinsă între 15-24 de ani</a:t>
            </a:r>
            <a:endParaRPr lang="en-GB" sz="1200" b="1">
              <a:effectLst/>
            </a:endParaRPr>
          </a:p>
        </c:rich>
      </c:tx>
      <c:layout/>
      <c:overlay val="0"/>
      <c:spPr>
        <a:noFill/>
        <a:ln>
          <a:noFill/>
        </a:ln>
        <a:effectLst/>
      </c:spPr>
    </c:title>
    <c:autoTitleDeleted val="0"/>
    <c:plotArea>
      <c:layout/>
      <c:barChart>
        <c:barDir val="col"/>
        <c:grouping val="clustered"/>
        <c:varyColors val="0"/>
        <c:ser>
          <c:idx val="0"/>
          <c:order val="0"/>
          <c:tx>
            <c:strRef>
              <c:f>'șomaj tineri'!$A$2</c:f>
              <c:strCache>
                <c:ptCount val="1"/>
                <c:pt idx="0">
                  <c:v>UE</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'șomaj tineri'!$B$1:$O$1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'șomaj tineri'!$B$2:$O$2</c:f>
              <c:numCache>
                <c:formatCode>#,##0.##########</c:formatCode>
                <c:ptCount val="14"/>
                <c:pt idx="0">
                  <c:v>17.600000000000001</c:v>
                </c:pt>
                <c:pt idx="1">
                  <c:v>15.7</c:v>
                </c:pt>
                <c:pt idx="2">
                  <c:v>15.8</c:v>
                </c:pt>
                <c:pt idx="3">
                  <c:v>20.2</c:v>
                </c:pt>
                <c:pt idx="4">
                  <c:v>21.2</c:v>
                </c:pt>
                <c:pt idx="5">
                  <c:v>21.7</c:v>
                </c:pt>
                <c:pt idx="6">
                  <c:v>23.2</c:v>
                </c:pt>
                <c:pt idx="7">
                  <c:v>23.7</c:v>
                </c:pt>
                <c:pt idx="8">
                  <c:v>22.1</c:v>
                </c:pt>
                <c:pt idx="9">
                  <c:v>20.3</c:v>
                </c:pt>
                <c:pt idx="10">
                  <c:v>18.600000000000001</c:v>
                </c:pt>
                <c:pt idx="11">
                  <c:v>16.8</c:v>
                </c:pt>
                <c:pt idx="12">
                  <c:v>15.1</c:v>
                </c:pt>
                <c:pt idx="13">
                  <c:v>14.3</c:v>
                </c:pt>
              </c:numCache>
            </c:numRef>
          </c:val>
          <c:extLst xmlns:c16r2="http://schemas.microsoft.com/office/drawing/2015/06/chart">
            <c:ext xmlns:c16="http://schemas.microsoft.com/office/drawing/2014/chart" uri="{C3380CC4-5D6E-409C-BE32-E72D297353CC}">
              <c16:uniqueId val="{00000000-3FD3-4A03-B0D8-DA0E21DF3B63}"/>
            </c:ext>
          </c:extLst>
        </c:ser>
        <c:ser>
          <c:idx val="1"/>
          <c:order val="1"/>
          <c:tx>
            <c:strRef>
              <c:f>'șomaj tineri'!$A$3</c:f>
              <c:strCache>
                <c:ptCount val="1"/>
                <c:pt idx="0">
                  <c:v>Romania</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'șomaj tineri'!$B$1:$O$1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'șomaj tineri'!$B$3:$O$3</c:f>
              <c:numCache>
                <c:formatCode>#,##0.##########</c:formatCode>
                <c:ptCount val="14"/>
                <c:pt idx="0">
                  <c:v>21.4</c:v>
                </c:pt>
                <c:pt idx="1">
                  <c:v>20.100000000000001</c:v>
                </c:pt>
                <c:pt idx="2">
                  <c:v>18.600000000000001</c:v>
                </c:pt>
                <c:pt idx="3">
                  <c:v>20.8</c:v>
                </c:pt>
                <c:pt idx="4">
                  <c:v>22.1</c:v>
                </c:pt>
                <c:pt idx="5">
                  <c:v>23.9</c:v>
                </c:pt>
                <c:pt idx="6">
                  <c:v>22.6</c:v>
                </c:pt>
                <c:pt idx="7">
                  <c:v>23.7</c:v>
                </c:pt>
                <c:pt idx="8" formatCode="#,##0">
                  <c:v>24</c:v>
                </c:pt>
                <c:pt idx="9">
                  <c:v>21.7</c:v>
                </c:pt>
                <c:pt idx="10">
                  <c:v>20.6</c:v>
                </c:pt>
                <c:pt idx="11">
                  <c:v>18.3</c:v>
                </c:pt>
                <c:pt idx="12">
                  <c:v>16.2</c:v>
                </c:pt>
                <c:pt idx="13">
                  <c:v>16.8</c:v>
                </c:pt>
              </c:numCache>
            </c:numRef>
          </c:val>
          <c:extLst xmlns:c16r2="http://schemas.microsoft.com/office/drawing/2015/06/chart">
            <c:ext xmlns:c16="http://schemas.microsoft.com/office/drawing/2014/chart" uri="{C3380CC4-5D6E-409C-BE32-E72D297353CC}">
              <c16:uniqueId val="{00000001-3FD3-4A03-B0D8-DA0E21DF3B63}"/>
            </c:ext>
          </c:extLst>
        </c:ser>
        <c:dLbls>
          <c:dLblPos val="outEnd"/>
          <c:showLegendKey val="0"/>
          <c:showVal val="1"/>
          <c:showCatName val="0"/>
          <c:showSerName val="0"/>
          <c:showPercent val="0"/>
          <c:showBubbleSize val="0"/>
        </c:dLbls>
        <c:gapWidth val="444"/>
        <c:overlap val="-90"/>
        <c:axId val="112136576"/>
        <c:axId val="112138112"/>
      </c:barChart>
      <c:catAx>
        <c:axId val="112136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n-US"/>
          </a:p>
        </c:txPr>
        <c:crossAx val="112138112"/>
        <c:crosses val="autoZero"/>
        <c:auto val="1"/>
        <c:lblAlgn val="ctr"/>
        <c:lblOffset val="100"/>
        <c:noMultiLvlLbl val="0"/>
      </c:catAx>
      <c:valAx>
        <c:axId val="112138112"/>
        <c:scaling>
          <c:orientation val="minMax"/>
        </c:scaling>
        <c:delete val="1"/>
        <c:axPos val="l"/>
        <c:numFmt formatCode="#,##0.##########" sourceLinked="1"/>
        <c:majorTickMark val="none"/>
        <c:minorTickMark val="none"/>
        <c:tickLblPos val="nextTo"/>
        <c:crossAx val="11213657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n-US"/>
        </a:p>
      </c:txPr>
    </c:title>
    <c:autoTitleDeleted val="0"/>
    <c:plotArea>
      <c:layout/>
      <c:lineChart>
        <c:grouping val="standard"/>
        <c:varyColors val="0"/>
        <c:ser>
          <c:idx val="0"/>
          <c:order val="0"/>
          <c:tx>
            <c:strRef>
              <c:f>'elevi niveluri'!$A$2</c:f>
              <c:strCache>
                <c:ptCount val="1"/>
                <c:pt idx="0">
                  <c:v>Antepreșcolar</c:v>
                </c:pt>
              </c:strCache>
            </c:strRef>
          </c:tx>
          <c:spPr>
            <a:ln w="22225" cap="rnd" cmpd="sng" algn="ctr">
              <a:solidFill>
                <a:schemeClr val="accent1"/>
              </a:solidFill>
              <a:round/>
            </a:ln>
            <a:effectLst/>
          </c:spPr>
          <c:marker>
            <c:symbol val="none"/>
          </c:marker>
          <c:cat>
            <c:strRef>
              <c:f>'elevi niveluri'!$B$1:$O$1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'elevi niveluri'!$B$2:$O$2</c:f>
              <c:numCache>
                <c:formatCode>General</c:formatCode>
                <c:ptCount val="14"/>
                <c:pt idx="0">
                  <c:v>0</c:v>
                </c:pt>
                <c:pt idx="1">
                  <c:v>0</c:v>
                </c:pt>
                <c:pt idx="2">
                  <c:v>0</c:v>
                </c:pt>
                <c:pt idx="3">
                  <c:v>0</c:v>
                </c:pt>
                <c:pt idx="4">
                  <c:v>0</c:v>
                </c:pt>
                <c:pt idx="5">
                  <c:v>0</c:v>
                </c:pt>
                <c:pt idx="6">
                  <c:v>0</c:v>
                </c:pt>
                <c:pt idx="7">
                  <c:v>0</c:v>
                </c:pt>
                <c:pt idx="8">
                  <c:v>18612</c:v>
                </c:pt>
                <c:pt idx="9">
                  <c:v>18811</c:v>
                </c:pt>
                <c:pt idx="10">
                  <c:v>20099</c:v>
                </c:pt>
                <c:pt idx="11">
                  <c:v>20761</c:v>
                </c:pt>
                <c:pt idx="12">
                  <c:v>21872</c:v>
                </c:pt>
                <c:pt idx="13">
                  <c:v>22506</c:v>
                </c:pt>
              </c:numCache>
            </c:numRef>
          </c:val>
          <c:smooth val="0"/>
          <c:extLst xmlns:c16r2="http://schemas.microsoft.com/office/drawing/2015/06/chart">
            <c:ext xmlns:c16="http://schemas.microsoft.com/office/drawing/2014/chart" uri="{C3380CC4-5D6E-409C-BE32-E72D297353CC}">
              <c16:uniqueId val="{00000000-BD36-4AD8-8737-4617E896E5CD}"/>
            </c:ext>
          </c:extLst>
        </c:ser>
        <c:ser>
          <c:idx val="1"/>
          <c:order val="1"/>
          <c:tx>
            <c:strRef>
              <c:f>'elevi niveluri'!$A$3</c:f>
              <c:strCache>
                <c:ptCount val="1"/>
                <c:pt idx="0">
                  <c:v>Preșcolar</c:v>
                </c:pt>
              </c:strCache>
            </c:strRef>
          </c:tx>
          <c:spPr>
            <a:ln w="22225" cap="rnd" cmpd="sng" algn="ctr">
              <a:solidFill>
                <a:schemeClr val="accent2"/>
              </a:solidFill>
              <a:round/>
            </a:ln>
            <a:effectLst/>
          </c:spPr>
          <c:marker>
            <c:symbol val="none"/>
          </c:marker>
          <c:cat>
            <c:strRef>
              <c:f>'elevi niveluri'!$B$1:$O$1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'elevi niveluri'!$B$3:$O$3</c:f>
              <c:numCache>
                <c:formatCode>General</c:formatCode>
                <c:ptCount val="14"/>
                <c:pt idx="0">
                  <c:v>648862</c:v>
                </c:pt>
                <c:pt idx="1">
                  <c:v>650324</c:v>
                </c:pt>
                <c:pt idx="2">
                  <c:v>652855</c:v>
                </c:pt>
                <c:pt idx="3">
                  <c:v>666123</c:v>
                </c:pt>
                <c:pt idx="4">
                  <c:v>673736</c:v>
                </c:pt>
                <c:pt idx="5">
                  <c:v>673641</c:v>
                </c:pt>
                <c:pt idx="6">
                  <c:v>581144</c:v>
                </c:pt>
                <c:pt idx="7">
                  <c:v>568659</c:v>
                </c:pt>
                <c:pt idx="8">
                  <c:v>559565</c:v>
                </c:pt>
                <c:pt idx="9">
                  <c:v>534742</c:v>
                </c:pt>
                <c:pt idx="10">
                  <c:v>521196</c:v>
                </c:pt>
                <c:pt idx="11">
                  <c:v>521161</c:v>
                </c:pt>
                <c:pt idx="12">
                  <c:v>525411</c:v>
                </c:pt>
                <c:pt idx="13">
                  <c:v>526216</c:v>
                </c:pt>
              </c:numCache>
            </c:numRef>
          </c:val>
          <c:smooth val="0"/>
          <c:extLst xmlns:c16r2="http://schemas.microsoft.com/office/drawing/2015/06/chart">
            <c:ext xmlns:c16="http://schemas.microsoft.com/office/drawing/2014/chart" uri="{C3380CC4-5D6E-409C-BE32-E72D297353CC}">
              <c16:uniqueId val="{00000001-BD36-4AD8-8737-4617E896E5CD}"/>
            </c:ext>
          </c:extLst>
        </c:ser>
        <c:ser>
          <c:idx val="2"/>
          <c:order val="2"/>
          <c:tx>
            <c:strRef>
              <c:f>'elevi niveluri'!$A$4</c:f>
              <c:strCache>
                <c:ptCount val="1"/>
                <c:pt idx="0">
                  <c:v>Primar</c:v>
                </c:pt>
              </c:strCache>
            </c:strRef>
          </c:tx>
          <c:spPr>
            <a:ln w="22225" cap="rnd" cmpd="sng" algn="ctr">
              <a:solidFill>
                <a:schemeClr val="accent3"/>
              </a:solidFill>
              <a:round/>
            </a:ln>
            <a:effectLst/>
          </c:spPr>
          <c:marker>
            <c:symbol val="none"/>
          </c:marker>
          <c:cat>
            <c:strRef>
              <c:f>'elevi niveluri'!$B$1:$O$1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'elevi niveluri'!$B$4:$O$4</c:f>
              <c:numCache>
                <c:formatCode>General</c:formatCode>
                <c:ptCount val="14"/>
                <c:pt idx="0">
                  <c:v>912230</c:v>
                </c:pt>
                <c:pt idx="1">
                  <c:v>858411</c:v>
                </c:pt>
                <c:pt idx="2">
                  <c:v>852649</c:v>
                </c:pt>
                <c:pt idx="3">
                  <c:v>839174</c:v>
                </c:pt>
                <c:pt idx="4">
                  <c:v>822620</c:v>
                </c:pt>
                <c:pt idx="5">
                  <c:v>803902</c:v>
                </c:pt>
                <c:pt idx="6">
                  <c:v>925259</c:v>
                </c:pt>
                <c:pt idx="7">
                  <c:v>935824</c:v>
                </c:pt>
                <c:pt idx="8">
                  <c:v>939981</c:v>
                </c:pt>
                <c:pt idx="9">
                  <c:v>932093</c:v>
                </c:pt>
                <c:pt idx="10">
                  <c:v>921213</c:v>
                </c:pt>
                <c:pt idx="11">
                  <c:v>940961</c:v>
                </c:pt>
                <c:pt idx="12">
                  <c:v>924548</c:v>
                </c:pt>
                <c:pt idx="13">
                  <c:v>897282</c:v>
                </c:pt>
              </c:numCache>
            </c:numRef>
          </c:val>
          <c:smooth val="0"/>
          <c:extLst xmlns:c16r2="http://schemas.microsoft.com/office/drawing/2015/06/chart">
            <c:ext xmlns:c16="http://schemas.microsoft.com/office/drawing/2014/chart" uri="{C3380CC4-5D6E-409C-BE32-E72D297353CC}">
              <c16:uniqueId val="{00000002-BD36-4AD8-8737-4617E896E5CD}"/>
            </c:ext>
          </c:extLst>
        </c:ser>
        <c:ser>
          <c:idx val="3"/>
          <c:order val="3"/>
          <c:tx>
            <c:strRef>
              <c:f>'elevi niveluri'!$A$5</c:f>
              <c:strCache>
                <c:ptCount val="1"/>
                <c:pt idx="0">
                  <c:v>Gimnazial</c:v>
                </c:pt>
              </c:strCache>
            </c:strRef>
          </c:tx>
          <c:spPr>
            <a:ln w="22225" cap="rnd" cmpd="sng" algn="ctr">
              <a:solidFill>
                <a:schemeClr val="accent4"/>
              </a:solidFill>
              <a:round/>
            </a:ln>
            <a:effectLst/>
          </c:spPr>
          <c:marker>
            <c:symbol val="none"/>
          </c:marker>
          <c:cat>
            <c:strRef>
              <c:f>'elevi niveluri'!$B$1:$O$1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'elevi niveluri'!$B$5:$O$5</c:f>
              <c:numCache>
                <c:formatCode>General</c:formatCode>
                <c:ptCount val="14"/>
                <c:pt idx="0">
                  <c:v>911899</c:v>
                </c:pt>
                <c:pt idx="1">
                  <c:v>914421</c:v>
                </c:pt>
                <c:pt idx="2">
                  <c:v>883638</c:v>
                </c:pt>
                <c:pt idx="3">
                  <c:v>864194</c:v>
                </c:pt>
                <c:pt idx="4">
                  <c:v>852480</c:v>
                </c:pt>
                <c:pt idx="5">
                  <c:v>809339</c:v>
                </c:pt>
                <c:pt idx="6">
                  <c:v>802324</c:v>
                </c:pt>
                <c:pt idx="7">
                  <c:v>790276</c:v>
                </c:pt>
                <c:pt idx="8">
                  <c:v>774703</c:v>
                </c:pt>
                <c:pt idx="9">
                  <c:v>762574</c:v>
                </c:pt>
                <c:pt idx="10">
                  <c:v>756940</c:v>
                </c:pt>
                <c:pt idx="11">
                  <c:v>720126</c:v>
                </c:pt>
                <c:pt idx="12">
                  <c:v>712508</c:v>
                </c:pt>
                <c:pt idx="13">
                  <c:v>708714</c:v>
                </c:pt>
              </c:numCache>
            </c:numRef>
          </c:val>
          <c:smooth val="0"/>
          <c:extLst xmlns:c16r2="http://schemas.microsoft.com/office/drawing/2015/06/chart">
            <c:ext xmlns:c16="http://schemas.microsoft.com/office/drawing/2014/chart" uri="{C3380CC4-5D6E-409C-BE32-E72D297353CC}">
              <c16:uniqueId val="{00000003-BD36-4AD8-8737-4617E896E5CD}"/>
            </c:ext>
          </c:extLst>
        </c:ser>
        <c:ser>
          <c:idx val="4"/>
          <c:order val="4"/>
          <c:tx>
            <c:strRef>
              <c:f>'elevi niveluri'!$A$6</c:f>
              <c:strCache>
                <c:ptCount val="1"/>
                <c:pt idx="0">
                  <c:v>Liceal</c:v>
                </c:pt>
              </c:strCache>
            </c:strRef>
          </c:tx>
          <c:spPr>
            <a:ln w="22225" cap="rnd" cmpd="sng" algn="ctr">
              <a:solidFill>
                <a:schemeClr val="accent5"/>
              </a:solidFill>
              <a:round/>
            </a:ln>
            <a:effectLst/>
          </c:spPr>
          <c:marker>
            <c:symbol val="none"/>
          </c:marker>
          <c:cat>
            <c:strRef>
              <c:f>'elevi niveluri'!$B$1:$O$1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'elevi niveluri'!$B$6:$O$6</c:f>
              <c:numCache>
                <c:formatCode>General</c:formatCode>
                <c:ptCount val="14"/>
                <c:pt idx="0">
                  <c:v>780925</c:v>
                </c:pt>
                <c:pt idx="1">
                  <c:v>791348</c:v>
                </c:pt>
                <c:pt idx="2">
                  <c:v>784361</c:v>
                </c:pt>
                <c:pt idx="3">
                  <c:v>837728</c:v>
                </c:pt>
                <c:pt idx="4">
                  <c:v>866543</c:v>
                </c:pt>
                <c:pt idx="5">
                  <c:v>888768</c:v>
                </c:pt>
                <c:pt idx="6">
                  <c:v>831810</c:v>
                </c:pt>
                <c:pt idx="7">
                  <c:v>776616</c:v>
                </c:pt>
                <c:pt idx="8">
                  <c:v>727072</c:v>
                </c:pt>
                <c:pt idx="9">
                  <c:v>673615</c:v>
                </c:pt>
                <c:pt idx="10">
                  <c:v>650832</c:v>
                </c:pt>
                <c:pt idx="11">
                  <c:v>637706</c:v>
                </c:pt>
                <c:pt idx="12">
                  <c:v>629755</c:v>
                </c:pt>
                <c:pt idx="13">
                  <c:v>618275</c:v>
                </c:pt>
              </c:numCache>
            </c:numRef>
          </c:val>
          <c:smooth val="0"/>
          <c:extLst xmlns:c16r2="http://schemas.microsoft.com/office/drawing/2015/06/chart">
            <c:ext xmlns:c16="http://schemas.microsoft.com/office/drawing/2014/chart" uri="{C3380CC4-5D6E-409C-BE32-E72D297353CC}">
              <c16:uniqueId val="{00000004-BD36-4AD8-8737-4617E896E5CD}"/>
            </c:ext>
          </c:extLst>
        </c:ser>
        <c:ser>
          <c:idx val="5"/>
          <c:order val="5"/>
          <c:tx>
            <c:strRef>
              <c:f>'elevi niveluri'!$A$7</c:f>
              <c:strCache>
                <c:ptCount val="1"/>
                <c:pt idx="0">
                  <c:v>Profesional</c:v>
                </c:pt>
              </c:strCache>
            </c:strRef>
          </c:tx>
          <c:spPr>
            <a:ln w="22225" cap="rnd" cmpd="sng" algn="ctr">
              <a:solidFill>
                <a:schemeClr val="accent6"/>
              </a:solidFill>
              <a:round/>
            </a:ln>
            <a:effectLst/>
          </c:spPr>
          <c:marker>
            <c:symbol val="none"/>
          </c:marker>
          <c:cat>
            <c:strRef>
              <c:f>'elevi niveluri'!$B$1:$O$1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'elevi niveluri'!$B$7:$O$7</c:f>
              <c:numCache>
                <c:formatCode>General</c:formatCode>
                <c:ptCount val="14"/>
                <c:pt idx="0">
                  <c:v>250383</c:v>
                </c:pt>
                <c:pt idx="1">
                  <c:v>220335</c:v>
                </c:pt>
                <c:pt idx="2">
                  <c:v>189254</c:v>
                </c:pt>
                <c:pt idx="3">
                  <c:v>115445</c:v>
                </c:pt>
                <c:pt idx="4">
                  <c:v>54538</c:v>
                </c:pt>
                <c:pt idx="5">
                  <c:v>12382</c:v>
                </c:pt>
                <c:pt idx="6">
                  <c:v>19734</c:v>
                </c:pt>
                <c:pt idx="7">
                  <c:v>26493</c:v>
                </c:pt>
                <c:pt idx="8">
                  <c:v>50788</c:v>
                </c:pt>
                <c:pt idx="9">
                  <c:v>68682</c:v>
                </c:pt>
                <c:pt idx="10">
                  <c:v>84390</c:v>
                </c:pt>
                <c:pt idx="11">
                  <c:v>90205</c:v>
                </c:pt>
                <c:pt idx="12">
                  <c:v>90451</c:v>
                </c:pt>
                <c:pt idx="13">
                  <c:v>100775</c:v>
                </c:pt>
              </c:numCache>
            </c:numRef>
          </c:val>
          <c:smooth val="0"/>
          <c:extLst xmlns:c16r2="http://schemas.microsoft.com/office/drawing/2015/06/chart">
            <c:ext xmlns:c16="http://schemas.microsoft.com/office/drawing/2014/chart" uri="{C3380CC4-5D6E-409C-BE32-E72D297353CC}">
              <c16:uniqueId val="{00000005-BD36-4AD8-8737-4617E896E5CD}"/>
            </c:ext>
          </c:extLst>
        </c:ser>
        <c:ser>
          <c:idx val="6"/>
          <c:order val="6"/>
          <c:tx>
            <c:strRef>
              <c:f>'elevi niveluri'!$A$8</c:f>
              <c:strCache>
                <c:ptCount val="1"/>
                <c:pt idx="0">
                  <c:v>Postliceal</c:v>
                </c:pt>
              </c:strCache>
            </c:strRef>
          </c:tx>
          <c:spPr>
            <a:ln w="22225" cap="rnd" cmpd="sng" algn="ctr">
              <a:solidFill>
                <a:schemeClr val="accent1">
                  <a:lumMod val="60000"/>
                </a:schemeClr>
              </a:solidFill>
              <a:round/>
            </a:ln>
            <a:effectLst/>
          </c:spPr>
          <c:marker>
            <c:symbol val="none"/>
          </c:marker>
          <c:cat>
            <c:strRef>
              <c:f>'elevi niveluri'!$B$1:$O$1</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'elevi niveluri'!$B$8:$O$8</c:f>
              <c:numCache>
                <c:formatCode>General</c:formatCode>
                <c:ptCount val="14"/>
                <c:pt idx="0">
                  <c:v>37697</c:v>
                </c:pt>
                <c:pt idx="1">
                  <c:v>45528</c:v>
                </c:pt>
                <c:pt idx="2">
                  <c:v>55089</c:v>
                </c:pt>
                <c:pt idx="3">
                  <c:v>62575</c:v>
                </c:pt>
                <c:pt idx="4">
                  <c:v>69967</c:v>
                </c:pt>
                <c:pt idx="5">
                  <c:v>79466</c:v>
                </c:pt>
                <c:pt idx="6">
                  <c:v>92854</c:v>
                </c:pt>
                <c:pt idx="7">
                  <c:v>102677</c:v>
                </c:pt>
                <c:pt idx="8">
                  <c:v>105557</c:v>
                </c:pt>
                <c:pt idx="9">
                  <c:v>99476</c:v>
                </c:pt>
                <c:pt idx="10">
                  <c:v>93716</c:v>
                </c:pt>
                <c:pt idx="11">
                  <c:v>91889</c:v>
                </c:pt>
                <c:pt idx="12">
                  <c:v>92375</c:v>
                </c:pt>
                <c:pt idx="13">
                  <c:v>92477</c:v>
                </c:pt>
              </c:numCache>
            </c:numRef>
          </c:val>
          <c:smooth val="0"/>
          <c:extLst xmlns:c16r2="http://schemas.microsoft.com/office/drawing/2015/06/chart">
            <c:ext xmlns:c16="http://schemas.microsoft.com/office/drawing/2014/chart" uri="{C3380CC4-5D6E-409C-BE32-E72D297353CC}">
              <c16:uniqueId val="{00000006-BD36-4AD8-8737-4617E896E5CD}"/>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marker val="1"/>
        <c:smooth val="0"/>
        <c:axId val="102899072"/>
        <c:axId val="102900864"/>
      </c:lineChart>
      <c:catAx>
        <c:axId val="10289907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102900864"/>
        <c:crosses val="autoZero"/>
        <c:auto val="1"/>
        <c:lblAlgn val="ctr"/>
        <c:lblOffset val="100"/>
        <c:noMultiLvlLbl val="0"/>
      </c:catAx>
      <c:valAx>
        <c:axId val="1029008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102899072"/>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ro-RO" sz="1200"/>
              <a:t>Rata brută de cuprindere</a:t>
            </a:r>
            <a:r>
              <a:rPr lang="ro-RO" sz="1200" baseline="0"/>
              <a:t> în toate nivelurile de învățământ ca raport din populația în vârstă de 6/7-23 ani</a:t>
            </a:r>
            <a:endParaRPr lang="en-GB" sz="1200"/>
          </a:p>
        </c:rich>
      </c:tx>
      <c:layout/>
      <c:overlay val="0"/>
      <c:spPr>
        <a:noFill/>
        <a:ln>
          <a:noFill/>
        </a:ln>
        <a:effectLst/>
      </c:spPr>
    </c:title>
    <c:autoTitleDeleted val="0"/>
    <c:plotArea>
      <c:layout/>
      <c:lineChart>
        <c:grouping val="standard"/>
        <c:varyColors val="0"/>
        <c:ser>
          <c:idx val="0"/>
          <c:order val="0"/>
          <c:tx>
            <c:strRef>
              <c:f>'rata bruta toate niv'!$A$2</c:f>
              <c:strCache>
                <c:ptCount val="1"/>
                <c:pt idx="0">
                  <c:v>Total</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'rata bruta toate niv'!$B$1:$N$1</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'rata bruta toate niv'!$B$2:$N$2</c:f>
              <c:numCache>
                <c:formatCode>General</c:formatCode>
                <c:ptCount val="13"/>
                <c:pt idx="0">
                  <c:v>77.5</c:v>
                </c:pt>
                <c:pt idx="1">
                  <c:v>80.099999999999994</c:v>
                </c:pt>
                <c:pt idx="2">
                  <c:v>79.900000000000006</c:v>
                </c:pt>
                <c:pt idx="3">
                  <c:v>78.7</c:v>
                </c:pt>
                <c:pt idx="4">
                  <c:v>77</c:v>
                </c:pt>
                <c:pt idx="5">
                  <c:v>74.099999999999994</c:v>
                </c:pt>
                <c:pt idx="6">
                  <c:v>74.3</c:v>
                </c:pt>
                <c:pt idx="7">
                  <c:v>74.7</c:v>
                </c:pt>
                <c:pt idx="8">
                  <c:v>75</c:v>
                </c:pt>
                <c:pt idx="9">
                  <c:v>76.599999999999994</c:v>
                </c:pt>
                <c:pt idx="10">
                  <c:v>76.2</c:v>
                </c:pt>
                <c:pt idx="11">
                  <c:v>76.3</c:v>
                </c:pt>
                <c:pt idx="12">
                  <c:v>76.8</c:v>
                </c:pt>
              </c:numCache>
            </c:numRef>
          </c:val>
          <c:smooth val="0"/>
          <c:extLst xmlns:c16r2="http://schemas.microsoft.com/office/drawing/2015/06/chart">
            <c:ext xmlns:c16="http://schemas.microsoft.com/office/drawing/2014/chart" uri="{C3380CC4-5D6E-409C-BE32-E72D297353CC}">
              <c16:uniqueId val="{00000000-3EF8-41D9-AF71-788704AF13D6}"/>
            </c:ext>
          </c:extLst>
        </c:ser>
        <c:ser>
          <c:idx val="1"/>
          <c:order val="1"/>
          <c:tx>
            <c:strRef>
              <c:f>'rata bruta toate niv'!$A$3</c:f>
              <c:strCache>
                <c:ptCount val="1"/>
                <c:pt idx="0">
                  <c:v>Feminin</c:v>
                </c:pt>
              </c:strCache>
            </c:strRef>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'rata bruta toate niv'!$B$1:$N$1</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'rata bruta toate niv'!$B$3:$N$3</c:f>
              <c:numCache>
                <c:formatCode>General</c:formatCode>
                <c:ptCount val="13"/>
                <c:pt idx="0">
                  <c:v>80</c:v>
                </c:pt>
                <c:pt idx="1">
                  <c:v>83</c:v>
                </c:pt>
                <c:pt idx="2">
                  <c:v>82.6</c:v>
                </c:pt>
                <c:pt idx="3">
                  <c:v>81.8</c:v>
                </c:pt>
                <c:pt idx="4">
                  <c:v>79.099999999999994</c:v>
                </c:pt>
                <c:pt idx="5">
                  <c:v>75.3</c:v>
                </c:pt>
                <c:pt idx="6">
                  <c:v>75.2</c:v>
                </c:pt>
                <c:pt idx="7">
                  <c:v>76.099999999999994</c:v>
                </c:pt>
                <c:pt idx="8">
                  <c:v>77</c:v>
                </c:pt>
                <c:pt idx="9">
                  <c:v>78.3</c:v>
                </c:pt>
                <c:pt idx="10">
                  <c:v>77.900000000000006</c:v>
                </c:pt>
                <c:pt idx="11">
                  <c:v>78.099999999999994</c:v>
                </c:pt>
                <c:pt idx="12">
                  <c:v>78.599999999999994</c:v>
                </c:pt>
              </c:numCache>
            </c:numRef>
          </c:val>
          <c:smooth val="0"/>
          <c:extLst xmlns:c16r2="http://schemas.microsoft.com/office/drawing/2015/06/chart">
            <c:ext xmlns:c16="http://schemas.microsoft.com/office/drawing/2014/chart" uri="{C3380CC4-5D6E-409C-BE32-E72D297353CC}">
              <c16:uniqueId val="{00000001-3EF8-41D9-AF71-788704AF13D6}"/>
            </c:ext>
          </c:extLst>
        </c:ser>
        <c:ser>
          <c:idx val="2"/>
          <c:order val="2"/>
          <c:tx>
            <c:strRef>
              <c:f>'rata bruta toate niv'!$A$4</c:f>
              <c:strCache>
                <c:ptCount val="1"/>
                <c:pt idx="0">
                  <c:v>Masculin</c:v>
                </c:pt>
              </c:strCache>
            </c:strRef>
          </c:tx>
          <c:spPr>
            <a:ln w="19050" cap="rnd" cmpd="sng" algn="ctr">
              <a:solidFill>
                <a:schemeClr val="accent3">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'rata bruta toate niv'!$B$1:$N$1</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'rata bruta toate niv'!$B$4:$N$4</c:f>
              <c:numCache>
                <c:formatCode>General</c:formatCode>
                <c:ptCount val="13"/>
                <c:pt idx="0">
                  <c:v>75.2</c:v>
                </c:pt>
                <c:pt idx="1">
                  <c:v>77.2</c:v>
                </c:pt>
                <c:pt idx="2">
                  <c:v>77.400000000000006</c:v>
                </c:pt>
                <c:pt idx="3">
                  <c:v>76.5</c:v>
                </c:pt>
                <c:pt idx="4">
                  <c:v>75</c:v>
                </c:pt>
                <c:pt idx="5">
                  <c:v>72.900000000000006</c:v>
                </c:pt>
                <c:pt idx="6">
                  <c:v>73.400000000000006</c:v>
                </c:pt>
                <c:pt idx="7">
                  <c:v>72.8</c:v>
                </c:pt>
                <c:pt idx="8">
                  <c:v>72.099999999999994</c:v>
                </c:pt>
                <c:pt idx="9">
                  <c:v>75</c:v>
                </c:pt>
                <c:pt idx="10">
                  <c:v>74.599999999999994</c:v>
                </c:pt>
                <c:pt idx="11">
                  <c:v>74.7</c:v>
                </c:pt>
                <c:pt idx="12">
                  <c:v>75.099999999999994</c:v>
                </c:pt>
              </c:numCache>
            </c:numRef>
          </c:val>
          <c:smooth val="0"/>
          <c:extLst xmlns:c16r2="http://schemas.microsoft.com/office/drawing/2015/06/chart">
            <c:ext xmlns:c16="http://schemas.microsoft.com/office/drawing/2014/chart" uri="{C3380CC4-5D6E-409C-BE32-E72D297353CC}">
              <c16:uniqueId val="{00000002-3EF8-41D9-AF71-788704AF13D6}"/>
            </c:ext>
          </c:extLst>
        </c:ser>
        <c:dLbls>
          <c:dLblPos val="ctr"/>
          <c:showLegendKey val="0"/>
          <c:showVal val="1"/>
          <c:showCatName val="0"/>
          <c:showSerName val="0"/>
          <c:showPercent val="0"/>
          <c:showBubbleSize val="0"/>
        </c:dLbls>
        <c:marker val="1"/>
        <c:smooth val="0"/>
        <c:axId val="103199104"/>
        <c:axId val="103200640"/>
      </c:lineChart>
      <c:catAx>
        <c:axId val="10319910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crossAx val="103200640"/>
        <c:crosses val="autoZero"/>
        <c:auto val="1"/>
        <c:lblAlgn val="ctr"/>
        <c:lblOffset val="100"/>
        <c:noMultiLvlLbl val="0"/>
      </c:catAx>
      <c:valAx>
        <c:axId val="103200640"/>
        <c:scaling>
          <c:orientation val="minMax"/>
        </c:scaling>
        <c:delete val="0"/>
        <c:axPos val="l"/>
        <c:majorGridlines>
          <c:spPr>
            <a:ln>
              <a:solidFill>
                <a:schemeClr val="dk1">
                  <a:lumMod val="15000"/>
                  <a:lumOff val="85000"/>
                </a:schemeClr>
              </a:solidFill>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1031991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ro-RO"/>
              <a:t>Rata brută de cuprindere în învățământul preșcolar</a:t>
            </a:r>
            <a:endParaRPr lang="en-GB"/>
          </a:p>
        </c:rich>
      </c:tx>
      <c:overlay val="0"/>
      <c:spPr>
        <a:noFill/>
        <a:ln>
          <a:noFill/>
        </a:ln>
        <a:effectLst/>
      </c:spPr>
    </c:title>
    <c:autoTitleDeleted val="0"/>
    <c:plotArea>
      <c:layout/>
      <c:lineChart>
        <c:grouping val="standard"/>
        <c:varyColors val="0"/>
        <c:ser>
          <c:idx val="0"/>
          <c:order val="0"/>
          <c:tx>
            <c:strRef>
              <c:f>'rata brută pe niv'!$A$4</c:f>
              <c:strCache>
                <c:ptCount val="1"/>
                <c:pt idx="0">
                  <c:v>Total</c:v>
                </c:pt>
              </c:strCache>
            </c:strRef>
          </c:tx>
          <c:spPr>
            <a:ln w="31750" cap="rnd">
              <a:solidFill>
                <a:schemeClr val="accent1"/>
              </a:solidFill>
              <a:round/>
            </a:ln>
            <a:effectLst/>
          </c:spPr>
          <c:marker>
            <c:symbol val="none"/>
          </c:marker>
          <c:cat>
            <c:strRef>
              <c:f>'rata brută pe niv'!$B$3:$N$3</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'rata brută pe niv'!$B$4:$N$4</c:f>
              <c:numCache>
                <c:formatCode>General</c:formatCode>
                <c:ptCount val="13"/>
                <c:pt idx="0">
                  <c:v>76.2</c:v>
                </c:pt>
                <c:pt idx="1">
                  <c:v>77.599999999999994</c:v>
                </c:pt>
                <c:pt idx="2">
                  <c:v>77.8</c:v>
                </c:pt>
                <c:pt idx="3">
                  <c:v>78.400000000000006</c:v>
                </c:pt>
                <c:pt idx="4">
                  <c:v>78.8</c:v>
                </c:pt>
                <c:pt idx="5">
                  <c:v>78.400000000000006</c:v>
                </c:pt>
                <c:pt idx="6">
                  <c:v>90.2</c:v>
                </c:pt>
                <c:pt idx="7">
                  <c:v>87.4</c:v>
                </c:pt>
                <c:pt idx="8">
                  <c:v>90.1</c:v>
                </c:pt>
                <c:pt idx="9">
                  <c:v>90.9</c:v>
                </c:pt>
                <c:pt idx="10">
                  <c:v>91.6</c:v>
                </c:pt>
                <c:pt idx="11">
                  <c:v>91.4</c:v>
                </c:pt>
                <c:pt idx="12">
                  <c:v>90</c:v>
                </c:pt>
              </c:numCache>
            </c:numRef>
          </c:val>
          <c:smooth val="0"/>
          <c:extLst xmlns:c16r2="http://schemas.microsoft.com/office/drawing/2015/06/chart">
            <c:ext xmlns:c16="http://schemas.microsoft.com/office/drawing/2014/chart" uri="{C3380CC4-5D6E-409C-BE32-E72D297353CC}">
              <c16:uniqueId val="{00000000-E6AA-425C-904E-4C3040E55A05}"/>
            </c:ext>
          </c:extLst>
        </c:ser>
        <c:ser>
          <c:idx val="1"/>
          <c:order val="1"/>
          <c:tx>
            <c:strRef>
              <c:f>'rata brută pe niv'!$A$5</c:f>
              <c:strCache>
                <c:ptCount val="1"/>
                <c:pt idx="0">
                  <c:v>Urban</c:v>
                </c:pt>
              </c:strCache>
            </c:strRef>
          </c:tx>
          <c:spPr>
            <a:ln w="31750" cap="rnd">
              <a:solidFill>
                <a:schemeClr val="accent2"/>
              </a:solidFill>
              <a:round/>
            </a:ln>
            <a:effectLst/>
          </c:spPr>
          <c:marker>
            <c:symbol val="none"/>
          </c:marker>
          <c:cat>
            <c:strRef>
              <c:f>'rata brută pe niv'!$B$3:$N$3</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'rata brută pe niv'!$B$5:$N$5</c:f>
              <c:numCache>
                <c:formatCode>General</c:formatCode>
                <c:ptCount val="13"/>
                <c:pt idx="0">
                  <c:v>79.3</c:v>
                </c:pt>
                <c:pt idx="1">
                  <c:v>81.8</c:v>
                </c:pt>
                <c:pt idx="2">
                  <c:v>81.3</c:v>
                </c:pt>
                <c:pt idx="3">
                  <c:v>80.7</c:v>
                </c:pt>
                <c:pt idx="4">
                  <c:v>80.900000000000006</c:v>
                </c:pt>
                <c:pt idx="5">
                  <c:v>81</c:v>
                </c:pt>
                <c:pt idx="6">
                  <c:v>93.2</c:v>
                </c:pt>
                <c:pt idx="7">
                  <c:v>90.3</c:v>
                </c:pt>
                <c:pt idx="8">
                  <c:v>97.7</c:v>
                </c:pt>
                <c:pt idx="9">
                  <c:v>97.8</c:v>
                </c:pt>
                <c:pt idx="10">
                  <c:v>97.4</c:v>
                </c:pt>
                <c:pt idx="11">
                  <c:v>97.4</c:v>
                </c:pt>
                <c:pt idx="12">
                  <c:v>95.8</c:v>
                </c:pt>
              </c:numCache>
            </c:numRef>
          </c:val>
          <c:smooth val="0"/>
          <c:extLst xmlns:c16r2="http://schemas.microsoft.com/office/drawing/2015/06/chart">
            <c:ext xmlns:c16="http://schemas.microsoft.com/office/drawing/2014/chart" uri="{C3380CC4-5D6E-409C-BE32-E72D297353CC}">
              <c16:uniqueId val="{00000001-E6AA-425C-904E-4C3040E55A05}"/>
            </c:ext>
          </c:extLst>
        </c:ser>
        <c:ser>
          <c:idx val="2"/>
          <c:order val="2"/>
          <c:tx>
            <c:strRef>
              <c:f>'rata brută pe niv'!$A$6</c:f>
              <c:strCache>
                <c:ptCount val="1"/>
                <c:pt idx="0">
                  <c:v>Rural</c:v>
                </c:pt>
              </c:strCache>
            </c:strRef>
          </c:tx>
          <c:spPr>
            <a:ln w="31750" cap="rnd">
              <a:solidFill>
                <a:schemeClr val="accent3"/>
              </a:solidFill>
              <a:round/>
            </a:ln>
            <a:effectLst/>
          </c:spPr>
          <c:marker>
            <c:symbol val="none"/>
          </c:marker>
          <c:cat>
            <c:strRef>
              <c:f>'rata brută pe niv'!$B$3:$N$3</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'rata brută pe niv'!$B$6:$N$6</c:f>
              <c:numCache>
                <c:formatCode>General</c:formatCode>
                <c:ptCount val="13"/>
                <c:pt idx="0">
                  <c:v>73.400000000000006</c:v>
                </c:pt>
                <c:pt idx="1">
                  <c:v>73.7</c:v>
                </c:pt>
                <c:pt idx="2">
                  <c:v>74.400000000000006</c:v>
                </c:pt>
                <c:pt idx="3">
                  <c:v>76</c:v>
                </c:pt>
                <c:pt idx="4">
                  <c:v>76.599999999999994</c:v>
                </c:pt>
                <c:pt idx="5">
                  <c:v>75.5</c:v>
                </c:pt>
                <c:pt idx="6">
                  <c:v>86.7</c:v>
                </c:pt>
                <c:pt idx="7">
                  <c:v>83.9</c:v>
                </c:pt>
                <c:pt idx="8">
                  <c:v>81.8</c:v>
                </c:pt>
                <c:pt idx="9">
                  <c:v>83.4</c:v>
                </c:pt>
                <c:pt idx="10">
                  <c:v>85</c:v>
                </c:pt>
                <c:pt idx="11">
                  <c:v>84.5</c:v>
                </c:pt>
                <c:pt idx="12">
                  <c:v>83.1</c:v>
                </c:pt>
              </c:numCache>
            </c:numRef>
          </c:val>
          <c:smooth val="0"/>
          <c:extLst xmlns:c16r2="http://schemas.microsoft.com/office/drawing/2015/06/chart">
            <c:ext xmlns:c16="http://schemas.microsoft.com/office/drawing/2014/chart" uri="{C3380CC4-5D6E-409C-BE32-E72D297353CC}">
              <c16:uniqueId val="{00000002-E6AA-425C-904E-4C3040E55A05}"/>
            </c:ext>
          </c:extLst>
        </c:ser>
        <c:ser>
          <c:idx val="3"/>
          <c:order val="3"/>
          <c:tx>
            <c:strRef>
              <c:f>'rata brută pe niv'!$A$7</c:f>
              <c:strCache>
                <c:ptCount val="1"/>
                <c:pt idx="0">
                  <c:v>Feminin</c:v>
                </c:pt>
              </c:strCache>
            </c:strRef>
          </c:tx>
          <c:spPr>
            <a:ln w="31750" cap="rnd">
              <a:solidFill>
                <a:schemeClr val="accent4"/>
              </a:solidFill>
              <a:round/>
            </a:ln>
            <a:effectLst/>
          </c:spPr>
          <c:marker>
            <c:symbol val="none"/>
          </c:marker>
          <c:cat>
            <c:strRef>
              <c:f>'rata brută pe niv'!$B$3:$N$3</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'rata brută pe niv'!$B$7:$N$7</c:f>
              <c:numCache>
                <c:formatCode>General</c:formatCode>
                <c:ptCount val="13"/>
                <c:pt idx="0">
                  <c:v>76.8</c:v>
                </c:pt>
                <c:pt idx="1">
                  <c:v>78</c:v>
                </c:pt>
                <c:pt idx="2">
                  <c:v>78.3</c:v>
                </c:pt>
                <c:pt idx="3">
                  <c:v>78.7</c:v>
                </c:pt>
                <c:pt idx="4">
                  <c:v>79.099999999999994</c:v>
                </c:pt>
                <c:pt idx="5">
                  <c:v>78.8</c:v>
                </c:pt>
                <c:pt idx="6">
                  <c:v>90.5</c:v>
                </c:pt>
                <c:pt idx="7">
                  <c:v>87.7</c:v>
                </c:pt>
                <c:pt idx="8">
                  <c:v>90.2</c:v>
                </c:pt>
                <c:pt idx="9">
                  <c:v>90.9</c:v>
                </c:pt>
                <c:pt idx="10">
                  <c:v>91.5</c:v>
                </c:pt>
                <c:pt idx="11">
                  <c:v>91.5</c:v>
                </c:pt>
                <c:pt idx="12">
                  <c:v>90.1</c:v>
                </c:pt>
              </c:numCache>
            </c:numRef>
          </c:val>
          <c:smooth val="0"/>
          <c:extLst xmlns:c16r2="http://schemas.microsoft.com/office/drawing/2015/06/chart">
            <c:ext xmlns:c16="http://schemas.microsoft.com/office/drawing/2014/chart" uri="{C3380CC4-5D6E-409C-BE32-E72D297353CC}">
              <c16:uniqueId val="{00000003-E6AA-425C-904E-4C3040E55A05}"/>
            </c:ext>
          </c:extLst>
        </c:ser>
        <c:ser>
          <c:idx val="4"/>
          <c:order val="4"/>
          <c:tx>
            <c:strRef>
              <c:f>'rata brută pe niv'!$A$8</c:f>
              <c:strCache>
                <c:ptCount val="1"/>
                <c:pt idx="0">
                  <c:v>Masculin</c:v>
                </c:pt>
              </c:strCache>
            </c:strRef>
          </c:tx>
          <c:spPr>
            <a:ln w="31750" cap="rnd">
              <a:solidFill>
                <a:schemeClr val="accent5"/>
              </a:solidFill>
              <a:round/>
            </a:ln>
            <a:effectLst/>
          </c:spPr>
          <c:marker>
            <c:symbol val="none"/>
          </c:marker>
          <c:cat>
            <c:strRef>
              <c:f>'rata brută pe niv'!$B$3:$N$3</c:f>
              <c:strCache>
                <c:ptCount val="13"/>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strCache>
            </c:strRef>
          </c:cat>
          <c:val>
            <c:numRef>
              <c:f>'rata brută pe niv'!$B$8:$N$8</c:f>
              <c:numCache>
                <c:formatCode>General</c:formatCode>
                <c:ptCount val="13"/>
                <c:pt idx="0">
                  <c:v>75.7</c:v>
                </c:pt>
                <c:pt idx="1">
                  <c:v>77.2</c:v>
                </c:pt>
                <c:pt idx="2">
                  <c:v>77.3</c:v>
                </c:pt>
                <c:pt idx="3">
                  <c:v>78.099999999999994</c:v>
                </c:pt>
                <c:pt idx="4">
                  <c:v>78.5</c:v>
                </c:pt>
                <c:pt idx="5">
                  <c:v>78</c:v>
                </c:pt>
                <c:pt idx="6">
                  <c:v>89.9</c:v>
                </c:pt>
                <c:pt idx="7">
                  <c:v>87.1</c:v>
                </c:pt>
                <c:pt idx="8">
                  <c:v>89.9</c:v>
                </c:pt>
                <c:pt idx="9">
                  <c:v>90.9</c:v>
                </c:pt>
                <c:pt idx="10">
                  <c:v>91.6</c:v>
                </c:pt>
                <c:pt idx="11">
                  <c:v>91.2</c:v>
                </c:pt>
                <c:pt idx="12">
                  <c:v>89.9</c:v>
                </c:pt>
              </c:numCache>
            </c:numRef>
          </c:val>
          <c:smooth val="0"/>
          <c:extLst xmlns:c16r2="http://schemas.microsoft.com/office/drawing/2015/06/chart">
            <c:ext xmlns:c16="http://schemas.microsoft.com/office/drawing/2014/chart" uri="{C3380CC4-5D6E-409C-BE32-E72D297353CC}">
              <c16:uniqueId val="{00000004-E6AA-425C-904E-4C3040E55A05}"/>
            </c:ext>
          </c:extLst>
        </c:ser>
        <c:dLbls>
          <c:showLegendKey val="0"/>
          <c:showVal val="0"/>
          <c:showCatName val="0"/>
          <c:showSerName val="0"/>
          <c:showPercent val="0"/>
          <c:showBubbleSize val="0"/>
        </c:dLbls>
        <c:marker val="1"/>
        <c:smooth val="0"/>
        <c:axId val="104390656"/>
        <c:axId val="104392192"/>
      </c:lineChart>
      <c:catAx>
        <c:axId val="104390656"/>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4392192"/>
        <c:crosses val="autoZero"/>
        <c:auto val="1"/>
        <c:lblAlgn val="ctr"/>
        <c:lblOffset val="100"/>
        <c:noMultiLvlLbl val="0"/>
      </c:catAx>
      <c:valAx>
        <c:axId val="104392192"/>
        <c:scaling>
          <c:orientation val="minMax"/>
          <c:min val="7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4390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tx>
        <cx:rich>
          <a:bodyPr spcFirstLastPara="1" vertOverflow="ellipsis" horzOverflow="overflow" wrap="square" lIns="0" tIns="0" rIns="0" bIns="0" anchor="ctr" anchorCtr="1"/>
          <a:lstStyle/>
          <a:p>
            <a:pPr algn="ctr" rtl="0">
              <a:defRPr/>
            </a:pPr>
            <a:r>
              <a:rPr lang="ro-RO" sz="1200" b="0" i="0" u="none" strike="noStrike" baseline="0">
                <a:solidFill>
                  <a:sysClr val="windowText" lastClr="000000">
                    <a:lumMod val="65000"/>
                    <a:lumOff val="35000"/>
                  </a:sysClr>
                </a:solidFill>
                <a:latin typeface="Calibri" panose="020F0502020204030204"/>
              </a:rPr>
              <a:t>Unități de învățământ cu personalitate juridică, la nivel de județ, 2019 </a:t>
            </a:r>
            <a:endParaRPr lang="en-US" sz="1200" b="0" i="0" u="none" strike="noStrike" baseline="0">
              <a:solidFill>
                <a:sysClr val="windowText" lastClr="000000">
                  <a:lumMod val="65000"/>
                  <a:lumOff val="35000"/>
                </a:sysClr>
              </a:solidFill>
              <a:latin typeface="Calibri" panose="020F0502020204030204"/>
            </a:endParaRPr>
          </a:p>
        </cx:rich>
      </cx:tx>
    </cx:title>
    <cx:plotArea>
      <cx:plotAreaRegion>
        <cx:series layoutId="regionMap" uniqueId="{BE64E52F-D740-4EEF-BFEB-CA7B38BC9BDF}">
          <cx:dataLabels>
            <cx:txPr>
              <a:bodyPr spcFirstLastPara="1" vertOverflow="ellipsis" horzOverflow="overflow" wrap="square" lIns="0" tIns="0" rIns="0" bIns="0" anchor="ctr" anchorCtr="1"/>
              <a:lstStyle/>
              <a:p>
                <a:pPr algn="ctr" rtl="0">
                  <a:defRPr sz="800"/>
                </a:pPr>
                <a:endParaRPr lang="en-US" sz="800" b="0" i="0" u="none" strike="noStrike" baseline="0">
                  <a:solidFill>
                    <a:sysClr val="windowText" lastClr="000000">
                      <a:lumMod val="65000"/>
                      <a:lumOff val="35000"/>
                    </a:sysClr>
                  </a:solidFill>
                  <a:latin typeface="Calibri" panose="020F0502020204030204"/>
                </a:endParaRPr>
              </a:p>
            </cx:txPr>
            <cx:visibility seriesName="0" categoryName="1" value="1"/>
            <cx:separator>
</cx:separator>
          </cx:dataLabels>
          <cx:dataId val="0"/>
          <cx:layoutPr>
            <cx:geography cultureLanguage="en-US" cultureRegion="RO" attribution="Powered by Bing">
              <cx:geoCache provider="{E9337A44-BEBE-4D9F-B70C-5C5E7DAFC167}">
                <cx:binary>1HzZbuRGtu2vGH6+lEkGp2i0D9ARZA7KVCo1Dy9EaiKD8zy9+kMauP1+f+K0/+suSqU6Ep1d5TJ0
gSug4CoHMzI3Y8Ue1tpB/v2++9t99LgrfuriKCn/dt/9+rNfVdnffvmlvPcf4115EIv7Ii3Tp+rg
Po1/SZ+exP3jLw/FrhWJ94sqK9ov9/6uqB67n//r7/g27zFdp/e7SqTJSf1Y9KePZR1V5Teu7b30
0+4hFoktyqoQ95Xy689n9f3jrtn9/NNjUomqP++zx19/fvehn3/6ZfpVf/jZnyJYVtUPmKuZB7qu
GqqpG0QzDfz355+iNPG+XFb1A1PDFWIoqmHKFrVef3qzizH9T9jzbM3u4aF4LEvcz/Pfbya+M/7N
+H1aJ9W4cB7W8NefT9N4lwjcuChT/nKJp+MNnB4/3/Ev7xf9v/4+GcAaTEbe4DJdsO9d+gMsrL6v
cX+VeF2dDwBGO9A01VKIZRKVKrJivAfGOJAtw1SISYEK0XX99adfgIFF2I8w6XV4n0X7oXkzdQLO
myufCh4e1cG31uEHXcY4sBSFKgbRFaJYRKfvkSEHOtGAHQVmikLUict8z5j9oLzMmuDxMvipoLDT
6COh0A4UTZVVy5ItnRITTvA2eJEDAGBpOoDQTKpR9XUTvPjI92zZj8TLrAkSL4OfConlrvzIcGUe
KBQBiaiatS9cmQeqRQCVjlSjaYqmvIdiufv9n9+0Zj8WX6ZNwPgy+qnQOBexKF/XZF+s/sEYNebt
MXXo1ECo0uRJ9lAO4CyyqcItAJisma8//eIZozW///N1bJ85+/F4nTcB5HX4UyGyLXZ++qGlln6g
KBqhSAkGlZEfsOhvoxUyOi7LCpFlWbOsad74E/bsB+XrxAkqX8c/FSys2JVp862t+eOeYmhU06lF
rLGimmRz/QB4oAamigl3MWRcfqm9v9RZBSLXt+3Zjwru42XiBJWv458KFZ4mZbVLqo9kJtqBCm9B
cJJNU9EsTXvvLhYumzK1qKqa6h+T+xeLfv/XN03aj83buRN43l76VAj9o/AePzbBIIRZqHANVZH/
WHppB3AmpHzL1HRFefaqt24zWvNXEszrvAkqr8OfChEm/LR4jSb7cuwPBjLjgGqqqigKFlwlzzn9
bXpRD9SRMVKFUlWxxlL5LSDfNWa/p3yZNoHjy+inQuNoJPCva/IhaCBXyFBNZFRa1DQmBZh2YFDd
0FVZtlATG9N6eLTmr/jH67wJIK/DnwoRtrvf1R+KiKYqSBkGaAiErGk+MQ6QZkzLNDTIXaqhTEpi
WPPv375pzn/wkC/zJoi8ft2nQoTvoh3Kr28StR8MWtoBUcALiaKDO6LmBS98G7RM1MTURI5BLlHw
AaiTb6MW//dv0b9/Gyupb9q0H5l3kyfwvLv2qTBiz2JxtZM2u3JXP7yu1wdENFB4gvwB1cuSEbGm
lFI7QDSDlGxBibGMP8heL3ahHJM2//6thCt907T9iO37jglw+z7yqfA7gofFH5yLzAPwGkXXZBX1
ASCcEE9yQE1KNRmyDEo6fPJ107xQnFeL/lI++nI349wJUm+/9lMhNEcU/FClH1oNVU1ZMVG87dFq
zANT1030mIila+BDk8ptNOf3f/2F+Pd14gSYr+OfCpUzcSe+mZ5/MDHpB5ZuIZgRXYNwrFhQ8d8m
pmdyqlGdasoLA3rvM9+1Zn+A+zJtAsiX0U8Fx3IXpbH4YD0A2jGUMcChESj6fygVVF3T0ZBBxa2j
nJiUCi8G/SU54M3UCTJvrnwqdI6jb/YFf9BV4AumCk8A09+na6KRicgl64hv+4Sa79iy31GeJ03A
eB77VDD8o9h9swr6QRyMEQdK0fJCKgfLR7vrbchSkEcMpBJU2ZZuQip4H7K+Z8x+IF5mTZB4GfxU
UNi7+C5tPjpgWQYqKtB8iMcUueQ9HvoB8gcu/oeyy/7v//Ns0l8KWe8mT9B5d+1TgXT06D8+CJx8
ed25H8BqQFsswzBU9aURZtD3IKkHpqWpJoFwoFvoBEya+V8s+kv119u5E4jeXvpUCF3uyqj+SHgM
sEpD0yEjyyp0mWmHH7Ux+AwuIZ4htpkTeL5vzv6o9jpvAsvr8KeCZJ4WH3niQj9Ad1LBQTH0zMa+
Msqst0mGHBAV7QAVvTTyLGy+uuoLl/yeMfvheJk1AeNl8FNBwerhQxVNHS0wHT1ji8rk+QTMeyyg
aGoWEg8O8I1CNJ0QR1jz1xTNL/MmeLx+3adC5B/R3Tf7gz9cgT0XuSizTG2MStp7QMgB2IthQdBU
dXU8BfPeOb5nzH7neJk1AeNl8FNBcf4YPaYFTnm+LsqHJPfxbJhu4RCYBXFLnwQrHMiAd1BwE0PR
gdYEjz9l0X5Q3kydIPPmyqeCZ/O4i6sPhAbdSoOqOk4oaSZ5kYvf5hEDB5QIvAQSDLpkf4BmtOb3
f33LnP24vM6bgPI6/KkQYWmVljgU/a1V+MH4ZUL0Qi6BRvxy1mUSv5BQ4ChUpjq6ZIohTxjkaNDv
//yORftxeTN1As2bK58KnUWdPD6ku+Ij0wuEYp0QgsQiI4VYdKKAqQc4hyGDr6DhrKPVOSmG/5RF
++F5M3UCz5srnwqeZfT07VNbP+g5Y/cL6r0FBcaUcbJywvUNnFM2dMj3Y/ofC+dXp30pi79rzX5Y
vkybQPJl9FPBcV5HeLDldVE+IPODpuBcK4VuP9J3c1qJWQh0JtqU49lwCtF4IhZ/35z9gLzOmyDy
OvypIDnbVfVPaNI9fiAqoOsySDqxcLBv9II/BDDUxvAQHIixcCKT4PLbbv+fsmg/MG+mTrB5c+VT
wbPYFZ7/sXoltBb0VqhJiGoaaPVP9GMdT4oZ8BdQ+319yD9j0H5w/mfmBJv/ufCpoLncfXwwQ8mF
J1iUF7eY0Bg8BIOjZmghK+qzSjZJLpf//b+/Z89+XL5OnMDydfxTocJRi5XS2WPzWIiP5JggkbpM
UXPh8UicFJ+eYFKRiPABQmVDnQgwo0W///PPmLQfn+n8CUzTy58Krctil3x0RTAe7kNJIMtEQz9m
cggGfNREPWCq0C8R54ypE33fnv0gfb2RCTpfxz8VLGc4bPKRajKeGrM0hUAIUJ6fLp4QToLIpsOp
cIAcGia46aQgwPG/b5uzH5OzL/MmkLwOfypE8LyIiD64csbpcJzsJ9oziZxA8nyWzECHWZdRxD1L
am9rNFb8+7fv2LMfk68TJ6B8Hf9UqMxFXXgfeh5pfNKV6CpIi/b8RN+kdMZxpfESfEQe25TTRtif
sGc/LF8nTmD5Ov6pYOF4oK9MPtZboLlYpiyjzT++QGFyzF8/GB9QwpPicCZ0MaevT/gT9uyH5evE
CSxfx/+/huU/GfcSSF7Y/7vP/OhLLeANBM9c4NkjQ9ZBKCdqjAZUcAnis/Z8UnnCM7++a+I/27Mf
la8T3xn///zlFf/5xRZf3/xh76qd8/zKkDfvtvj21edbxHtMJlO/MPK9Es3Lei0ffv0Z3V+LENS7
X19GMn7NOzb/7pHvd3Med2X168+qdQCNc3yLAsgo3rYwqs0tXmiBKyCqI+GhFEf9wHpGoTNJi8p/
eZ0JpGvFUkd99KXkLtP6+RJe24DST5ZxPP25F6R8fVXLNo16D08wvt7yl///KanjbYrzJuWvP+OA
AX4le/ngaO2o8iHU4i7xfCIKRxwUxfX73SleCIPPK/8rtKRcbd0usnOrWTSduDKVyLzpWvOxqaTq
LBd1P6dV0G0sGkUqUytP41msC8fIE22FztQMIT3eSKnFBb5iq6picHpPZ2FZslhxud8LJizKChLx
PJhLbugUYc5aN+SKfhTfCmp3tmB6ueh0jzX2YLvDspoZ88xzAq4zpV7QpTSzylVoe7YYHsXwQLOd
oDd9cOipJ5E4bZVFLm2I4TP8ixYN62yFVetSOUrrkCUaD1wWFUdyHbGArPvqtEpu0mSVLuR5qc39
R1XMVCbZ5s4ii8YtGA3uRb2Rkos2nuf6rN/14lpX2ZDfpN1FGxqsdHrHywIm2p1nzKqMkYqpwTzI
rxTN5d66dgduNTnXbIs+xLxisVWwUHoSjj9rjLnEBkYrp3U07iVO6QyzJkxZzXseJBd9tWukk1A+
kbKjPlz4GTM01m/c5kbSb9W443rXM99y7d57CPRbKU7PaPuQ1ikLZpLTFHO3WbTSE8HEWDzI1XH5
WBY8qJa1M9hJcNH0OZfaszp02aCfVrWj5cw0Dl2xIeqx3KxEDPRzR426ueZvVMOR04QNbsoMsVVk
lqmbqFr0w3FLbio7Z2XiM7/xbcO0KztLmYiXpl1zKzwS8vxJZ1114810u+9cJrSjMOlZ3tfM6wZW
VC2racasdOBxVbFmNswGa1fK52F9aerrXJ63FvdSR8rsmDpeazHSXPb+g6rga/vTklzl2oYmy5J7
TpecUKxqHy2a5rD3Twx5YJW0o/0qymVWxRdCZ263oPFFM1xKHuFa2dta07DcXJfNVSkdGsEpjTbR
oPNyKJnUntK5zkPfUc2FJs1M3s6Eu6COyYt83t2lIcvyw7JbanSd+09Su+3KKyKfmtpxHm69YV63
i6yZBamtFOuod4piFtOQiabnSdbjvpeVQ7g6FEwp16JdeXN35lXHg8xSd21ap7VxJvwnEVy29DKp
Z3F/rQpskUJnDW0dPCTB0ntDbGKNic6BC+HGvfyhqRyT5cxF/TAkrI59FubbQeLwNyk4MchWki9A
ZLgZG1xhIY/KM4MHM9/fdHbJhNpxGl6UeHdRSE48ZVFZC7Of5Y41r11nOAvJ0rMtp8pqlhnbiJxV
fcaG8E40D2H9NPjbTMwrN2LFWaeGTC8UXvpPhrRoypVyFUdOZ+dcDZc0vSmx9+Xy1DXPHq47Q7dd
J7OFfluIirn1Y9wv+shWTzLN6dR1nHgskHZht0s3TXghSOr0/C4z7lstZSbFLi4yZiYBDwvBOrdn
uhWyuq6YoCsScklxjJan0sIsVkl0XWRXtbgM04sG0BDlYpv5N2ZqOW3AGtVEsHmqdXPc54pwIn9u
3pftwMxqXsbzulpr8byYBUuRLHSfRQhOnofdbTnUe4yccNZ4s0LmvskDdUY126uefPi1FpWsohfJ
MOv8taTcacbWrFueKRWjA244u6WCMiuqWZ5nvFc3kjihuTiqEQv8kHXtuiwPq3KbhUdlMkvSQ39m
2JW2LLu55DEjdPpQ8CyiTGEN09qFxiO7Ku3WXHWz3iEARAkbljrNrGoPXa7bWnqYcaxXeSaroT0U
O9lw6tKWbF/b5sm2ExdRoMEglcUxU8Wh1533KUJerbGSdazO171T8kG15UNrPii2FrJCw3QT37yQ
/EWTnurFrVV0Tho/KMZdYd41RsA6855UC8llJFtqiR1oOfckRPguZ4O/cZUjKvHc7xktOibIGYkX
uXHXm3fEaJgaZlyVjhv4jJ5deuZCL7EHD3Nu2W1+4fPAbpqMdcmt1xKmIahI+IBhAEZdwLi1256W
rOm2lbbQTZYGzNRmWr5UAsob1WJCRMwsn2J+P9Q+U/LYNn0fK9MxXSOsNLhUXFlaw9NgNdzh/lV4
D0VC4TmTRYt9gBBaLFrsvWOVbs3ypq4fUvmiKa4T6TCrFn60dnMu4kUZbzzDbsSM1gYjdIDJR4Z3
LnONK2bAaoSGIoNTpRmTi4j1oc8KxWOSfNm7WyN59IqUR+Falw7rfGOqLBK25c1kg9/lPPewHc88
5IkGmbJs5j2SRWBLvOxO4uCh1GEkoqDl4g6ViLm456h+6IKShYrdtLcS73gTnChk6fvMIzM/4tZc
427vRO5xyxs7GbaiiVnnOVYimJdvZHJTRqvOPe+T00Q7Hnrb6GXHTH1uIUQHSeW4lcuLxmOtqLlp
eY7eanyw9MNooDwvWgeP5SMsXzdVPXNty460ZYE7Lo+QCcYygBbLwJ3XisQ84yyQ10MH2MOWaXnC
4vLYJad+f+zFtzrlwXAYShLTUwQnbtqutNK57xTVLGEB09XDqme9cWEmtiG37PG+MGrelvIskAee
84bpdTfCkoUnVX9alJuUa8w3T2pyJthjY50E11oyzwQri1m+8Jedto2yi9xdhXTjBzssvZTaoj8J
u4a17bmcxUiZEvOja9M/F9p9pZ4POQ817qeOqBZGNFPvo54Zdmn3cc1c27A9WjBkZp51KGNOTbIm
zdwPIzvrdTsn7qwg604OeZ72KMJMThjSLRHziBe2ICYrF0KpkN81O/GquaoM3Gue5ABh/DDPLgGF
T5G1EV+Kjse5aqd9ayfdZW5wD0Cnde2E3hMKmK7gVY/k7iEWnlJk0bY4bm2Zqb4dmiWr7dZOrYvM
KZyBHFULb940j212IZx0bhmoDM8DM2JCP+nNq7Du7cBFsh/jkyHsQmZaurMCp8yXmRbZZZEjYjVc
JaxtsO9uO+06lCveVMRp83OrvzL0ZS4L1g+Psb9KUGk5vU3Sh77KmRh3a0IcKYltOTQdj111qZ2r
6azyi8W4v6xBdkSWLi1rWGKv2bW6UdOTuD6RuEChtbRu8nA+BjQ3x8qetY6PfHyc+U7jO3k187OG
Ddl12ByP8dVtIrtQI/4oEcG1aOcqj2GAmOTHrC6PsHqdg3AZro1ioTstMurxTSpVvCPZqisbx68b
JzJN1iinpEi4152a6ZJYJ+mRKBImPM3O3dOkCxlq2M48s4yLrkZwaINDOQi4XFz3FVLXqmvsiHLR
MCHNqPO8cglZwMcdCxX2GAatYqMmdleeIPW1/aFOZyovuYasmx+p82Fm9ltpJs+jxonNGzV6spKV
EVyRfuZZMpO1E5AAka6laJ61NaPU4ygAXaSPLFacvsxnfo8agZd2Jl+47oPfJ7NGZmWDACY9aPRJ
pBdeznRkfqwrCWaUAT1yGMo1thNiZnsWxshZyWZQLseqkYjbiKNkKbcPIUvTgmma4GF3WgQNSxAE
o26jarM6cfrqIR3mYbYegahyiaua6hi95Mg5dWJFYfeSq7MxhNH60muO+kpjYRIxVQ540hgs6sEs
VilioI/IQmytcArBxxosCRftMSJMEDJ3uLzxmVZfJ2znKwlDErUzZO8hLFmQWTZFhM8tajdSjAgQ
8WWHoOUV3Mtrx/RuFFNiYXctKSlzCRiNeq65h/ByaYfd5qM4p91DFGSMlgUig8KsrLx3h9rWyoQl
8Ho/VlimH8n+Ni/AQxyq3EghYny06LLNQDTWVCbz2qsgnkscych02sYRjmur7UJiKa/EXWUeV9WR
FV+WHmWtRFkp9VyFq5cD/E1rWd7GXOm1ueEm88Y80ZKLDNkwMl1+L3s2rWZFe68bJ1143TXAELG2
RIFYFMdIYT1QTLsd9jpcN2SyseqspVEi+yOFR/6YXEk+F8kuufPMApX/E5IVNpFwyqBHaa9ykvk8
9ELWdx1rUKGq5bXRb4a5tyzVK8kR80E/ChFJ8mjuzpF15QJUSwZPRGpEAgqREqlUMh+py7LOxGgE
cn0ynJmlXbkzt7hVJcF8ckuUZuEWx57Y1h4B/XwKKwUb8ckrjrvw0gy2AM2O43MXySJvuMUuCnfT
cBd5YKfpdxLsVl3BkpVrVyxUsQqU2ooyOKKFOcAvZ4Gd1IsxaPjFeVcuahQbFXnEvwJhu+qhMBkx
Dy2x6vSBGa3sSOptT7axVC9S07Rbo5y3as4Sd1X6nt1v2yCxwYu5YiGU+jVcOeTGEC1JZnATm6Ox
Emag8tbyC23XGPdSUHJDXCXB2sLKyKHHojFSwD0vM4rMnjbcADWj2XnunsFSmh8jKjS2ytN0NUaC
wly2nRPxllv9HSQAJFbCPPM2KSRk4IGV2p0Ubqm+DbSNFK8z+clMz0mUMj28Db3rMH/oCo8nEfau
vyrjbQleD/LpLYv8UA/Pk/ioDeZ9ukbJbNVcyKCjWMe4Q+EJF9b1GP5+kWdHeX5S6/cWvngzDMtB
YMMrGvJ4AS5S8XSsgBnlNUGRheyIn8ix1RWEluhCzVbJ0p170dngnxbuRSDPimrlNicRWSYoRgrH
HxaqVKGi01du5nFvORyaNcX3CHATAtqusmwI7VYQlic7EWwkPWGyXjCvjBzTzBEo+7klSwsFJbru
GY6BcIFbcCVi6y0Fr0Btr9esKxq7QjEvo7hK+T26RQh8CNM12CT8x4hWvQMc5W0esZqAyLKWK0PL
XOTxqL4x3dQus4IlkemU8JGBJo5I7cL1WC8UcJHLypzrxbWr3NTkMC22hXSuZafKsDbpTRiZ+H1p
1gcgHo3PiMwpXcGVPbBLN2l4XvfcihrmtlcNAmSdL430FkzWaZDQfFSMx7oxz931GKy9EMV3ETBV
PdcNiVc2bnvY1nRT2D1PSQNnaBhdk7rkOhgLaJCRr0Ym5A5Mbw+zaGAJt3ivHxkmRsS2VBdZsA7l
pS7NFM2RLwd94RrcsMB+OVJceaINt6bvgMAmy84m6ppAoAA54oT2LEV0USp/ZjbVkopTrQyYVc2o
tYhgYovEudAzJ8qcdrRFRshHcWc1veMnCm+yaGamdmPdgO51rGIpUB7rYdUHUZRupGwRxj7K5nM0
3ONy1l5a7kYzV624Hoaet7RhAQ0YNXyeqJlDotqWh9gxoQQFCXd1lF8shOt5Sy3f1dJTFpxnvZ2k
26auuefFYMAFqnqQU144bXXkmsfE3LTRTrVQcfaVXUKzKertwGJ4eMmK/hG1KWAE33VVZuyyBISL
HEk6bqJEam8EJJacQb9ygUd06wcxEyYfmlltrqPmKcvPVAs6ijfurQ6FZGZvkbxlFramLUSCUqvj
xLBTMZelOe3tYRHOgb5iR6jT5qAnqpvxGOh72aNmZaxPHzt312U3Ortrk6fchCCSP+BgAuubC7M/
G+EojMtWHGXEUcM5LeaautKNw6Rfh2nMCGgG8VtmyBYPEU6LHrSvQUJMrwoBSQI5Kq+PdHKciBm5
IsIew6kiHfZ0QwOL0QhlZ36Z6I6Vbmo3Y6XX2UZawlUPlWyZGptMuRMEZQVdSfKuaO5rQhlJCq4l
HvdLE9k045lZzdTBR5l7b1mRgzTJguIsGtNxtVLzU1c9ypMzN61sV+meN7yHVNuCVyRO1fAqg3c8
6sPKy04hZGjI9JFD6CaBmBiBmcq1zuT73tqBSXKknNiF4Hdv9NeButPlytaLK9Ktu4XbQpbs1w0V
tg51RAwRVEr4W/Y0YiqkKwkEoevPEOttdR4tEZ4BRNUdypA/g2Eeg8zrC03M4txxo2tLus7ok6Gt
EBVS6cqtBTczmfXJFVZGqipeg8RFzTYNNkYG5CswmpA3+jx0glnQstZRGCFrbd46wjsi5tLU79Jq
p6F2yfzTQYLgYHfEhsDV6rbUCVZ7IG2neJMzIz3EzUC2o+DcStb4E0IGCkLKGlQMFrlSAwK/TRix
g5lu+tBhbNNaKOUyBP+FLmMOm7QhIDEhC4sHERtMbsKxfoiso0jHqlYr4R02COEQHQOp4SIMeCVj
CPWa2pxZdsMR4IWGgHZEqnNTfxJWw/zqpFSWrjcrY8Jkayvate+eeOWF1p+7Ueq4oDlGJuF3wezc
mxbF4RCnUBYLJiMVhOnObY5844jU2wJCUPwQJsddvygLlJWVZZNS8Fh5tOzMsdwHz6E8At0MRMZU
6CJ1MEoCMaf6sZucjoy3KVWmBAX4SYE047J2q4Yxy6VbUhJWmNedfjMMxRL9OG6QwUmsnovo3OPh
TLFsSOZxfhJrDinAKGJeJ/pp6au2SMp1VECrjgTLqoj5cIZwoCwoHzPxRPVztTiX3Qv61M96myqH
KCIr1vG0HeU/6q5QqxdiJiFssNPGKuw7CBz5YeBBWaQ6S6yjUssgA8ZOVF/T6lDXHxrVNshhdgbW
VlRMM9ZR+SS51xJ0ULO5JMOpql+hQAbbHXsD96p2OBJ28OEgvpX8O7+/bPuUwT+NeQPnwKZUJZ+V
VoKKoGWJtK7omSiXXXDUdSdmH/C4bflFwol4KocVKS8jcZIUghnSTotlFrEMJfZZBR6q5S0rFu4s
dZ/MPrTDTmaSEbO+P0+qM7m4hbCAOmw2EIhh8zZE+JevBZJzf6GvKuskR4omJMY3hsVCQ2KWjqtT
Vb7yywcrXPuJE67jddvORTMqh55j2FJx5tMTfIscRyzXWIVcq3qQknpbFydlRm2rr7jb5twokJqW
inrYxrNc5V24UeUQck/P0Vthu4zL/kZuN64xB5HHPqmKWd/NrPa6TNZjohrzMtQCHtCZnKyj6Lrs
Ec/IIvUeVLODeN7wUZDvjJNebD221ZRZJK3IVZTwwl3K/E52N3K2yTL4DoR16d6srgd6AfW0Qq/F
AgPrhk0BjcWF8n8ZxScthMS20OCaF32+lPpFo57H2hP2L9MNCzxo4K53iprJLm9iY50qs5BcpXPq
9CJgg3La+0sTMrtaUa6ojU2NjiX6okiOLHXl9edaeJ+pdybIRF4f+/jVxE1ApNaq6aSBE4OQBuu4
XJYxcvYqkDZFCRksPkuURRpdpC6ipW6weAgRumtQRsqJNtPF0k1uypqynnoLEyqWmGsgAYBKcrBw
Y9mVJodyvmlsicnS1ahZRZrPLLQeNHczroSn3sTmKh1q7kvzsD9KRWGX7U1p9DxG6WXSlWusAW/v
b13QaMKL3qGByrwKfQlL4rQNHZIjn2UbKXTq7hKtXNakYIHuzYVnh8lJb2dcCZd5dpyoIFvH4w0E
4orIhPm24LpygZZYiNUnY8hofWZ2991CQD4CmZ8hJkJO5mE/Bo5t6YD9tytFsZUhc3wL/QWWEDsc
TiJ0c7bQ4IiHnE2xQeKdpJ9QreRyfBNrp7EBOT5OuafdJ+WGZGeDduvblKvJwOoLFFSFy6Trvkc/
y0YhJKqZBgfPjypb5tIAgUSTOYk9ToPA1uHocgV5S3nMyGklzZvASaAmu61gYXSuQMAts0Or3qJz
ddH4FdP1u1I+Srx5Wa37BPHKu+7zSzVxIWBRpmIzJsRntd4wE1J1QwyWQVhxDQTT3ELHMFua6bEe
80jMjXxA0ZCiETdv0L3xV0FsV9FZLEOr5TtqBXwMrmFfoPQGe3dvaXAkwXMh26bctUvvzM8PNe3M
5ymXxfW4trSV7Kg4r8SOxrPWgWRXHEEK9LwSmf22z+4U87D2lnV0V6iLrl8KcdG3V3F5LSWPQXWX
6MhC6Df0xdJEdvq/3J1Jc+O4tq1/EW+wBzl5A7ER1VmSe3vCsJ1pgA0IgmAD4tffJZ+qU1U34r54
Z/omDiud6VRDYu+91reAuswseo7wyeJCHOWLgD69UvozLTruve2eFnnXTuiPUduFvAzxjg6/onlI
uvHRQEvC8L76HQycT+qchTwE/gp19r3x32Y24Rl92uIAwQEFvKvehrA8zSMko70NPb72j1i5N03z
W0aZqfJ6zgnJW7dgt+n/osTZWp6iIBORyai4tryINhhW+nPjf092mETM33yFGzM9kSzIygU2Q5yU
7NeirwstzO0tJfs5fpQcH4JLoK584DqTkicR2ZYV5ka8DWp/E4cCd7fa+W3I8li+Lhi8cbXHiZEv
da7h7dypbh/2ByxU8/pyuxEH+rFCx1wT7RyDFROID/GWfNa4ICznWcJpnf1f+GSMfTf1EKcjnWg3
i6PckbcKdnDFyePb2pxt77m3HjxjcC2+M9vCGhnkjnWhQcaPQfAqurfWnIh3Gvrt0LxyLGF9dB3L
tMmgXCxH392G5FDJyzwWWl96wjddnDf9U+CfO/v+prApO3F1anI7g0GCxZ63+5v+P2J58oPcbfdx
c1xFNo3vkdBJS96hHaWznU9h7qDDpTlvi9E6t/X9WiUuOqb4WDsPw3LXmDc14LJLoGDcvEgsX5kJ
MK5gjFD1WLjilw4/+3RIG4hvmcj4dNHi6EBiCAtWYiR69/RD4+xslXfldoaj17CTnrfWvI1nGI3l
llCz6ellHIsF3c8XeW0O1DugjUmdEXWj2oxqF9kFdYvF33TD1rM/G4NO4FIFiXyF7ljy3I6KqnkS
8FVGFOOhfiGQymu3+I1ef2TogbDGwccj829BH0zhQ3KrbDg4qA2VeMAWCXiFn1Ll6pmoXQ2Jjead
e0+Csy6i9lNU0HSgiEOAkvRH2Yyja5hUWQcd0j7PN8dZPq/uNnDRpGBmyKfhnc9F7SSrvoNRO7v7
ANKd4+zCDWqzhO+U9GhNn2SqE18WnodG5KCn32jhsrCGsosnW3X3bR1DpoFg8VQLFBrUqpBWObSm
FB9Nxb9QHhh/JPp5sJKbf98sR7itTKU19F5na1jGHql96nERhzCHib6E9tsKNYO4kNKHq4533C46
+241mdUc4xxDzEhOJIbUM0cYxU3i0+9hvrv9cisuCN7p5POnPJ1vGljdvRGvhmAwpCaQWIZzj78F
C5SofrtUu8ic+Hjf9Y9lcCDB1zjARLLv+jDE8DVBy9njl0X9xYt22tqTIZ3ZHURN3uxmXG2AOeh5
9I/olbjCIhTsTF/wfmt/2GFOgG/EsPcvEk5gizZKP3b2Z6t/9eUhQidOT2aAimSj7IwwfbQF4MK+
dXZd0fmnoXocYKkJiMampFmblng/cxOedXtVG5r14U7MR8JS3zzF6Aqs5blHFxe7KAUw+707gQu7
TNxlD4G/H/3tBG3Mh3B2G2da7W8rcT81IrNBsBj10obnkn/eLmg5otx7ELayysuj9jKpalOyDhL/
dgmCTQw5jY+Yv9dx06ojlZAhLl74GqtP3PQJi1IBrxsL5BgKzLHvw3Sugu00fVP/vKBZilMzzhsK
0sEqf9/c1I4+eHh3WHzRzm7N/TymAwbd51tZoOT595eNv4/JsF1++TdWY4iyYflVwgPT6F7ncNos
9mGJ94x/1/OUcH6k8a+FfN+eQ1iWMClootRVCciMWYkW8VGmU+qIr9vcOYWAGB5raJWW+6HJ3u6P
Xb8L+bO7OpmIcct529W/auvJDCol3vPa7im92jXu9pPnsWSFtaXpoRqOdrP16R66nXaexum5jV9U
/NHxB2Hf0XLXVycC8TAZNm6083H/j+JXg/Jt1L30M9/7Tbrvztu76C1lPo7vtXyK2083frQ3LKPT
taNNsuZe0og3G64CihewEtj4ukO3JTYd3Pnp5PknuzqQGmNpLklWdk8ztAFnCH8uIw+XhgOln5KL
F2xXulvYQ2+lXt6mHmp3mPcgdWg2QZOC5s/GvY+ewBu3wRcs14lj+Vyyhd3szDDDjUC+IAFBzQWV
E+ddeCLRo+L37fJVrRfh/loqdzeq+3HwYCnbyUK7jU8+2uVoujsFp7ZF1TOwCHrn0X4IwT/w3U/p
hDNGHxqMOzx8CdRW6UKEcLvmO99+9YaHSBxnjA9D3Oe9dZgEKgu7zSnu9OX3B2t9idHcjctWzeex
vdoRKsrRhgQKMStKA9WdawpND2tl2eW2kwdovnBT8i3qdT3fzevRKA3j4Dxy3FLQzexioHdYAkL0
YAArqnsWfGNRWL2c+EXEfpXYdh1Xp1/9NoA0NERdNCql+Nb+7xk9s4F6uMB4bNw31X0HsCGVQme3
HJpmP5mdt8Hw+t0qQEQvcwlL60urnQOzTmRiyfo+df2XFr/Yv6zVp8UPLhaLpUSf9TBDQZE2utkg
2vieu4m7X1Z56YNcGeBIML+OkLEhAu2k3M0W6jXBmn33g1FZj1CPkk6eYYBP7cGlu8h6doM7WBDl
kuyatoWY/z1NuIHaKxF7b8phXKdYd0x1FpCAMSR0KcXNCSGGYQHbgQ1TTdEdq/XMne2UwBKti25+
WTyo4d2BOEdqHYf+RPrrtCGwGZKApmP/6Kp7uP69l4xk55O05jlqKDipcbnT9XlFfbGnU2Ohd4RR
/WKC1wkdo5CPSr2u6OfVPRnuYxRRzy3CKuMQ6RowOjehSlr3gfskMRlPdxUbEq7fZh8LlvmCzS8w
SI+gZaZ2F80q8bq9hua9g/y9zG9MNkkQ7DpIfRAmYlVgJPTkNX4o1x16hTqZEj1fSfkd+SdTY6xe
UGSxYtlMb1h/dlXee4AT0HcVfn2Ip0usjytsNRjvcf8ANbOZXxqK9U7dRRjk3RjjS3UOodb33Qh8
6MXzdpbYc/+uTvnWDFs34xmbkxuzQO8ssA71DSrAfNHkvNtGaEdyP/H0C4HM2tjnNQESI6A6z2m/
HExYxGERdhdHnmqgWtYlxATXb5bmOQjenfWeW7suPgTsRSgIpI7KLSZBIEabEK8NTgn0L5TspAvf
HawCpHy7+WUOQ6ncke61Ws6es248fjJy32QuABo6YvTOFu8KIE2v71PA+NaORzvv475KpmVwlk0b
xZmnUdV73rr7aJl5YVvtW0Vq/UkxKvGg7rdxDZ4L9u/BKPhfq1dua6/lcL9MMs2LvMooYOnSKp5p
i4XHbiUkYTKcctsOu+c5aA973y3Jnta8GJdwOAW8jLb05pMEi0eOOpLwvkzj5+0w2vfKZ7+INvrD
Cfei7sudS+Z+781+v1deDeHi5/Fo3TSMv33rCK/eRqU1bbBBlXMpG+ulg/+6Y3JcD4sLKVFCtwwD
cDqsUhdhj/3OpoynvQx56npTi/Zz7JPZOCXKPpipUEa93GgfWn8fToChZMevlot+bCz7IQvCPp2a
yBykzz7XZsmGyAdyKdVubPt4F5C5LGZIpjGlYluGa5XK6VKboXsxbMiVsHZhg5l84c3wHPchyJse
1n9ZK4Bqox4ugjZtFisOEhRak/R7/12o6sIc2xRkdkyBPQgKw1x2X49e/xzyExfUhYAbN1nE9LJX
dYPOZA0vxvbkow8xWAAVYcShx6aDwWxzG19I1R0wzLMsCqi39VclMho1ftYi6Ji6XRRdXauJrsZi
b1bLIMC6E9b1rl6ONdoBSVUD6Z+OO1M3GG9timYQ2pE7B791K9u7qKJeGiqny6yaljDQOrZn4xJv
xmYosaTXOq9i1mC+w3OdMZ0KZeVi6FbcuMq9Ux5zX+Ybe8va7ttl871lVPlAcQTgJhxoUa5L/yqB
c0ijBTCnvjnMykFT03hRarUTiuwiTD5aJT3WHC224gOAK2+aU9LAeBEtCn6gouM0Djyd+iBKnCog
5z7s31dRXr3J9p8mA/DXGDx92qFieD2IAsECO19qIFvOEDnTxniDc6wU3QWiWnY/j8q6GzLa2vhk
l2Y6SEXGg65d6JOmBw/rNxc96W0TmK/IrNuAr1tR4jqV3pDxGYrLzLddFFvpzz+0TdxuJ9o8h3Xk
buPJ+exGR51+vpSDpU5kbtCg1n6EXzBFR+YFz3ocg7OlhEzMUs0n7Zg3HHdkYb2O05a6fT7Ce06J
G8KiG5tMdQpCk9/zfTAqcGlUuLjIrfnkS8/dWVYLqDFayztOVoJOlUFyNULdaRJ28LLfRFuU8Dte
VhCrwi6X8zr7nxEN8F5ha1+4KJ23lWMN2DS8Uq4wiSl7eeyplYgGrmBrv7uOX4NJxQAxsPJl7c0z
bSvvQvrWeXDxYa+hiV8ICzCgCmf/w7z/geT/Ayz/Ev06VJT9cQzovx/+n+1vcdsGQv2cUPnXH//z
4V8HWN5I+n+fZvk/6Pz7n3NG/+TY/5Mf/r9z/b6P/PH/zvX/bUeQf+YBfv7dH2w/zkjE3snx7bSF
n63LEJv5g+13/8vDXmYu9mZw/rU5w19sP/YEwikA2CHgr0PL/mT7sRMaUHzg/dgq6CfS8R+x/Tai
Bf9A+/0YOxLdThb8OSsFp5/+E+13O+12isUmIaUPqXlUloAikAwtsJQ59LpDBAjLHWFmscqu77nr
lNmkbDtdfKu+r0nRlDU5mN4W6EQmkGWWzyHsWsGTpGH32vjNp1c14QG7HC/X1uljIGRg0IIeTedI
S5WPK+OHyUh+0HBO//Xdz8O//ky4Um3aBcA0kV0EZccWRVR5aHsh7/s6HjDWyUAc1bA+6nWwt50V
2+gdjJ9xNdpiqwabQ1hx140jHH2qxKBPsfflqYBkvRjWO16xAKLHOuXWasMGCzmI3TL6rAc40LI9
eWEQ3Xfl1Cdh3A/XXjfdxRoxa9R9Sk3JfrdUfYsVzOnsjHzbDCqrAz3fxUbDl6abiLr0aa3TkoT8
LOtVn7erjBv0vJjKGGY7YD5PilYg74NxzRr08+XUzsd/fZmNBwCk2kSDr99Gw/KqDsCoKLvZj4P8
nKO5e6qXfPZl9GR0JR5VBbDg9siOrXUzt4ubu14dHQJPkb3vQcnxRAJmWkB1qMeDbJzqoyo9C2g8
ogmRVemD72H1ERGtkiEQ5lxjJF87/8nlEiTnvPt5MEkmdvUUyc0Q0XDvmTXcty15BEPkPlRa5rRZ
7MIinr3Fz6BbDu3vrlt+LyUuEVqz/ui3wXSqqT4NtSPu88UP+kM0yTnVEjC8jAM/r4LV34maTJtB
WID3pxZ6rgESK/xg1zZOe18J+LKBw/ieDtUx9GZoq9hD8OQqwrZ1WWOm74fgoDloV1XOeWnT+MLL
uMmH1ljwf5l3kGKwdpjNk74mZNhFugW11YFBKetpzmM5+dnIeXjyoU4nPY1floYFh9lBMfYqCGkL
G9d0MRyfApCLqH1vsNfXWdfCOsUT+IAYHfgGncuwjwAs7X++K2/f/TwUDdEpN51OIhcYTsj5h9+3
7GGkw7rrRzgJs4q9V+Ivx45L61ewMsg4vMqwcYZOFtF2h/X2pesifujjBTYob08Qdchxhtc1EzMU
HIc+J118c44hTcoueNPDh69In7aslEXstCKnpRkO4UxhJjKIQ1a9yitD93bQrMqXgB3Nqk7rHLn3
mgf+0Wr4kAi/nyBxoZwQR4AvN405LrQHdBFNGNilwWhKj7RxfzNLuUVkS7XvNOQ8R18DuwIWYoff
dcfAFtG+TB17Xa+BHBJbEvKgfWuE18lEouuI5Rppp20dt8HdNMIfb2b72atXcQ1q761zKNIKA3ui
xmFfqoNf4kLwJnX0ISE0WWvXQSQerK2nFntbW8JDEkXMhRBw2c3grweFderBdKHYLsE0pC6P1/vm
BhO3xssG3kxXO/CmVBtaP5b2qG6ec5tayneKHo7HRZJfglSwUSf4pYgEjM+WvRumvn+B615npQbg
Mq5OvSey0Vm0hvPHHNx98xrJGiX7Dm/4GBf/PxTdr7+feP1n0P0WNcMhUf+3gvvv1OFf5fbnX/xR
amPsuYNdDWIcC4aDJWOCfQ/+KLX2f2FT0NiPUIk97IEYocr9GaPD4XrYriok2HQE+1P/HD79Z6nF
obouwa6K2FQRp4veduT9s934R7eD5OAfj/8eo8M2i9EtJ/e3HB1wU+zMaKMTwFbYeI4Ouou/5+iY
0otbzrabNNyBTTpFdTF69DzbJRhmyY+8cRATWZoEbV61CcrlEMnwVJqmxVQ4yy3KCHCpYE5U1ECq
NuwwTdwqApe/uXVg8sWCkSIDCOcDqjmUW+VkkpoXyUvyjHxdvOv0i5LTjSBcoow3BU53DjPmPnvE
AcHUBXZm6NfqIhhhdDskoJn36DjR3gr0scg8ZaENr1c2imwmh52odNokJrPI2jV+dJd4Z3gwZLp0
qwSL+Zm77T0n0j+Bd02NO9upBoBocY2ZnQNMHcM5m/HZHHhcAllGuq3xOPg9BSS/AbcwiGpf2hAM
utl9WJnnpQsjfjZRCLVGFb1W0J6HUWezsu8pxtOaUbgQ8ACTiTQEwPRDrJ2XVuG2LPWA3kHf5vFm
dhJvKG2gjCA7JhSB0HjLPrbh6nl1sCUcf8E0ELNi2A100eO1t0TRybhOGanvna7aTWIx2RJiEsKq
lHkeYFUGmNBtpw7JhKqDL0ZUA+dFymSpHFhd5T7oZyedVPTS2yE8Hgg5LY8j+JgYgFm5Hu2oqfYw
1dAWQMxrL04Vedm82u2NhtZs+HQqXDxtQGheKv9hGuC5jitpsmCd30b3OxCx2DFvujZiPpSVvxZV
cICpcsvROX4SojDYt3iEQ1aTK/mpm5Emq9OaLI5/N4MHbnPpZSaQ7ey9EjpM66VeMB39QaqkjZD0
WXv7Vep4LCo45d3q98kw35o4NxIHWyP7FSK8sWDqx/I5Z462vJ0dQsREA0lzwXe17zNYQ+ZUazva
RkP/QdHlblYJUW0UIFtU8wEzVBVN2MNIEiyNStIk9vTLnZoAeaARg/pUbQhbzdFzjlbvxCdsiQpM
pyvz0dN+WlYufF1Z+wfajG9LWarCzNH9gopISyQM3XYmKdrC16kiSFpWMNVhVXopNk9FEHVMqXan
dLLJuon8JWVh4KSmbfE+9RDV/FAm64xOY4aN6inQkCV4tbl3YWgx6IGkF9mCUgMxCTwuu7URDmsg
dE8DfGc4Y1LqdK0xW9sr+iZS9qCaLLavF9dFeGp+dSeAmOXkQ7aQn45Fu21tQ/gqg/Zj7uy0sfQI
yWKBKzj520g7YR7DfYsm5SQDmbEyDN6LrTysI+SpgXaxW8QIfBtoiMWRgOxnaOVtdUF6873sgaHr
t8WOcEOJc1euSNuuZbK0nZVMlQw2YVs56bXTUNatxxbNTNK+SjewDouCTN70fkFJWxWUX2Wcr0Pn
PZctRALTqczCSAS3re4zP17uBg5VbIAuDvDBOQ7Qy+pw3PIqBPnlTzs1t0hQLe0TAJnD1Jh0Nr3Z
NZOTWw5SLaJ133tV4wOHVTuKvUEDE+uuPlT1DtEHdEdRAHIfb5yGHoUkhPe4WCBk2/AmgEn/FQdG
nc1CLytW5qK29Jz3cBxrTrHm6dlPBolIgCBOLucfzCJECgbXmIeSrGCUUQN5pOow5Qd0gXBqYcAp
Wd5Xa4+URofPa3ZAUY/wmrU33zuNmYt2bmF8tPZzheElcfyYoVGUZNPCI7RH+dH7lS4WZ33kja3T
ZRRmw9jqpwus2gBN63WFmzAFZkmbSI2pNU3QOEtwWasFBiFCrodC0+krBt3SXzM3xiXlk2pCIvar
C4m/5x76Gg5Xzi+DIQ3aoCnAshszexdgia+t15wQHwEnAmU/HHqCyQauWYlQ9hS3Ia5ax8ncDhxj
GQGNmXmfjm41AWFy3DsWWSn4mzGNFoRu/Qris1i9JqcLNDifKyzzDhdZPe/w/KKcURcG4spIGnmc
ZyvHG1jHvNoKQgHOEPuBVeSlLnv7qHpqH0eLXG0SIKbtamuLXvkzGAByNlEJm3aeQN7SOqElIpul
B1tFGufVGxt/S5h4KR06HOfpES5kXQTGpBGowLSZECScKzynMYBB6ixs3fvzpIowXB0MPLGC9r7i
uut62KZON10AZECXXA72QJ+Y9PgjmkiSWVa/LbENxkbXQ583DZ1Syl1/F+OqHjlKj0cb+DDcPCJQ
L06OQdxyKGMkEHwCaX14abwVXmigF9yXSCQEbC5if+lRv17srgY+6bDUA955F2LAxXxydQZksNtx
hUm+6iqtwvotCIzcyFJZF5cmxoq8UzWHfs6M/7ZU9N0Wa7+vKxZvaYZB1ssUoilPXnSz7XR1NwWg
Mu07GXb9h+89irVdNuPqOjlUH7CcvQkTLQ1PvGVgRW1yV8oo972ZP/mGH23EG2cP9nvSTAjidW3T
7nX4VTJdMVhpslihOubWoMfdMtgEk1fN7kfc54U1uJkap3U3mjpAsEB2QF3Q2As31O8kRGoMmUEq
zfxBifaTQFbNyZ0Ad3iOXLaxAolYD2x6FUNwXZoogALmOxn6kru5o/VLBzo8KqesA8N8hD5TnxgY
8dTRL3HrmI+o2Q/USEByE4B7UxY9Qxhv9DzkaGx26rFRwVn3QJbUGLTFz0PFoXK0FkE2UtjihElb
nJAUAqchaqjxPQd+XXogPUMsWvFM48OyrIhoI9kZj+V8ZDZSuT/f+cLLMDrg47OHm3xS4r2KStff
drA6T2BYtKODh2a0e6RZkBEO/OGxcpHB6yxm52PopVDeJdgnhUoRezFiDR4eWtSm2SCjD5eyvVhc
MDEGgPCmFAuEfoYkPUxqu3KDQlIknCzO39BXllfp7hUUAgRt1NkohIT1re+y6N3sC1EEfLgByzzI
R0OL8GYgeVMs0lh0WL4tkG3tJNPeQs7PRpu3kybeujGYM2xt8SIHeJSIIdR+uaP+6uwt4eBSFQ+j
7lK+unlntU8cqxbCuyFDEs8FKDPCLnV6EF0xVG0SvGKnjHNJfVhz/vwmw1ecg3VxpUiWadx4JWCM
pixTXw100wTh40R1uFVw1Tu0/Vldn+PgXVvyGEmZdU535KDAOoSmPAP808ekh2bWIomD1ZygNesx
R9ZQQ0qKTFEJs9+aHXujIVERTwCi9QTe7nFCBCySL6yzcTMGzm9bNYiFSoO9Atwx5x4SHWEFKpc8
Lt0Hi+DTR/Q0ORo0rDsfZ9ns16jdo5E7lpTA6wDO3zeAvJaCy2grpSoCrO3jTAoZldvBep1YWCBO
lHeGbXVj5aoPEm7JINEagg4bT8QCd742AA90jVcWzhfcikA+W8BOqzHThosu3iJaIg37CiW2Z+hg
9jnIYQlQMGOb3sIqC5IpnNXwkj4l0L0qhJEWXxYQqis4Hn/ukhB5STua02rxUrPnFi0ca0rdIEKu
zgFC72abpcObM8K8iWOky0Tqh7qw8AodjuflORusRylBULBfBboTkk4ADcMpshNuJlgZTQt7AvYx
NMZCzOor0F+1A99YA3hA127QadgwDjk8EXgzIf9oa+A96McG4Jw22Cqhh02v8YKrCLEGbMzhzqcb
dA+lb9P3sGM6/q7dK48xb5RRjf7MnrZOOJ7hlPlbJZ6IDdp07ZvCFk9rd1TgEcktc++52YzYTmkB
5lwvXCGuc6RImS3I68M63QzLWvgAd+whzuue3MkObg3QiZLEz6Gu35vau9ZthfjhGFKEw2CeTGbb
8htQLhv053JMVBDv8SE6OdgrnELuZvaXxH8xAP71kcGZ3F+jZ+NGeO3cNW1GBG3cCZEsB2u0B96Z
bywkFCkYg0norcKNuSLPQygENPQ20Nxq6WzZJLZhsCDi7SK36gbJMEbIoeoD8+uy8FwBIRYdN0Wh
xMio97BnDlY8Wokz3fCfW5qrVojKCQZ6mi0IHq06ayL0VrJZj2QMMou9DFP84PrmSgZYNWIEHAvQ
Z5LRqXqUNTsHRNkb2IDwwoN2N4fOkwng9virwXum3AeGQRGkLNnUwXrfmv4zLpmTlg22RDG6xMuM
eH2u3NzpYSIxo+0E1XJJxrC/2sv6DlAfoInfXq2R31vKCpOByedwRcM1oTueow2fIWWy2AY4rXxA
N/Qc0mjOSDOdW9sDBhQe1sn9gLB6gjX6WgOERT1JvBa+3STd10FvotcJqBRWBIN4g2pSZ501Rof2
vZf2q2sBioXvTS28RKQWdO1DgBoRJvEFcu34n88czFLXu0jJU/Tvfm2KaqrWTAqEoDr+jWEPFxtu
w1qPCHeU3lc5yHArOvprUCGMP1xmZNBINcYoXyPennhE9J8i00ar2BzisP8coXfvNPAgJq0PsyKr
0vbSwWRmZ7Xj8Z1vBUiYlS0Wk1Ac3ZGjQ1u7Z60sbx/3Om2cvmBjYF3XJmZIxVmAGa3QLjCiw611
GQKba+AWFfq8S4gV3p3hsCEC2vYd0rLYtUfypkvbkIQZFMZcE2VwhwN/jDSQ/JBgp4gJ6kfY3IcU
WM2oN0qU/rWpmisnWGYkEXnXkSgvOxcDR0sz1sOfW8kdDqeMECQcEUiXIi1D/+wsQJ55ADK8rhcw
9bzFPgQMeAMH+j6u4N9mKfdadGeGm3KsXyPZJx1C8IDnkDeiVojthpB78l5iDsXFp6cImd+eORt3
54IIAHKFfVP2jvPBxrupOkQLwuuZwc8BN2jM5EvcIDCE2Lp/buiD6O8BVQ1hl1sNRtfqt5Ifev1F
NRjrMxJcq9436+vc7eST0NcyOjrgzzmWwvBBVWg26ftgvl0iN/4IiJcT4MI0RSeIMOuBYlrpwyFx
aZUKlMtqeavDvT2crfGjXc+zQsoDiowQj/W0YgouJpHgJbLmPuDvYIoyiMqRdZe79HU2L2zajVYa
t69W9Qh5AjM/3MV4TKwZyeXyfsWa3fiQGzCVJzbBIP+bBSV2E2qxnQNB4vqRNi+8fJgcPx1uO3Us
6oPGr3V0Cm62zHNTfpfWF0XoYXFfFmg3BNzaf5N0HsutY8kW/SJEwJspQQD0VobSBCHKwHuPr6+F
W4MevH7VJYkEzsncuffKkduHV4Vp9rYevGp2SJOnVrtqxqfPj835vIvqXRt3wnAtYweqC8ObJV1i
boYQrMJ7atyOmM8E1Y7Ufa5tFZgBYW6RhiQPPbwtZUpIlOiwODeMTWhsjDBfLZSXwV/clFqwz9qY
++KWkrAJ4kcki/jI4Q3lQBIGF39Uqh4bgTOUO30T+/s5fomStziDP4TP1RVLHJd473vlKwtSW2gW
W/hfLx7qkYiJtR31m4TJogLOYflflbLrFJfrfcSFru0aLWEE1NhCiWRfegFmLAI6omahFV/wX3fo
L54s77rpM+i+auwpBRmrQbqa1inByarwHpsNRcU+iI7q+GV2h6b9iWSsW5odSzFDf9eqbb21a46Y
fN8zbFBR+pXSdOfhq8WAPljPHj+vLBH511sHFSd+HRGVlpf5I5RujUn2WYrxi2HlRIFXNzmVEbqI
PaVvWvKRBgc/ffrRZTFEFg0JsOppjE6ee75ywKIxy4+Sh7bXT1O5zc29VHA0zW7ZPMXsoBuOmpxK
5AX/6idM4fiVZ3U75Xai2ZyOyEUK/utG25YJZj8F4/ZO0PZi7jYDBxc8KcYBgA0efuJxfuotbv2V
csQKaoHcoXeYjYeefMaUvapXBL8aMo8o/AmkFTL90in7MnfTYG+pP5L6E5P1pZ/FS+jFcCTmddq7
kUD2bmf0PxkxnLLbBp15rQZoDvU96SZnnhlThGeOikG4lcOfbvo7H9SU2J3JC9CaV9AfagJwNK4m
hYqvClu18W29+iSiJrdngekYZjthME9ZRgGofYnRbpQJUQrklUbTLi3PjLd9Bk6CUGMQgQ8rLr4B
+aZjjFZIntq/8s9kwVkaL1q36wSHm90C+9IVb1205cr2B6RIbjIt6l2Fv9GqoAhQWPXiaQhegFoJ
xo2fIVonw9imwqdRElqjzJOQEMz8W67uUky+81pQso/mxShujfKqEITrKLfNgH8fvrek31Tlu2Xt
eMkw3RSGa2Qvsv/WCH/h+EtYUpCZiDjNgAKwbqeLH74LCtyX2782sFvr6V9jXfBcltFF6691eRit
Q2GcLeFNnKjVfyvjKqmXtttO02ZUADXY5EK78Jo2lKn+a1od82YnoFvvDf01mc5JuuHnDZkjKfid
N7WC5SqgnNd35fwIkussn/zsBCMDBXXI9zL9X5k1dpVxhB3E4UMPuOY2jGeG7KsnKz5hG241Dz7G
sPgAXT5lDsAIDgE/2tQot8dqpZghBuaD5B+tmv/tVptOXb7HpWaot1qGQzc6Osm7Mvrqqkum70s+
PlW6FpmnrbT2aIWH3Dpa5TErL0l1Aq/GHyh2t7TZmJLHX6RPr3l26IeLEH20jDji77iqKWGuqnKZ
yuu7hjYUcA5L7uiTO/4qg4+uv3LQTNk5NU99/Mii/Txht31vyoNQbAemaLBs5m0cvurDoeASY3YW
Zb9GcJusO2dMlu0y+YjbrfWvavlVaApBUE57jtfAosiDd4fstJ9nfLQBqSukguqnCtzlQLbWYUFL
KL6b3VPSl7zqrz5vU15qUsDCdCdyRkXqayfiRaXuSSIwGjdRd36xbwMPjcKeW+YU2yk+yckzl4Am
rvntrfoeOJV2wsaTZW9Tn7h8Unrp+t05G83VGKVOpkNYmH6H4L0Lzmp+z6StzFBbp/8hpYFsyXiT
xo+PMQsxHyJ15DM5Ef6oOPowC1fldPDEwMYjgN9ViQ6ScrPIWyjCZ9S/1hTNC0IhHd+7ZJcFR736
rsbXuXkhZ5Qn5wa7Q0CqsON4xS4eEGvKBmVTTj+JvhbzbzV4ibL3NoRuw4PTWuPar068I8jwBcYq
sD6ja434SEMs8WTYkyOXsjK4PD9rZN4haBEc93zqWnJQanzVrxI9fm59de1tbtZRCXpuZ8w37i8+
mVa1zezOtzIP4DykjRruzP4o+fu8dLLoe8CMSB5tbU3PthxXBfcz9+ZUvZrjNRkwyJK4S858BTPs
tP6eZkTW2uVSzIKdOu38dDsNz4wrh+e3eHD3xSKHuO4BV2vSzSS8a8qvFHiWsBszG/OeIdlcqkb7
t6AIpfbUJi+jQqw6f8z7url31ptKsg9YRTk0K3/yfOnMSxdkG8Xc+OK2mL56EvzyAXpAYrrd/PSp
M4Xv1Dwb1lHV9/xQofbwefCEa9O3ROPf4p/0/NwJhXOAV51DNBb4l95T30NRo2KX0xPPq4LsV7sj
asgE1Ejaif0rx2lqPefkNdYODJpJMXk5bhgNPMUCwOK/6F2MrtRUQzQS5iUQmt+pNxTxOYy7tCJd
4eWiZ2IuS0LR7jPy2tFrCeOSzIJGKbnh/5SBS6QECzPaSPgmvKiBwatOhJNZCk8DhbWKS7o/1up2
UO4C/D0dSbZOdQcai53idaMCt6vyYMXnRDdt/jm+L0MuiNlellRuTBCo3xJL4WYWzS+9xvIe3w2o
DZadxN5M4TwsaSP4DeT0VyOGmC777oXXYUEolNcsdHPJtcBjDU221rIb8A9Mdyoqj+QN4rEaM5rO
92lgcM31TrdWbrj94v7SkUacRtE1ql2rOw2ghOEVX6XefIskmeBKisRHbIYgyGkM+IcS6yrXTvSr
Gcd0EGzgEgwHeYoV/yUtNsVg09+mohfV1CFciELujg34QDcYvZYHSqYxxHwyFI5GqEZzlObRx68c
xQkYIGaJNc5xY80rKw9rVYLQQfaCtMa2g+/YUb8honVHwFUCCUvZgyLmz0fTPDFbNJpNzSOOSxb3
q9GHO6YunbcIztkK1Jnk5dXRahkt6o8qdwL5SCyURImRXoNh2wSbJHGyikauehVy3OvHMfmogTqF
6kbsN1CekO1XUXyJlVeymxWumv1CyIvr7ZRy0N9L7ZlF73p9K4oLNlQwU4XoKOauGLf8IngTJgND
8m2mUpCRtO8lTWGxK7oU9MNLJ2wajYwY9lF6kBmxKo4/huQSN/dCdvmRdGYrQdj35BmjtdJ5Ku+B
SnF8U4yvJttL2SHBXcRcUs62OaSwDr878gLwH/ykCh39MJ/HEU7jXe6+NOU7LD+xxdAuQLiCdwjG
IrzU5ExIoGNt/VPme6y/iQXTKhH5Jv6rYEAh4KkvegVC8Jamr355MtsDi11XS0AuVA46ZQ28mvYW
zede/QWUQ1CcSObUO7p0V6WfOL5H3dHckuuOPYnslUlwaOG+yGRwj+3B1/eJ8lEKuzk++OIxBX40
e/VwmYc/nB9LbJD6P1lZJDtje8RSTd1V7Ivoy5EZ4iq03m9SaY/GqgX1RpSru8jivs93ZYXGGKFM
C/xrIelgg38jP7EaFOz6kU3TZJPbWGKjGqfsikuk2erxNpxPkXUqaM8iaRcwjrXe2/hgAWSDxKKd
cYQTtA/XmfSwyu1gPcbs0MBfCTdpSrhf4lX+NjghI+GtLR4KDijD+qwUj+dczPd1jpvsQeKgnelT
kj/FOpbiZZzcvtuhVcATHK2NosM4opsLJr7GwQ7BEWj8XcEhItanbtLRTQdCJQeARM382Rl8Rpye
ufWqiBdTOgIpEsrtUn81uJeNPa0Kuv587kBrTtzrfVut/ckmNWNCENFdvXWb8Ujprt0nZiESQJFe
JqqNuKtSRDo1KMi4e++Et0gCxygm6yKMV5P/m9EJ1DFRsEs2vMgBr+GezM4CgFGrUznQGZegRuiY
Ew4x6SLLL3KIC+xlKLzAcFV1F6j7ZOePLxp3fCY+eCWb9BQyyQv0k5i9WTpkvGiXtncz+MsY8OSx
tpKHjwnxOB4uCa4i8iBZo9kt2Xq81RAb0I+K2xLRISeTkBS322CPtDsR7+vkjzb07U+NtC+tsewF
4AoB0eKnMw+pRZfOn6Vwd0Bs4nhHuID/Oz84/1GwvScGPC5aMrlFsjwmXNkkBqBr/vg6Qb40tgd5
N1dHgeMouIQw4JS9SsQWIEv4IuQMWnuumd9OSMm44XUGvrWmvV5YX4JTQD6wi5SaOHU4f0GhNgii
Czu3id9LY6P4O32paJtNar1mTcGDSLqc//jVL4Ew6pGiuC2UsWjfCg9osy1D9+MiXO9i8LWZtUKL
XlPn0Kja03zNBkrw8E/kEhiL2kmH/GD16Lb6pTAP3KKj+TG3l7k55eKrRebDseyMkaqY4Jn6F5Sc
qE8Jy4rVd4DGxGDDVsl8JxikuoopNGI8Emc7vuf+URvvGrAZYpUd6hHdV3zJuo8Ank8m/GDhWk1y
vDamA4O85dGpidMa+5SAYipflg4I62EYQh+0HmWsQb0gpNy6ibW2qp0Sf4jpxRwceXhq/hMTISJw
vsbsTDiSELvO7CO+GfmnvAADnjJjLM2hQx4fle9ogmfoh2k8SMWrjLDSfEzTFgemcBDlXUisluHF
vC7V7Wy+zATuWKioeWLxFQ8nQT8vXOJGIkK+iYJrQI1R4r/jB2i+teO5Eio+302r7+T+WrZ/cfOn
GHcRSbnHLmMyXTVq2o18PxNuid6k4Wfiq2i4gUmjhYGTsC9I3pZMFkY+io0kvZnzx4wARhWxliBZ
GdmHYID/uwbpe8lzUMgCOvp67iGpLgU040GkMCvfacJj0cVUFdAT1OVwktx6Jis+vfB2EB5uEzjQ
Cm89r8gyifpJ0aMtfyeVLy0hgWAfUsQYl1Qv7Ci8w38UrG2xevqQj6eNabxo0VuUHhNyKeT78n2q
vIXN1cg+y5puH2rQxqzoeTaY4ScdPbcjKEoHCyZ8QKaT76ZA8y3i03NzazPLzykFasCZp6LeyDgl
G47l0T8bK9IRxoYjK+cejbJmlcOZHsULk12ZO0Cy6RtK+dVQPzWYU3yk4rgry51GxdFj81zxUkXg
AHNzo7SOnr4jrk3aC6itutyR1dMi3WkZXvTVUnPpsosiyfsqfaOdjG6zUPaOQucMxS4QUzuLed9d
nSE+ZSUnvfZCRnHw0ftLflsonMlWEdwKUOeu7rZYxOTKM9JnL/xOQ4zOcwsAuxnMBJQYvEb/Gguo
P9MnkaGsPCmBV5cE1FykoLjy8O17dYMEzaDOKHd0DpV89mXP0H4b5UOEp1Ef0/i1mBzgWmG81ofv
OnkCbHai8Ez/qPMq1LYmr8EVhSvxNa42lKVEkZvpmvvXAXpP+EinPcRzkKdLQLEMPWlwz+Z49NOT
5b9EGoMm0GGPJcNsMXTkqDrSaDd/ur5OiHTpTuDvu4zYHqCT2ukVOw68VAZAxUCHybUcQ4vrdlLv
ocuJaJD+Os839Cqz4Rbd1i+ukDELEVp2gxv9VjFqbz6V2FiHqepKHEtL8peocmrtCmNfhUctEDeZ
QVAXE2n6KjoJErK6hwi0WKWws6+k5RBPEc6ndW3uxOG4wGyMeZ9zjiT5Ow92U4X8oR093qZPX8P5
biWfOJbBnjXK+e9NND9irhZl0UTbizo6Y72paZSzCmke6StZtepbRdBSIMYsEOSN5s/UeGpGAh3/
qluXtkJk7O+D78R0sluezsY6jONbGDNfyOS1P17V4LfDBEbumMWq/Mr8EF7UIWEcoZwNPs5odQk1
imq4QVyBIP7s2ryN833B6KrV95KzMxJXBwFNcHlYUSGpALFDdS2TNpsg0NSMVWTJXAlMwkblp1AQ
ILYkwBWVwImLK9EsX1OqML/ySTkK6DC6MxLfbRgqRKQqG3rkJsbCQrGWKGQOm5XB9+6M67i6GvJP
DNt+bI8pscOZF2XuX9Ll5Wa00I6Mr/VDN1EUua10Kad7IIIHf1YiiRiqihJlvyMwNtH7y64Cmine
DIoOzIwYcn7p6PvFpzC89dkxXUQAHczT8CIVThnynNrMiiGFmFw4Grc0oc4ws7XxMwJuNZSMHeL3
hVhRY+jmz0noQNpVgKsj008S4SwUxLVo7NkksCD/yU3Zsv+uWedKbYCSxYci2zVffX0suwcfld6j
46uknyEembe0fFjqhpnYqu94OxYUj6t0v23HKG56QC/BtCXQBvHje5G2GvzAflB/ZuHe1WdT+9IS
J5p+g9BE3PlR2VAwd7fMembClwERoqzpNWy+sWlbdZt2r251LO0yn6iFfr0EWzV/u1C+BB/Zukf5
gucDHmJ4DZBvLXNLjUUUmI+hIign2RVter/RFi1f+sLNjTxU2W15B5GUJU6+rrwJdsRWcWM6kHoz
kzyL7aI5dPGWr8yIbvCgG/koBg+GAEO0QW1tyx0YvhZ6Er0B0AU1dxc6BMSbeUMwUeUFtLkYF4p2
kICA8tkLg3VBxU413cfgGfgMqivmt8JJ7VM+v9dQR6yKhHWXdmTRjFWVXSBr4N5YYVen+5kgZutQ
Af8HF+pAHxyIAfEu9IrNQj33Bmwv3mBdFaBElgGhrwOvchMRL9LoR86Q/wYvaQ6oe+R3scUuePlu
sXd9qF9pZsse970CWZhs6joExlCMzEzjvQrUMt74wsHUHlY32SAqYgCNl3B6X04fwEtysV9Ya2Lm
RcYj5RQfExNSYcITUGGKfRmBz/CqlGsVtcoz1txRKLYuacZpp/sCBHDuEONDH2EIen1DWU5iOqZG
xa22Be/HtxL3NmPt+mzJDuH/JEFjvwFrUIU/X7n7/psyHRR9p3dYJf+m9gg6QI8ApU4IB8go72n6
5+uMDE+/+QqnAJIDApylHekpqTGCEY3qI8qfucJh1/9iA12FYDlG32OcwW9eOLIXARlDYQkz2Sm7
cJ1DlCEujnJErS+o50HEcwfNc5h385qJO4h7gDsIpSLzOclrxZOALKRV4M7QFQeAmQFDUKJDm9z/
DppfcXytSAYr1zETnIZHpeJ211YFk62Lpj/JVDMz3CNw2MNwqJlvNjS8uFuANCzSnW2tA7AW5KaP
0/Supm4KJ6Q2mbKUf3WpMroFNPyo85s2Pub67LeuiQ1BkX5kzE5CtUESzjnY2aTRqC9Vw99ZXEVs
gsQpPEmQ94JRe5yMxPhhgCxIBYSAg1pc/qHTYRmPZ5MSeRuCViaEIQJCX6I8FiV9Tmxp0/n7sTim
i0GjwTsRmLRqdxOYsRt6QeVka2IaP9bv6Gi21HJeIsHGjBKAFZNkwS01eGJ+6ZVvUYCn3yqw4i6A
3DhFuy+TK6xH+q9lnxgFofxGXjcIZLPwlLpHa9yoeGuakdAhpkUTiqJxE1gHIJHPeNPp6pWeUkoD
B0OlXh4S3VNsEB+4pLo1L4ikb6vm4Zcvae4VF51CBdqZVIBaB0sQMBqqhwbu/2+kHQNIJfGGJwIU
jtDt8fyuMuNi4WLmSe3vHLUjV5ZknU1eWsgfNtGt6BLnt260bBPmnurkNREnW0zvJVP4hmGc+sEI
COvNGBw4xwooZoVDYr+MtqVwSDB09Cv6lfaYK1td8BYQUSC7AuRXU8jpIoh+cVvF61EAFSPel0UY
oN5jPGdeuM3yLXqK1+jHrtmHtEzKt1o/F6eZiGup67iNJMTQseOLbFcm+MjgXc+pZfjFJdSTYdF+
mfmF4HLKpX7OurVB8Kyl1w24agR8hTHeEqWud1U+O/ICawleMumzSSQXpREfxkYynqn6ywoD8Nel
6qnFZ2mIrjqeSC750aGyjgNg3eK2CCZixmaRjNY6BpBavdbZI8sXAcclc9XTLGXvnfHTGd9l/xTl
dS8fcTnahbBr1iY39ppPERUHnrgBecuDOUoWuKXSMFY6jwCPbfSthm8w1G/vrApQSSQknrSOwK/8
IyLpyS6FHJ9pIhR8FrCgwZr3VoGiY2xoerIrt4KJvJdz27ULHBSY+sjAIhO+E6a8uLM4cNmMs7CL
tI5vm7Qi1D/LaB20HtW08UV7GFsZG2FH4PwFLLx8Q/D+CYNH56oEOsE4RWLOXUr3PEJb3wFpYDmD
Kh0Dli9YB8TqnmbhH62Reolh3YJuVCn5oeRFN8OE1Yj8sTB38H8TWnaYMSfR1aC48PthLRNgiKj2
xIi9SK7MVYgPYjhkqoWcewkQO2cvNEBm8MqdoPQwBDnIHxU1Yoj30cBHnz672OHjjRY0QuRJ1gdK
AYNzMJXf4hgdxgBbRH4T2stCPI6CbXufGH1T3HJNmldikCCSQ7uDuiFJP3r7Fnucvu2pJqyHFZ0O
wUIwckmZMZx4VsGNf5hqy39Wwn5uzxIbZWB4yTKHhrj3VbrT8l75KroK13xlQ2ngUi1rL8UYEg8U
JJHTi51btvWqUB6p8Ws0qIHipaULjzQ3G9YoxtkTwXkVf0LTxnyxMng16nwtDRs/Oi9IY2vWvAJj
fQ2KNeNcDfmlav6jo6NPE38aKWeMvJYC8O9PXaDd/mawjt20TMU4WLIOaA8uY9ML/wYDwC/gS0/V
QQwgYw4e0tqi84RgTP5dMPIbnqB4q3vpcP93oTJszDeW8F3ynBXjt1KqK1YjgL+HNhDwEHd/ofoJ
YwgaLS16DmfY45eujtnqbGGTglAmGa9YIfGsBQHHDTs62LjDcomB7UUd4EX6eFn41IiAWTZ/Dx1Y
fycbuI5SLoDoFoXHZD4rq57B8yNLfxeQk4Bdgzk5Y30BFeKssAThIlJHoH7hT7RwkQAVyOIQx2zP
IqQ/utiRQcNyoQxo2nbjSFgaeBvS/pjFFim7b0PUuV+32SbF4OpjunHY77UKfs1gw2TUo+LSJjYS
XJenib1LMUVXb2TrbPU5/ZvV4awBfNlDtdrOKGVC2jqCyptIFqh9GozBAekCXtstFs0UY9ZoMHNz
AeahtLKzpH+TAOZGwGALC/Bl8TWU77hbyK+fBEoUg2tQW3cOW0LAEpfDJuSa0UtUU1I2mNPXgkH7
ixoJwC0KHp18jabPqviRia9046cuvpC+Zf7oG2u9PlG1AVuNmJP2mAIW8Y2AKK5/vIOw6YRN2+A8
JjU6um3210sfE47jLPBtjGaI1n8Nj0AGo66rPhcwDHKWLD7YyOUA+112ic0AH5cOZkC0U1aiLWoI
d2gyaf+u/UzVuww6q8m2g11OpwGEhIJNrYFYWP4QUarZHhUy2T8OuE/4rqvOZeQRSGs1+yjN08Kq
NIwXkGdbX70LOduddnOrY+kFCJcywtOwSN1AdSG+OQUZGGR4O+K9767FeF4UYTnCrsqdowVvch8z
7Pjusy+DAcQYlLAbAJsWL3xSnMiL4jZ9GMYumo6y9jL7T6U8p9N9+VdbwqeJwpBjBxrNhIcQk2x4
s8p4PdHUSVssVatUv9ElqCPdK6QPEsUrXXqojNcZkbIzZIw+nkxq9a3kYs2j2cjkHRcAccjc1lCI
0m4HfmYU11iEa8UHaWsrOAyK9rP2EegYHRXhPRqcWd7USASL3jExDh4TaExQKNSIJBZ7W97oBVZZ
7MQEMcBWZ4mHqZ25FCUxdAW7IpKCpRnbqifu8i2L23BfLn9KaLgZQ448/OpwNX42TKhndoykyk+H
Q8wIP2c68amfKSLf5wfDwyZ5l/h+CRph0E5DGpy9QHA+KFwCAnMLOzctzgURUbbE9ONzop2evKU/
UvhNHS7D8FiDNMwqJlE5M0tGCxMrdHo7k/f8r/rxu8dysjRCaQm9gXsh0C/L1a31p0/scSoT8mR4
wjUJiksjnmm+1eQnBM0ixm/hfKPXl0ICvvcUy9IiX3TZjZmkQNqIGBB0lYYpnOWmeO03BqtIhmFH
D8csWwjdhEu84Ujgbq16WMDseqj79fK7ILDiX5OQLSG0UtezAIWEzjIT6gK26HV2iQVXbW4s3GsY
aUqczP0rE7Z6PhD2wwErbJ7IlRoVAW/ioAKSGWpayRwRFVVWxHPmmLOtmBhePaE5SSUn+lU1YQiO
mOHbr4XqLMOJdBOPN1FCfA61V2bxormfIHp12QnmfTWJNs+bP+6Iai/7Z6azT63YPETxIgrnnOYv
V3dGuoOMZqvWGTIao/Sr3G38GaJStW2ReJjmgl/zyPg6zD8WrYnFeBFT0mzJYjvCiHtc/pOzey26
/gcIJpxRBp8zK+eSFkSt8QKXTMe+zMgBuSMy91V10kU2wZGgYLEVlnvZ4MgQqUPmez/dl/NRzbyl
twutlQWBTIv2ZXwx1HU6eUbROURB0d72ApyrzJOTDZkVCqGqvCUJjy5uC947aUT+eTd0OHR3A8tq
koCrid4U86OLFDY7DatLYALYY4wY2AyIlhoK39nItgZcKuvRrSIy9bxYDyk6LXvcqnndkSyzI7dX
QOofAukphD8t8X6D9uYSx58CQbmsjVAUTGxEMOhQDuIAaa/6CDHwcEQE+sr8LJiaI2GsWTZTeB0A
aTzt+dnQ9hL7M/BAM8MgLrE8ZXix0DwA9vOWbAuUElhn6aHuPWiHCRNkeOB0gTzxscXjHn2TEgtD
t7POkoYJLqYItVkuZmpevYrA6yJ/sOErg+OLoLVr881khYAG3uGV1uZLGL/E46Edb4W+yfQDyhFz
phG7GVYXa0sYJ7qxk02XrzH/PShwnOsRue9NotKxx4e22XSzPbJCjd8Fv33j8G3zeUJQZB/ls0TK
Hndt/0YVj+NmpUn2UggnoMxVzg5rStGAKeAnmV0HGTsv0Hk4H5jHCi5TaWIlfAUjkTRzeeoB8WKQ
Z2VKTATUDup9o+0tDhCN1NQXuTKCuLsuw00nQKk02XFQ408kM4+6Pf/5eKIGrDq3mterbnU6HOwR
ULqiE79i7ELHHH+bqyRpFOmqTbedFH+xtfg5CKvLsjsZ8Ns4gepqNzNdoRtjxITP6j7rjEKHo4Gk
L2XHhZnFRDzKDZ4GTKwMuGBAdPCyGMdKwqdfPSf9Yyoh+CZg8gEFtw1iGyaat4SKrwwbYhmMgg26
yHnBd5mIvNJ+4vGdtHGjVmy46X8MkWjTgcOV6A0vbr/Rt2DrK+qTle5NTjnerYkOID/p0ZZFAQXw
G+ozxtYKncdMldghsArnUFa4Bt0QjmJ9UOTXhGZovin9T8wJo0HDWpTidA8fiikvaxEirO0V3X2D
xMz3j8kuTD5rBdXNOk7svQj0dB2R1xr790DyairCezAuaTPWSrAkcOGRiy7NJXy6/bKQkhHd0leU
M/UPBUmarOGFr03xQ2p2WXGx6sdScJU/HHFt9BEbNNkmvV/OK7/I8AuSLmKsMQ4aG+FoR5iUBzHG
MiCCAa8e7R1uIrH5bJYvxfCeUQLBmpk55Yu2xcLTknMbd43PQgWK2dq/xAJDC7DIMhGep+r/YpAg
RQnOvzstWFsu8EWytp8GUxJxwXQx6NabQ60/a+h/lfyhJAzHgcd5Q3/jMehSb/rMuzsr7USsqUNx
i/FepXj4QbKA2ktsJUTvgbschizMA1AR35bBkcliiQ6zuXIpDMyHtB9Gi/vqKU+2lrJuanHiZOah
6iqvSbgcKc2i0sX+wvpW9Dg4jzhp/h1zzWslM1ZD5Vzyz6yncyVtY5k/kbgL86vffk5M23OM/Mt7
ws4QSsa6YvNs+r1gy/FRR+p9wYRPfI+gAJl/4B9QFDa7OiwuYcUHwut6kF/HHs8Ek7XlOJ1RgNpm
MYbQsU/tZ8TEY7SjebcMvAv/reSBECbcUyVzVf52XhtcdM6I6sMMIex2Q/lXFXxVazEEFngZcfdo
/E7DCxvCAuuNF5bV3/Q+lXKLyhdUKmJAhsABlhJFveTji8zRF7avpvr1NSFVh7aqvhHHtgPlr3NZ
Uhqzg1U5BavviiYVzpQzDQ1cZbvQ1s2VlZb8EaKE+seylPY16D5brCQ69NTFfG7x56RdYpf+N2P8
ub/U2bFlwUrzl+c/na9S3GK3756mtZWpbqnfpEa1W/ig62Cr8Fa8R1juCYf+SgyhSoCvhom6wuvA
4yU8OHMqyO7dJlZOceFW7W887IbiRFOpsBmTZLXxo0AMaa4Ayaty37OzSLwv0/9oI1YBUwZUwwGk
GrEhKPtsFIH47ww1JkNtl3CSqPz/2Ydl8g4tZg1EpnIbbDr9oQVfQGURMpAXIgQF0r+MUIAPflas
BFR0FBvFEfodZ56qnxa6SVufF2/DyK6ncXizJCcy2ZSxBc2Poe8w94SS+Pm8Ee4CpURRimgm0Eqj
yhWiJVCByMhSFBg5Av3hWqr3moXNwf80pb85px/z8HAAKj3iQkNxgQzbqt64gcw87dr5kJC1HtJT
Hy4FSB7hinw01TYBU8+RxPpPDPRvcXVvybOB1VssMjkCp4lli7nPO66AqjxVZASrnoV77LzcNtE7
ghpbpmxQgZipeJtNUNqI9cshH1ucP9julU5eKQjl+bI/ScgvOauYk13Fdyj/pmCyBfb3LtDWNr9E
4j7FraV/MIlmv8ieqi261oW0DuuEnorxPBb+IDVpVa98aGN8qBxu02mzqDZ+9yaCZZKlZWDiYlYA
pKyExJkYJgTEBXE4cQsFxsEqGKhxOr8nWHSHuz4x21vTBoC7ZacKvkUGdkvS78SlPGPjEuqXFPWE
VsynL1v306bGSiNfFcnT4cyxhsuh6lpqP9zlA7R2dpniGG2u+F3rzMQIBeb6Vs57Izk0Is0dxeF0
6ssj/pU1srLIdBe5SUifECZIbb0bvdOZLoksXSuxAN7xDiP8L8tN2KGh/8lsr023remJzBvntc41
APSO1Hi+gV9jG2ScxZF1F+2NhYr2UB5NYLGxM/KIcfURbtKMvyUlIZwSmd+fbqNhDp7DzJ1CRnbm
JZWfIespmdkCXVdLz2Q0psL4YIErKsa7waJGiq+IxlBkOJpcl/OUi6vHrDD8heVW5pii0VuWJICy
XB0lhsMNs5lS+RGsL7N+s6wNvV/B/yTftBI7C9hPjcUe+Tik49WK384F9OFz3o820gcufR8ZkVhA
75sc7yZRte9lpxvTRdoTVjPZ/7F3HjmSI8sCPBEBaga3KZhaixIbIks0tdY8/TPOP8LfFjA96J5B
dWVRRLh7uJsxyT71xTXJSqO9oQ3KQ5V9a7RFoMQDqKRqn1PJvgnvJt/Vbekev7L0wxWhcTajPt1R
+2RQYTqBAMlexk6itk6k0jXrTcWXESXSyk+Psk3HJvU1I90YxmliXo0+rT2oYtTihzNG1mDwnyZ/
Y0rJUO4RydVsstbDppkLuhSBerwLg1/PvqjKMHtBp9DOjb02x51bHdxv8ovm25N3UUbYK/geFPNG
1jrG6d0ISDXVfWrExLr0bZYEeUSMXSQvJtQCQ3sUuf8r+1FLIdeqmy0p3AwgwZSsVnSS2vm9yn6H
Z6meswJA0wI6moHLGBDyeDDo9a/eS7o2VQDT5HjxlSpG6dJ39EoOQ/ZKF75jaBzoRwtGM/voYtBA
7n7bNv5ODkM5E2PKg1X7V0gbQmWV2xRiEGbinOyYA1GJtJ74LNqFtLcTME/08P/CKkM+06x2KnnC
JGmr0t7b8lQ8hFaeRX0YztGKrk7cxKtsRRmFbZ9RlwMxA3rf0fDnHPC0Ba4e+QkHAZjEJz+b3B5c
jX4Lx6BeiKeHaM7zX37zVSuf/1Wn7UdN0xp0kZlLzxzDIjzcBSxPx4YLbu/hWrB+/R8kXjkq0qFH
g3rt81NBwysxE0GCEZ96l7JkSadjfGcv+pPT/8np/+T0GWHJn5x+p9D0TJ33T04v/cnpZ39y+uBP
Tk+395+c3vyT09NkSOD+J6f/k9MzNfEnp5/GRoBqlX9y+tWfnP5PTv8np/+T0yt/cvpF+yendznp
9P7k9H9y+j85/exPTj81gzDU9yen/5PT/8np/+T0f3L6+Z+c/k9Or/3J6f/k9H9y+j85/Z+c/k9O
P0G3/uT0f3J6RiT+5PT/Dzm9PF3A4cZI7RL/X+geZPvWtS9IL0ijJPdAa3WqlDP0lF26qheMgka3
aZ45pJtSZpSzct8U+xVIzNyCRQYNUTiAoyyDGb2d5/9MxDnUemAoU2Ygbe3dq+QV/dz2FpkODBJI
QqDjlk1y8qtrDqte7sxtwyjHoL7p7nclfhnNXNSClmDavVtscXp9Av4nQrwJC6Ra0KvA2Go0kmdM
LCsAEbEwuXQcb3ttHcO/LbC/7xPxzN/6GHqqxcTQRPwBscfwtQ9Lx8dH0kBDdKFC9Dq0DAZOUv5o
7UW/9fufThTwM5mgYdKDETO4DyVMzmmEOtlV4jj2tIcv5MqJKgeKGvN7TCXxvbV0nQaME6g3T9np
LnNaxtlEbjUNMzDyAh2Xz5v5YA0QO81bc6uY24SxkhSmQAPmPO/wk4EjNB0v2WRMu2EV50eu7KXi
gLN+r4e3sNkIfyv3d1iRsQTS3iiZf9dmIXKPOD4IRka1+dTrH5cg6y++Q1t1eJStfY7tYUHncWt9
uAs6siFAMQCwtKEhy3Bld9pVDZ4p80EWY3fBuQnOUPuG4Jg3TiWeirah7R6ZAiOtaFCV4A5d2h7G
ueq7x1x9TbIWuANN8iXBEmgqDAI5uLmL1Bzl6KkzK+Qz3QVmKtqpQAzMczX3HUbGDQbMjfngYhtZ
6DmTnPVa6Ec/vsMrFsswOqXlKgG50dBsLMOhDb0BDnUwt5mhAxSiN8ATmXClOdqYIDIQLvSPUHa0
AKRDBd/4jTb0tgXkeNaNtzgrZoNFO3B0iuN7nm1g+qogQF2gBNbeb84jzE6VeR5IAwtgwn48nwb6
cVvhl3WYkKzSbRIzTIAY94ncsNOOQ7MGAxXBXe/KtXXQs4O1eHSzAQHhMgPACPOAYRn0Oas2OsTG
FqiGVsJs2bb+XdDyLoHWcrEqfcazMpyXTDtepiEUNAqqgDh3LI1NOD5reHbeWpbWeb9nkn7JJKrE
28YUFw/n2G6lYQemlodRg6kHP82w1s9PVIFwHeWO5uxz3K6yibAFlch+xIkzTf/l1y6bQ9kObefr
lysx2neAZrw6ILPh2v4H7BuiNVBbjCIWc3KZDFJ76fdneAuMsnoGJCxG/DPA9rLQl2bGpKJWozKY
uTsxU2edAzcPUBXPZDtp59ZtdAlm5ZsGH3waN2QIvlx5xlvGG+KP31GIWG+ac4DyyTScu8j6w+Bv
Y8ZWA+MN8Qws41NlMZy10vBRr0ZHRlUDep7ZeqarlWbFjw2RpkvehvAg4h0t6C6YA7EW6So3r0yO
zKv6qld7jx75yYikbQMAxAaSymOPbBMZpnoMK491rllmID3SHJIyPwCjTDFd/p23ZDqkXhtLnfl8
eCddtBqT9xTgnV3tgmE7DSArBSOfgDLELq8ugbZlkcntr9wEYcPjWmI0vEb6LhlwDqCvLJYgNGFK
cTlbXmBktlBhmdNvL7g48uGaNeF89IyZO4EpmPWUDNYLmuZZix1pqVQ9TexOD2EUkHq+lJ5MKbfl
arxDivQYIkn7W6mDK/EOQf3V26t2mpgFLuN9pfjP85OZbJHDMCLJvClDO/cxX8gMaLrJQqonlHEU
v3VwSAEVqMpKwZspHyfSqQGKamrmH5R7Y7xPs1jhZ7YEbjZeJkKFFRylRThX2oO3mAZeSunpFZtR
WQv30T9TZlqlk+TeymJn2XvZWIUhY87AMevhXOvXGKyABG9NhG9PwAI2U0Dad2CfzQK4nvURrvwV
pMMx+CkklrYMO530L570eeuiAecIW7UCZ97b11Te4ceuoYQgcK+O8rCx5YUMFGJgFt1TDk39deAy
1DAJq/IM9jAbLgUun14/hfFB7pjLPkf9e8ws/i+ubh9BpLbh5S2KT/w03OoIzDY0oWDCi/k8rd1y
mqvMqleCdlA9aDqrJji0DF+SYSI7Yh40W9VMWec1DItTZSN4vk0/YANJIJFXg3jzUJkGjF6qCYhl
qIjRmjHOpsT3OayNyJHUpw5/CgkKU2pdsbdkbq62gqHNYCA+uVkt0qnzrA3Yy9o33YcI757CbKXB
ce1tRiAY21OgVgAYZKqzjdmhxMlcQMrL3qQomgsWUWAVE7ggWdlL9vOEccpgWMXhna00nma1gzXe
YK28MN7cO/JclF9w+JDLReI2Qi0amPPRjKvFLHpvf8PXBYNdwO+oPnVmp1LGNb94S9xL2+yg7yna
YxobFjVu+J3Zb1Ud/PMC78pY/+rFe2N+eUzVZiaOxgoC86wHa+IMIKrN9yEGGKT/+OqKwSOWiOs0
vaQXC8k7lPYxX2qrSj1OUCIwBdMAkyIunfIOmdQyV4UHje8D3wXzu8/McLr0t+geBETxTcjrsIZ7
CnwK2ti/WrkG7jP5HcPTFybizvHMWzr+Zu03RvbZwLAL8oZ0E3K9ZHRUi2ipNds8mVc2U2Dy0o22
gKkgQo5I+8R5ZNPWNimqzfbZyTsgYGZygjUSAdCcBtPTE44SJ+Yh7aur7B6g+wXzegljDQY3XxYY
59ARjOdcp0eNWzGFcprKK3aY6FBD8cwZljGWzIsV6VsqfdT2nQlmo30O6i31PyqgrSZeZqINduCA
yfJzkW51geXhIUebhrnRiWKi1Je42KbWZwq2WG8v1vCVVTmTWouJCvHb4VuxQDlGxA1Aq0HEEfRY
/C80o33IkpPPJ4oWo47wtLzgOMUbcgTwQ8D+ALfXbTSuE46HQdmYzT7RVgXzuipB53flb/UcmhdI
1HiNJwKWHHDJWV1sp3lFFHeM382EfDAvJQgOJQRarD1xIQBpBItqxE6b8IFwjPwrFwL6rLqJvZc5
4Ue8A4wi/oHYbjT4Izc5YM5u22qPVJmwmuHCsO61ClT3bsEGiEoO49iPPXh0YZbNVXB0JgzhDnyK
hFWO2G/jV7Ca7CUG3eAsa0e15nVLoXzuBRCIBcPgxmEamI6qz+kxj5Z8edEtkaPCRlazKzz/dBE6
fXkC4z6RF7TgiqCggkqgnW0guBlRwDRmDslqGqwOtV+1viZdMw14L4zo098s8n2QHg3rxOAiqtiH
B0SNeGbeIrCNJGZ+LXBR0K/L4Clpx9r9jAEBWfmnHq9SDywFggvAUA2IBkmXIGN+WMp+MHMQKVzu
9KeFg6TuO1A8wcM3rlm0NtVtId2qDDHM1qguRL7Mogk4iqm2TG2HaUXWjCrc5e3vQPybhMcYn66S
ApOyXmXEIl1sejRB2MpULH6a8iqTFIzMR8zWZyHRasN5Am1LDwYHB/izNIsXjiKupTts4jA8pCwn
tQh3pQlSKi+5iIsMnU1piGMlhf+asvjEXMJe5aX6wpCU8zjmhyEiVkxS+Z+m22c/GZ+JDICqVIA0
aL6jhtlO9aVdzUZc5ht0z0fFWg969tWNnx02ScHN1Xq8XJ50NGHJj5n5ViXg0fx2JaAl+YW3y2Dc
h0lyKIkkA7l5lxPlEaY1zD6QwwUcNhFgFgQWWYIactMI7wZDlmiSM3fcd77KZsrUdaGv7QZQWcsD
V0YsmoPTiMjR7XyuBtrh4PfNEazW0bKVlZeLa6cm8sZjODrQl7kXnDVf2scMngKJvPr9uJIUHdyo
vZIjwk2pP6mhRKhzE5kNmchy2tp0evKsibXZsdaUcv0j9HAWxdbFstVDV5BLxPjPu3Blt8NqSLKN
FTAvCuRPxqTYMcGaXwukndYAi87sgS/2yzCDJmMNq2w0lgL3rCvUuwFa0vXKVT7ajuxVs1r9YjGW
2m6tJDgHtWHbydIh9tN93gaIw8Z1nJukE5BrPfbNkmAj6XCvgRk0oMqridPk2qoh5ywAvAZ6MYuy
6Dwm4tHaIUgI0zjnY3fww3xleIB9PdBJsbLoGdpM2pyEbpybQTxXKulgBls94YkgwkpyAAlwQZL3
mMHG3uuPXox4Qy72BgwBOSqWtQVTFO7jaDCQGSqXygbDhqMMPbET8RoFfrHveDQITADoqTgti1WY
WStosuRZ0QJusdMKQFotIkM88c3UBFTiolHYKRVmvkW7V/SXJH+NAFXyae35UQDD9BYKggqeVoWI
MOMVJ6LQ2QAjIiU8iSAdP9yfKSyJwWgZ5Y0oPfSPOWu5F/Yz2zdIk1QQG2LWj8a6H6A2WrDTIPDq
4dGO33PyqsEmc0a00R+lepyNiCFHKFYZaK2aQWeDcUqzxuE9GguobiSQ0SJsyHB68K4hys1En6u4
KQS4sIE9WyXcsF92iqAEO5gyQgRk0n76PjoZVm5/uAT7Td4s/UiZGe1PxArsyeTGZJrB6Ljjbog/
irFy+KBLNJvL2IAZMhLotj86SJ3e+MTxIqy9G+zS5qcvTQbjjYXW7zVwawnrhwUCtZ+yUf/uG2tL
wQEG5B9tPRHhZzteCbqT6Jkz49vgIAssxoypTZTxZyB1C89PVhV2B8EViRERxDgAZq6VX1xZhOBI
LNCyw0YH4OYlyyor5zqFECmRH5H60bAsTpd3nLg2qBAkGPiWHs8tncuG8mP6cAEJbZyxPmhvLQ6j
TiK/5y/MTUKVkDxUmphR2Ablh4vRZEAWB9Qf2kTPNG5RQItV2K7bbOF10lINwOG5vZNi4B598tB0
nfsDrKl5Aii5hLCRYzQNBqIS0ECqV8xSBWAqxJAECFQ7RWo8SuWIOxVcWBfbxO5ccz1da0C9cjfa
66WyTEr0oTYJ3DnXloV5K8GKBMFvBvjYpIah8oRPdC+jThZj2M2ySQFpk0dDF58Wd/CF5XANajJj
MhHFAhxhgE/BnGFPnBe0pRYUOwuCsU+8jLum/qcnL8Eo8USnqBj6ZhMJp4h1BL0Rv5UtyFnIYjb4
fMmsyIQBAhEipt8SLL64YuXo2MRyRMIVoaEFcbYfqqUHbq9+1cnOAoDWU++qEqhB7NoZn1UDRKLJ
1rpr5ZkIYXNy+YqHP5FGeVPqspx5n63y5QNTkRMu86UTWExJJaulCs7TG5EDdOouLt9rExGi5oP3
/urct7Y/2v4jtk+59szUQxW8K8UH0ApRPqT4wMOvkV4qPVGKQcJisNZ54AmIByswA+QfNSlBz5+z
3mkqnS3Dn0e9u7Vbhpj7H70DA9z9NgMwEUCFU00E6lfMPpNbPEBIKy8pNyWJzn1RL0P1lQpqD7Hy
yFHplTBHhLAXISQFN52090gJJkANFPFe/p6oFql6NcyDAlFqsIAdD+yijzSHL4WmEklSd7bMz0TO
Z/HoLoOS+wr8tRy+DIgq/3z13jQKZAtqbpgcZIhJNby4IHgF1SUnLFRQG6T/uqYAyxHONeWjQlmX
Aw5RfpXon6AqlX+mxU2Fl9zd5eSrxwM9QdyyixSdlBKm10cQ4arkcqvXIAS7jk5EKbNFpAJmS2ab
sboRQ7T6w+zvXIku2+NMyUHLRRJCrmCeGttevnj5PUGkC/wo3KGAVUw8QryB2RJuepltBspDsr9K
yk+uohKdWohaCD/eZYX0X3J8SF8x9wj4hUUep6EIL6qVgfJt0OZJ4M4FAI6aKNRHmGlABm6kHI4Y
A6Qy1wLabG0wqC/e+U8MzsPPM18Jq0yfEbWIlcZDX7N+yrE0U1EbaOzYjfAdzTN3KfmuAf7dpxTn
QrKN4or5XIiR/afbTmjAeFYDeVQpKpAUgh1CighUi1/egInAzdZ9VqyjcjH5Q0hErE+tP0ndiVKV
FCFTOepo2EgzkjW+N6jRIJZnVkL+0B3w3AwI6jsn29rSfEwc2MxTxK4++EopWxbD2Qz3XnCVwOu5
K6/ZyYC3BNtCtslsuH2PuPwZwb1KYD8byhSGcp8e8iT/LDsoNXzkzO75JWHWhSCCphqFbEDVKSbL
DZNxHXo5W9hcJXuKZVD6wBO4z1pYLLT2rLuZoylXSX9I2CU19Utx72bypXgfffM7mul/S08FEnQ0
CdvBNuZgZur+lRsfaXlsLA/+kYFog/TwV2MFyS5Biurtn4qJGSPp9Fqmya9sPVTrq+p3qnvKgc9Y
uxTkmKJRXfyNy9wZ1GcU7aVwU3B9K2+pBcIxYdvKyr+W4rf7BusMKGzp7riWgdhTTVhJhKVWvZPt
PSoed5xXYlciCk9uxbTNBi+dvG/Q7kr+kSRv0viPn9ke9pl+4w0ZxveMbTYdvjtIPknxCeg3jm5R
fxvhYspHXQBXSLElqxurf1TEAQn2w0rTD+LmkgpEtcKK+CGz/YRgW0r7LDfUqA5ucTWb77RYF72Y
uSztYWCgNOP1Gdn24REW+UP1cRpljzR7GwZwUN3NqK9ThKDIG6KjrF0NyjmNkoXp71Xl2hq3mhpK
DLf42prYzbYCH+0xbK8qwfuwCwtyuSOGdL62EJsOtMV49qmPuOoNfl2ZK3ODPTWOTlF7ksXelr9w
eJesXuVt8L+T5KUk6zGFd3xN0A6SrBvjSa03Jq5YdSdjC1HCnSsDo6Ec0LwF8kIM+zg6i2xruVef
whtUu87dlTiL2mNewFiEabhtjKvWAMqUH6N57zTudXqEgl6SMgqF4k11yiTe2uLTVd7qdFvlh1j5
CMaj3N90FoImePDIKCwDdXUu7F/VNvbKiJSEHXP6cTRy0Sr9alGRWNGdogkY9sD7J7VPyvLKcAjC
/QCFQ1q2hGQedqz8rorHdIjiAYKldtll91y5oxeCjHoyQ2kZFHcxniWwkNOhxd0Um5pikL6PQeiH
Tm5zXGHsR4oqzXtSwInVfnsyW8hhU9wYrVzjxG/K6Czbd5NSrEAZEaSs6BXw97NRPizz6Jcwhy5+
sUv8Yxlv+vHkj2vgesI/+y4nQvrC1k6hIRauTBSOe3yf5m9WCSgJWn7XXcz4Kwl+Yu5o1sBAxOUC
V8VlLcQ7iAg7T39j+JrFT8T2lxx8L1g2aC2Eby0U9+nq67ZE6esUsPfsl1R+Dd5rDN9MoQOe29vJ
mexgsSIC8WEbl6ylmfaTs9cIvOo9zLIqA+7ShcuA063Mexk9fmhCPWw4RXPK4uPg46knA404fvCV
V+Q/s/bNNB/5wAHMskyX0KrcYVe3e9Tfer3V05PnXw3+DizbFBTU5qC3d5l9JfxmcayMherNExCK
HEuB0atPuX6gwFJRKfY560qNg6W+kgny515tDtAq9xoqE+j2J1FvqvsjcwOyB09EkVz1hhv6L6dW
BjiPW68FGwXMbbPV6yUvU16cRb/z3JdebXOF+lj2OXjftbwyOsrf+aHrjyG6mHYThid4xiTwolvj
qEvCHxb46Hd6m5pzBf1f3avlOzm2DNEzDN8k+JuEUbr23TbPUF4V2JA41rB3cXbEnxaoT57VOP+u
yk2crHuBczSZZVE3iSXmnofVmOLJMwABrYC1Uy4FmLuEtbiFDQnOFlL73ITznEAPoxS6ICxEmToP
haBW9Tu9YFPxIK+pFR5CY5cqK5a2Rn/mOABwGxvJvzLaNgGOSTLAOQwn0Dp8slzZIkP2pI1sUu1K
OAkMZqLbVu1HW+3qkRrX1lX2FA9t+F6h965S4yYCnlWdD13VX4y9vmjCZE5GjVN1IxqEo9qvPgkV
iGk6SMER/FpZnPA7sqJa1kUgBqCwkG/98D6laXzYtvwiS/XguQvKsFNg1II4skp8Ge7Sr/Zp/Kup
wAQp/wYeC0Nw74Z30ruM8AdNYHJB1Ja6TlE4LBmJ5+TolqObHv82SgMg+aPXv3Pju8j+FXCV0jmu
HUp5fvdjRv3cdX+m/LCRfibnYUIe1pY3XX2DC1YRhUgU8/2rzlZcRZ+afEAymUa4pOKNK7ZJvXEr
UGYrBaGPBbxq1Y+44a91dBOCYve7bx/jZ4l3AaqiDOPuPN1eI/0X27emWrb5N7soP3znXTNvyTNT
TYxZSMbnnKpIwGHino9rmk7bn5FQmrxxBHYzXhq/eOMdiLWTVPB8PQfqevFaNdZDihz1Hnh7CyY0
MUq5LflNgUt3+dBHKjIHtmPijxLcOIAr3OiQybg7ReQonNBwHgXF8aiBQccSFKz4TWjdQwpErBOD
hQFvY+CXLBdjnQP7kDbaALqOhTH2co5RKjYEXpkBQTR2jrWeD0t9CM9DYH+2yfhmm+ozl0uKTBxW
quNLuO3EOrwINgE1Gi9Nkh4HfsXH+hlRdQss/dBq3qbqxLoHCF5pGq9stvSsb7c0iCCGjRHBiLP7
ZJOIYmf2xAZ5tnd9bZ0ITokFMD0J1JvlfvSgKrO4PJuWe97nTbJvDKualeS3cmpgqTHPoaWfNYHf
il8K+V7YBk4dqOo6jtZaUu36Ttt3UrRCpDIK1xmH3JEoUtpWCMKwXGm+WNr+e++SolihY3qAf41w
ZRj1KmmRUJQ5+mpDWeTtFQLZerT8o+J6l0o0l7pPeHnBvkf7Orl5QKXbV22Px5bgqPbrtRnJy4bQ
tMn7bRF8ynQMJANxLXynRl2lQXxIULIXKToEY+eVSN3M9uSy1isk63J7aynPWKfB69cJpb3atwnG
AsS6kNK7YhnWLzm7EJXPgtKYRVjj0kidFRwiSuo9Kgc4YMNbFKbnWIz7BsO90i8tq97b4yOIvcWY
okbKMPLg84pQnsl5jdpm2FTRVwuBkpJNhFMiV+o1t9LJYhBorsDKmX17wJBJR3N3WUf/DIJ5nKBQ
rdSZb3uriG+UZEhqSXQHIOoteaSuJsilxEpqB8fGX2ai/DJIDQ2CsRwrmKU2ZA+rscI30xZA+a0l
bmbWI240tViVuNHtS+hXxcgZLgKiukOVIdkwLGPWncrsrsEhb5OrVI6rLMBU1nh7TRm2ompuzCeO
Wb+3tHAvxwMvlHJK0/pCAowh1FjZxsxMo11k93jqgYNl4VXG7VcI6S0euptU//YiWHeW8QCva4jh
qnrxrs29tY5HqwbWXYNuLPTyLhXhrxSjuzJTF0FNt7cfVp+/ig5Nr9l9hVV6yxWeHeJSazh3ojl3
Un/sFOWYmuPRj7ojy1NQ+2j2OAmzTc7SYm34rrKUA46Wyo/RyksaH1IsSHERv6oyZxHh2KJHyUBA
I242ZLCeFN0HemhfFWhiBcQxDdaylQbvdcHR0QHQ2YsKwVKRkk9MrxiEFl0Q3Qdf/hdrGhzOqD1W
9r9e6W6t0C+ZbkCibRemPq47zN+p0S1sGZFLKNMVIUMb0/RzphJetHzoBMVUZ5tfeaaSyQXRwuWZ
7kwJ/Kz1QcfDWpeTl+buQ73gdMuYWmB0yJiVjbpJOcqa9KYGxQ2pDUxobZ94BSZlcMKJrr5nQ9Tu
1BPUfXbTInv3uomsnn330vDTd4hRLDvbFGDn9myZNlV5m/Jh3DSzspjCDZp04gw5WxGJYO+648MK
EtwNQ3BBgDjXekmfZVh9/dqizMEKmhYIdjXOWxXURShpVq0qbnq5Dole5mPOUY1ulNs8fNeQVNlD
tS2Eja8lWAvVX+uju9VEuSkHyL3+XPTWts7DnUpK28TGJqX/JBEct4tkO/oGdqMOWp++Ns1ybcuH
FtuUq0WzSP2Oc45HRnPNFVqJKthkXbgY8xbqYnmRB/eWhoARU2+uefnG0rq96cHKl6WF65sfQWIv
Yxdmfsd7hvtW7qpVaTYoM1sazlqysHAfkLANQbbF8HRVELjz8C9Hq50XurKwtHuhN+uh6R3RyFsl
fOtbHm6lVK5j03/IfoXng1Q79E+yonwXe1wQO+G6G4U6VFj0yyJuNlMrAGX5hotG3RH3GgD5PnqZ
HofrOucdYXn28nLbBuP3iCGBd/xs6+amb9grsaB0Jju0ni/StoViidWNbhglGQ+VxP02xr3uyzvD
U3eNpVIkha5PgGBxuq+Hnx3OixiZTkKbij8QY5vbvO72TR4eizDYdiAne+XSSwXVNaS9+XDoKTb6
Rr3WhsaRPIjWRrYKRbBLavtIVvNoo40nFcfpjy2g1DYPsQh3HHEER6NxTzVn8mU/LmMhUeTrN1VY
0SNUb0eOAAVVzwIUPsp4x5NCVKSKOa9B7cceqtdyEesnP9vGvuNqR/TJ/NvXN63FsfJZzUijqbPU
R1ygpQ+zO/jO+xDFO4059k+lvZVTGpm8MhSd7nsuPyzjUrmfin/vA4UicI5RZl9S/y6Lr4BylBe1
FNkpbJkfdWkuYooHw9lnHfNhTRaKNLdcPCO+AmeVA0zVsT1cpgr2NPvslqfG3nYs7F7w2WjnCV5v
uNRQ5K1ue+s2fU6VTc9Gbo/ZJqa+W53bevpAOpXRAvNqhaGF+Ndjsa2pnXPCToLtN3gObZ7i4FIH
xHnZsx7WBPTYs+b81WW39xFPeICz9QIEceRU0iffBPeC/xTpPWfjyaX3HB63W89tNkm9smeuv0+G
i1UsGxlXJg1c8JwxbOvlM1LW3I4q3kruSfFepf5P1S76eLf0V6HfTI3cFXqvnDqydlODH573xIN4
/ZmAtfSst4TSdf41VvSM7Z1ghKF6yNxyVvjBAkR/01MtozZvOkO06NWlzBFxFB17urwMH/o4hYI0
A7trYWNpcrx/vOC2NDMbl5OQfl4LFbsgtHXUQB1W3TF+D00qSP/4QSgB2RLl2K36aEFHqmxj4iDF
94zasWh1kKjDPOlANlf6bIqykY2qBEhs1sVUa6MqbIxfGiDMnIoayh4djY8kPq2IZjTOixKPFie3
nH+Ffs+yHC38zFzGiHhKjudMKcZRbS/dc69xIBfZ62BoFlWXQV+HxutHGBd4izjP6et0ZbixE9ac
tmmlY1K/Rt5td8OG1g+MaBwQ4+aIlORHc99BLWN9AAmbAin2tmCTeyrsbqjRi1TPPROBRrJW7Wsn
fv2ETVHmNKwBzk4p2fB6Dp0eXP7QCWhua9BnZWslvkjqww0TziheSfgrq+9KQ0JxdvsNbl3bCVkq
hHkMxWduoIXyvvXhLJKTptFw5RDIj8Db3eBr8KOZGkDMPfTNOeUMZuD46r98m0xOJB9eANbzmdrA
ccmWWtwJcfFMvfcc827tJAK86pupnhPpEbFUK7cGb5JX4zc2E1IkEObd07T2FrfBd6udKf3ENTrh
px9dRtJmRBmj9uDtEGLnS5dgvHuwqSmgxOor4tDBG9+9bN91cKo51WelmYemMWdDpWbOybP0jgxq
1oqbnwB5l8628d5zKCto7ON1tF9NJjtjpEBNv5f0yZTxb4+dpVVYdIN/RmJw8MfR9yDNNX0u6Yiq
qJHm8R1ZNC5HbPafIfpoMXpz0eKzoijb/EYWhHtaOzjO7NinzGIR1PGCMzwnM+3rUMer6VFq/GJp
or6plaVHrDGV3iqRrw2PHsa+X7RKiw8WEmpE9ymNsSpKFH9JVQlssb/sFGnmq+nSztWNLWEdpJ+3
N9lSlWYxGO7Wp9rkdvquj/KlyXlqLkGCx4Nq2pQk9c4J2YI7iLh62GMC4b9VHFj5W6WQD53XXXpO
4+JJCyLSeYLBs/ejDTkz9iJcTq3gyPrmhayXo34M9Hyt0L4hueOiIMSwFN8RcuLwqXGOp05WEit3
xSoNzeUoYhpflI88GNdqgR+XNNwUq6Ezjl4p1kHmcwIyNUBwJOM9PLuFOUujHmXfju4PwoNF7oXL
urgZfoSVEaudT89N4Pgjp3wxrnKEIyoNvjEJtCxLy+F/HJ3ZcqRIEkW/CDMgCJZXJeQipfZdL1hJ
qmIJINiX+Po+2Q8zY9NdVVKlIMLd77l+ldq7/BXKlTdcpDddc1+EzVkWj2R1ddbeN9Ebv3UhEphQ
0V3m+TtjQwW4ZEm4427tFLuvibmqDCO8aReQ4lWnIjYuPPDKAQweWSEY6QWpjQyNtkoGb9kNBMrI
y+h57GJNiUNtlo/nlQSYslnuxsIk9WWBb6niLEP9n514GbdkWdJriwkQbK7Dcqmer7cuwbHou4Os
pkO4BXsqFM5h+35ilmbSOiFijPwSL/USK9ySLSJfnS7b92GywiqRBCptC+EKEBljRKyHDhMb1LUI
XOAlcx7mW9+P+IS7RLMXPmMrdcck6LKVOXwtnfK67sIjfclk6ziYiH6zgo9hiGKbwSR1Ov8hqILH
pDyuZrjOQ/I/d8Y6+zR0PmWVQnzcmIFExTtZ4Plll7L7d2ES5EGcLACb4p+l3u2WqZMiVclmEBOg
D1WI9AV5FfM3i4GL9n7udiEanPB3+iJRqwmwGH2XiLZcfQQdAcVfBeL+FpokmO696d1HJdLpafCf
lPzxrK+Znl/ZVDPOY6+eS0lwUE2h5Ki9eMyz20wrVEIz8z2RMSGtl6LsT8xndKJIom6G4vbSGrat
iaMJpIKQFP0khp2c91V5P7MVuSo+3fWld76D6lbMf2VzXIt329qX4iUkwbM5KPuh73/q8HQZu296
Odl0csIioCxmhXnqvKXWnl8pJ5XUJKs43Y9CMytGgLvwz+ScfbZ7Z6xLhwC1w+9mgQh/ilA0JJRh
6l2Qk2w3TjqJAkLXP3MhdwujPIU2t8gfO4Ls05/Q0/V0XVje2RQUlG+R/TpYzo7/YeH9ribox4tg
lqIbKR87tuHP9Y3vkL0AHUcb6Hcnh5LEd1yqm4HwIpLCeyKMUcEuX6au9XVNNow3RTQYl4n3sSjg
z8VMzvqziB62kh37FJcjy75lsqBAgGLZfv07oY07YjiNHKGWkkjzxb5CjZwjphJ3gwPjt4zXWU8K
SzkfgyxjgMve/ZoTZeQGcse49+wrb0UO818b7sMhmtDfh4PTmMMaiWRZbdjUdd+2w7MlvlKO6YDB
K2vKi2jZiaiE/hoOUSf2s5/GIi32zuiReRbu57aDyf4SG20JCSVRdDcUr6mbs4n+odIBqH6wc611
3+M9sMOUQ1Xge6h+xikl4JVvHylvHagDWa3uLYT5EEtd3WvlPTAatreKD/xSapAARcbeEhGcAkXc
gZGi5LJukl31ZJPQWDdwLnW+HeqUoX322YA7lWAVmffuwgpDWXWkn5lOH7cxIpFAJqvS8QBtURjy
HbeVwHbg+xH1tCPbjEQNcnprF2irIZsM5Uojw0ccj7PNZHqEQvm3UoEupB5dzpNyK69XtF9FWBsy
ez9v3MJvIwpREyKzSJMMW7pb24HYPyJA+eZGzBYTGZMVqnMB0eLeuBWvMuW1tctd/gFXHa3oQRVv
bQn9hpGD8m60buZ5v5W/LQqZdt2rqv7njpTezqchbUrYWQxpdhmotvu5D648OnCzEl1nFcc2MAl3
FrlA51HQD5M02mbTuV/Cm3DAYuFOh4LgjK1WxK21DuIGOkx1nlVOEtQ0cwmY+8FUn6AgNVNnubnX
2mlu3WC4L/jG6Yj7kl4vkMND5Xl/trq7batYGufec2YKDF6NK7fDF3G56GVl7c3ENTMwKunXu2qZ
Du0lV6lySJvMn7vZeaNCBLsDcnTL4iaseCnsFlsIEfXu3eUNcEr3OG/2L/ndt6nOzq0dHnt740Ub
D9Xsn0Rb3PmO+kDfvV6M/2C82zTKv43SzymDqdoa3pnXMXnWbOIfWeWfTr+sbMzH4bnSHgSFMx/5
qpaz/VwGg9M43anI8IoVr9vS32XEV1ev0ZSeowhuuXqtozIJTH9Q5fo26eGtQm5Ol4+KxfiD5Z2q
DY0cIgqsivgCte11Nty7eQukXg03vEDn2fHhTDzONJBk6Xw6gBgXm4HVf9oB2pVciKQwN06rTgxS
IbCA1qP+ofDpNSU32Nb3tz2NaFGSZedXH7PXA2dk4ncIu73Msncvk2+pszylaHGR/UIAwFPFh7RZ
1YQjiaSE4uD6nCshzSMBrz+X6OHRY0pW+TeS7PS2VAe757vW/Z10Ls8BZWfjvOgIGMbZXiOLOJfV
pW1qi+o9MOUh9KiMfe/fkumTXXV7Zyn2/ZI+rTp448s+Ky+7ExBRWQcsuMBuWlVPuDHFvu8v91FE
Iu1EKY/i9dgXA6cO1G9WfFt9m0SkF/q5+MnJ/XV7coMC69xW4T5sH9nhH4fkQShethKdc+iGc5DN
93TqF9WsfcqgxzdUNDF1SSGehFkfTFnfEi38ZfVQ5Jkqdjlh8gBEDOPLSv20SJQzN5zjFrd6Nh+g
cNTn2y1PPmzihx3kccV4E9ky2UiRnyTNnAmeFQCF7ZZxIdRtuXKBjYxsmuc6qw+ZfWtl28cIpFDm
3h7GFaGXXPm0fzGM8aeM6EvXPW8qupUjk7iJKbG+SQ2B4Uv7oQb33V+DZ38F/BEci534NjRzDuas
dLH/9XaVOIs8lrO42ZR4rTJ7Lyd5altUTzJaWfQPebCvi+zFGcc7OIh/mfZIExlPY1rcBct+5nGb
iVBfwqtqzE8dpEgOm1WSLqbcam/k+J2P4X4JnkD84rmr7npqm0Kft6hBIELwYCo7mOYUYOXaZMY4
tH7QM9kEXfq6rY0VU5DcL/7ZiRwi4wsW/zg0bUyvbH+iZCZLGi5arPUdgdKPqz4SI0sgxppad3Vj
JbYASPkOw/UoeH9N7e1E99AXqMYh0biKy74xIC7GOXcLtrjJBuSVN+U8vcsp+Lf+Cwg2dYkNmb1b
lFHHpSpmYuyF9/3iP21B/xSN8u9luuaq9MZFX+jy7qEzwdlO7Tttbzspt8O4ts2VTzK2nh8u8EBH
V7VY5ggb+xA22043DTk1obUX/nB02uEhW0bqGtKlomrc04xcDWNw62TpnSWDh9IT+7Ff7pxtvvGr
/RSYePbCd93POFLQb7QadswkIN9MEt41Ddh1SL2aYU7At6I8uKixfY4g1Yoa2gC2UHzIud+v5Dpy
WyH3lf5OhdP1jAbNDntnU+/Cjgg9x8WhIhTxKSURgy6inJa4q7fziiRE4vufbiQnbrgJm/ooo+Es
1vlUCXOtmFnOsjyTWrTyFqoyvO1WPHpnJ4dPatCvFklATnsaLXKCuHSsAurHZ44/ujvy1Gt8fZpL
sJRfLXLBOI136VsFsFhuP1Nb79st2klxL9bxWBu9V7BTW+ERdRXGHnaCJXN3c+/vbXvetxN2FckP
vkbrSoeD7QG/aAIls5EUoAPNJFk+ki+RnX1ivgc6cnyY545gKpuurMOwoNVnkD9j1Uy4pNzwqwu/
ouLDKjWdFGyEA5Gc5TE/4n1R+Uz/6ji9GCch/rphTHywmuLXTmOi5yP8eqNdEknu7y5Vd8tgk+So
hUZUMlWQ+DlWXHUFcxJxQdaAsLs/Yw+VBb5V0NQK0lmbAsdGu+4mwxgMZb4gM9ahOarJrza5j0Wq
3L8Hot2lNhf2GMVV32EdBF8FkqRmIDLlZ+7PDUJ3mH9t5fdgPubLiKiur6SP0edMB+KGfxprijVF
LlcXLj2N3qj3ocDW6d/YyFBFHzKfYeBuS+jsF7fIj5bz6Pok9fXF+DgJCsRcOKTsTAT4ZfUlbDDa
bvRk8CFEdGCO19OvWO18agYcfVEBBiSnx8zx5VW26o+gD/PYE9Tr+Xtt/G9Rjp/VBF3n2EUcmCEE
le74+mX2JdyS0qtx7ouejJ8gVBClIcmKi8V3Sxigq4A5Bs999LvZjeuQYY1WAIz8FbSSlIEBQHZj
K7nL6/bO6caHwSeZtyuAdqcm2I/j2Uq5wlxvDXdBDeVpEag6m4uqUvGQ5V4xX5kibPdNCW5XOe6x
KIc46lpONQfoO1RwmKXXlOjFlJ2rdPKjz+VDGirFpLWb00wRtwhatfpLwGhbxUOQDmeNudANPJI7
J2TawPvuluDbUitBjmn14gQqTyw1/VhrEc+Vv1eOm4QuZmUGTLuQBqEpwAb8X3/GW+UXxZk3SaBc
+wTUtenRzWtrT/2LtZlM+jAChi2+xqC5V631ojx5K+qMnl+f82U8l7I7VktLFe0DEgwkG4b4t/Jq
PvHBOvuypubx1odwDJ7LJq1o8tP5yirL5yjPHwOnTlRNrKLxBa36aCOXAAfYtGWBBARcLHAGJyQs
buVwJOJ0KggIxNsXnDI8za6DY6Mbw9tamTYZq+nXbuf94jK2dmUOFXj5r6YpkUwD0g+zlTvEBuqV
ZXjdT8iqefvsrvKf8B+bdpuvVksS/ZM9GHt790v/fSbG1vWLhQFDWj6Pbn2vu/XPWruITq3Wh8bz
ybLKeUiy7kWULTYUuR68ipdLDMuNFcziEDU3xVjWN/WUHsKAMXId0GNllb0c1zo7d21OQGqRgo3H
Iffmbs3Y81naLkhaRSCYqaq9s+VdTPzortPpnIw9PsWQSfVObN506HmLukvikey/sylQSZabC4Ne
H5XMiv2gy7vVNSbeDB5N/0I5kcvlTMWyHxtrTcJ2/V26+md09efgOwMtOlN8lzG9Xb72pH6fKhMS
yFWJv+nKaeYjVk8pmq0Y6mu7AxILmB92YXfrqA5RfbL4I1TGsRCM2S7CSREiCOzEGyX0bzZqHCzK
gDc4f5oFRHtp47Jh9tZn8mdo2yXpifSyJR/TNHxYSw+bachcrG0fO3jlxgZPX47Sxiyy/MSd/GIC
stQau6Z/IgjNNsjcm5N+SkAAbbKfvoZoVYKkuhJ4O6rrj3Yu/aMo0nOjEdL8ebzqtpBeJPCPKRJL
PDc0dMLznm3h8RKQWU62aBs4Y8wYzRzb0f4LuWGql84ADm2ZJk+0MIJ62NyFCzOdYV5w1zrUQsXe
rYs/sirJbUxfZjc6gwGsiaOBLGcnS9Z8uB4t3ntv9L9Ld74pe7PrGiOJUsQ44Xb/ljT9tznMA1bq
gqIFnusUbSnkQJMVd8YEdwOtVhzY4PiR/ZUy7VlXkJ7SdWNvu9DULsblQkTXnfB69NjgM/L2cg5o
SL1nFdJMCJn+5aypubAYVAxPEq+JM2+/jugsciaJF6zP0g1268wFVqW2QRGpqEmi12XgzWjWr9LH
ZlwacmEdL7jV7YtiPOWXswPyzY/DCxj/WQdNVXwVBv5O6GyJJ5toYasnZM2xmvScYVMThD6H0WLF
RtdIPtXyMUddIpVzSmuLhg12espcKhs94r2dW5iKoaNaeIqUvgm8BuGHGO5SFflum6FnUx3AIi37
tfEQNLdy5sYS5zXM1yu3ze+l91kI1gGkaXhbpReum2DQlg0J5SR/HI9Po3OHfRCsT6Noz8Jz7bgz
hJmibg3B9Ni4SMAhTX9Vde/ItPd1qN2rMrVO7oIuPHk3mk+ck5OZ01ClzzMPz1WPVrezBA4OOXSx
CeI1pYL3LfSzprh1Lc/sgE67/z+JzisTtxfXamJuNPSEpU0jkIe0Hjqwuoqyi/kpnoWpxt610tsE
oZzgQZ86ZgwV8AwWtknGnsR7uHR43y+VkBrlWzQAd0bzyclafKfg733G1Mvpx6fKwewzuBQrdW9O
es6TC3TlePrTyzNUtDXDVKcK2qi+5U9fk82MJ1EMIm4sTvYOV53cUhKxGb1YDejNEn6VA5DiajdI
9dLrYEBuZzMC9IQRY3lrF+YgyNmMC9EmCvHyORJCH/tQYIPfPw3wPldLhLLkRfqjSXtUMMGALn/o
A/sv4sBz2PcELEZ7on2B96OlhgfFRef7nO6BAzmYBtmxQMnRg5PuVN3mAPfTNe8lZsUcQ9ogQLpW
ly0YeXe9lQ108xyFMQTAa2WPZ2eU9lXeqkfO6msP+Jdm7aPhNUUdU7u8WOerdrD7xLaJGR6LXzmX
M+PZjp6PmGPUt27XMy/uLHnkjUMpW3nU0zXbZTO6f1VmyA4YmlxtJVoF/HvPgeGDe+u2ptxF/Q9Y
LZPVwRt2itjmXKu32WVKa/l4DCX9U5ClIL3MhmZeH2Y0T17VVPGM+ZUCXO+WBWNRVE4ZaoTzXFUf
OijsnexJPbYz5ooN2bQQi5DUJYP6zm2Jt3QiFkiYOcFjuKW1HY/Tr2xSikBv/pCcUt1gnYoJnUf2
3nMD5D+LRsf9NvvJNmp2IYSP2RpcAsYN2wZm1OoKZCMf7I9SUBl5zqIAoSHzJoha6m6TuM34gXFO
eSVbH/zsUbSDx0EGvqTy4MafUH9TpLHJqH7HQ4ope74rbUbarpT4tl3ZMwe4DrMesyGC1mwNt6sr
f1OD/jDLv9Y22OitK9P/ijGZ58tjW53qxSn34/DTWgAqJsI8F9CpTPYH8KtBB5RRdbD88J2CYSVm
kCfRqwnLtYpXR20EjK/gTFsb3RX9Y2V3yHxDdlmVgm9omdeXlt0DnkLpxkU+XM1uaXZPZlQVns8U
G6EHRiuL/FWGIjv6gpllMUf+oRwqRK0ZD0TUeaeUK/VsEblZ1eWnaOTD1tvEXXe/+cCVaSmXP2P8
LnQredIMW0eK17ZxtnPfPGQ65adhM6eZ1vkcBCER4LSsc6YxV7kZEZnYJOwCQcQ0BfNAu2DslRHr
y14BZ+s4DojNDA0DNjXcLK73OqR1T3eZM21q7OZSK/LcoMCX09DiX1zxpG/6KygvIYw1OoOLh2JR
I+N0O3sSbvuO7rL5lHNWyR6euZcMFNPHKhQprgHnxU2Zd3ZqvcvnkIjOVHjJvKhb1Y+MrcLi3lUr
XizqrqxAd6j6geUZ0xQLzXy6tb+GngGM9t2W93LFVbX0v5gXoWMNViM7FYkK8vE6rfzHdhz/6Fkx
aYPeOwxgDfPk05Wt/kMQgBAvJJAcAtqQqAqdQzpRwdlM21oOdU+T4TuW2WW2YRG+OoaXa7SvENeL
Nznlv4EYt73dn43CIjRRKF/5CMx0ONauHCVvJMOAeqKZ7Mdby7T3qxXgbhUqjN1SgESwXWSgQyzT
mhnRgqlJDEwYVASDu137YnRj7UTMW0L7XtkU8CIrGFzQQPcVdCTmwLRokPay6WhTJShhscnFoe+d
XGKVl3LXgmnvnFV8r2JCJsVoEBnaTKsUSTvM10rXf9w8wmhNRGiumoj5MBcK1iFP0H6OFxSun8S1
l7V2POf+S+rBdxd5eBUOIZbA1tSxayVNsH3M+bfV1Z+N1X2OJcOCNMLJoovhI8wzzG0jP/5s8F4d
+VI21rwjiXbahQHn0TImjnL/GUpXXmNuhNLqdzlpp+NqAyWPIgKlqQ9VoY/1MLyk7DbwsH5qCw+c
HTn7jSxpLI8kMrN9I71tl57oasLQL/9+0ZSJYIZxM52Xqc4ZVTIpV4B5sW/9SaMQE1JrncoLaZFf
2OQ8xa0jL/W1YarcXgzu0zB8Ebn+E8Aw2Sa8ceYqXibZw6tRjDBeiadZUp5rKuRtcZ7XDIGcFHdm
Bz+eDJ0rO+e7q6Nvv15vqm5Lr6q8AAFiIMleDKJti0vJyxwRkamkpnTuh1B8QVJ+t6Z79u1pXzJf
2lXLoyXmCx055Jz6783KCoMcXWvIDNhAdekDVwzSwiGve2RnSjEeJhY3QJcMS8QgtsRJ4i/7KGOX
x1ZYxIZPCLABq5Ym99wjVGwm6Upav3ymhXZz5OKhHCP4GlAT7+SWbYATpamTxuLjDUp8zSr0jo7F
LbIsJKoXU3YMpxDg2hb4pMJwb1qccUBfH2vdfOeaeZPpEUlAJt9DPWA58w7WWsorJ4yQPJg5Fk16
/P/XjUWWEPP8pGv7RWTuCwrGDwb1m0lSWbuCtrBu/u+Sjnne8DGjRc6XfHfX/sbl9C+b/Puhey4Z
FLCghodsM/NHZ5m/jYCKsbEopup1Xeh9vH581QJHd0NZNhi0IPXodt5noKsvLeynsNNxZNgJ0DAh
mGoJUxLJw6ibz5o//cq/fGVhsR3K5jbZUEOuZG4YFl02rSgVt45Ff+suh9ByWFIgsOCVEcyBbXNa
8buYV30PufdTQ7MWRf6R15HcO89ywcfp+ZUfRxLsThe4J1swQy4uxF/ETo6CfgqzuMuHLx97WZPj
H+4EWGbuzz9La70OUZkf9PuUluvOhGe8AH/83NBiDixp6ZANcs0IKssXa5dF6q9crt0LNeMW9D7M
0N/oWY8KABLESXmUf7tpwtrJAo0bb56zxJMda4ECj4B4W5Pce8ZO+Hce88fCs69HNWHupoDRkm0F
7kSU+SqBhtQaZUntc7Xkyegb+yrAjNCm0bGLaFzaJawTKbm4g8sjNcoXfLv3broMcT3zM4vC8VXM
AGQm+LEt6aJuES/OWSW3rzHDSyqx6+2ykS/J7VOxCqq+E4rmcpuc+qZbxo86eq0z71o1za6CU9v8
ktturRgDYgrXaKBVo7fEdHTi1dr+m/rgw8mOfSoe+I5uVIZBcfUB28oUCl8Xe72tlB4TI5pFOX/F
2jymI/qeifR1EW2XKSTr0Kw5OIoAOEotBPMaisFJZGscpBTJYqbYzrMUPYqYzNU7eIH/0S+eddUI
T8fcSCvyvouOydWFrseZO8zbTvAtMR/OsoQo+hdpM8RE63zN2Oaj7GVD57iQfLL6GEOGI/2qF/Tp
PtrVc8ETP25W3NGzm9ZJwReWX9firOszmqHVbEe/1XjaAp62qaXz93wkzim/kRW1x1qE3VVmVy1/
+0sF5uzb3HqzI+rAJm9pZRxxHOVy2dIB1ZH21h5pptwxWca57Oh/pgfmqGuHZl4OL74CJwIYOOpV
3EYc6jgm+WS6lE/OFxVWvzoxumAUBI1FPRMyOK9Y41MzEe26Ijy0zl6uLc6pSu5XtjmI3H5oPEDx
NrXYl7QaN55G9qS0Fas/bLSXUW7J2lfHmVrQKZokyNsUsPCrGl6NpOxXSuCYc1l6ILCs4gblXZNo
qE3dMpJki0bTa4AF3unW09fOSsjzmMEeWUNworWOs5rHsfKYhSwl+4ryjInRMqIWMYrDE3FZ+ZaF
AIzNtryFbhBctzT7Qcl8mhF5aSBdfaz0w9SUt8NsPY2cYwe1dn9Eh9zmBPy50p/0zYqcP5SCn5et
qVid7TkLtD5Fa3DTTfoCWN832g6uCwTMndTOzZZzVrV51h+pD49WTyZ01jDktVOLVmHhSsom/uzN
C/Zm4PgS1foZ2bCtftDlV5EOQwb42NAAfxNZ8noUruaNmdjdsfBkInnZ9+w7KOO1wXDWR14i9PJr
Wkq9Me0eJgtTk0LW1GHlnXTaUkzC4xXTOFx7k3wMt1k/N8BoiPgTEtYdvY66EJZBnea4PMYDJ/6W
2E1UJKb9ZLZFmSVCZjaU6JvB5mlX+Bm58CMbRAjihp9o+8wYKqSfDT9l6tzJjd+VS4dGuQ92Gkhh
h33myEgSR+t+zglaX+1uAithWGTaFY5L2kmgaNDXPD+60mdBn2N/DrmwIAuma5P2f5sLu1CegpJO
s6lGpP3CG6+qhSpJXKXapZrZUrYStHOS8lYKdVI+/z90XR5z3+0TeH7Or2UnO+W9O5Cak8VrZhdy
Q6+d/jHPMTBcrH3kqG2AoqP6PPrWMVycfd3q41iLX6ONteefu1FkJZkKnux6HGJvvaxqzO2fZWRR
kl7E7eKA+zrN3zRrl926FmIvMB26LHqUToHwswHD5nTEnaOrU9G0h1aGoLFqQPRsipuKNSA71+Co
aYPgRUrdHZS3xuwpyY4DFTLASPRP8aYlJvsUZd8cs1ldvmXaZFqtxzYTSKOLVx70KNJdrjFpS99y
4yGvZ+yGVn0UPrBbN67VrmUBW8jY+GpNKZW38AdjVTM7bM0Jqx+eKlaEmZmzvzG7LfOIVZeY4DK6
PWdZIO6Hmpd+4HDpBwh+3uy9a2b8HisNsyVXSFualV2VwbilNas7FNOUq7CnhhHNVu+XXA3Yvtt9
qsYve6I3Kub8zeRzfyycK0cyOxkChrRF2t7W+OjyDkw2M2AF27Ytu6UzT46yXqqV6U04dOLI3YMe
6DRJVizs8inNbeE5uOYzc82+lwQ3BbmoTfRThm9rp7PYt2E32kw9ZMX8Um8hW6y0i/wCzdsEnEum
ueCZVf2ndfrbuUCRcWoem84tWYfSPOYVTLsbXaz0uXgd/fKwiu1tavyf2qFfShVEprei2bOLaSr7
ZCl5MNFAasPaOomYm4MMQD/9s9MSgFfU3MggHVG0Xqx2UxGXCHWHLPrkyBx3Dq0XVhqGU1OjdlHY
f8qV+1tIjvrB8T/y0XZuugAezx0g5gv3D3fVfvVY4Ck9dgiovIWlApmrrPyzy6i81LwX4aBjHcWL
BJ/0aWN1T6Ft91XITRYtV8rkbN/KWK5o9egFeah2UOcggFS4HjK+65ibopq2o6EL2/GrT7IBwqw5
T9jtIf+BIVYzi1iWBhJ8HeGXt9fOT6dDybt6FU7dScmUWWBE94tb8qEJ/Fen8sdEGoXmmHtJnrE3
ZrLGuAkA18fMlEnEfo41T1n/6Huoe9n0pCooVCwYq97Yihn8roIR7BDpfS8xbWxZ+rLmUsYE+2Sx
N+V/W3eQzCut6yVLX5e6xCCTi6+8T7mtN4Yfat0aMMxwX2r42KifGDtGT25NW5qOFZ9+Dukz+1t3
6NZzGgULN7rdxXzYJ2nVYTJ1FxWvr9LDZhicbQ2eilDV3TG1k1lvt1uEp0833sl3p+XEopP72X4b
TbPsi7kBxNdcIJixGAEEes+qINnyRvVTkwxp9cHKg5+VBbZd1f1DYCwTkVlHubhuUkfMVumHvCO9
A85shsVFIR+Dgc0LLSYA/PXwlNt97nX+NRTlfDJb/7eE+mCXaWXF20JvlzuvTGB7CMuRE4FaeB7l
CSotTrci2Fd+nrTLCL+usSZZQcqvqR6MHud9AdkdsLhpjPg8gcdm6KomEbnzXudtk6A6WoEfxaMZ
ntYUOI0NM2HuDbEVQKGaavxbUPVcO8H8aG0cwn0Vfag0/c6GvjyLMWBTTpCnp8Jq2YACKFd5UX/A
TwfFpznhc5fZp+9ke1NpRkMzDfpQ/cAusJ7UdVnf4K3d0Q+jX7X4p5LXkXNpuF+89G6yK9Z5WnD0
SBxBPEU3tcfXcEN5k4dsNZFbIVAYA5YeWTbr30xvJXmtXsLNvV+yLUDdzX/6GayvUTNrx3jbK1tG
92W2nvz+JveW7GE1uLMN1SwgXsU9tcZhptCbM5wwtW7uvcWu4zVncJniB7ju1xH/IDeYyyQLK9/G
0gTotYUdCYdgnq+6sfWOQTjXsYTgqjz2P7huytKhhiE1swk/YEur3/aYShFEcUSpT9+hiPAmd4n9
YFj3otYf/U9hokMm8LAMuHTnuU3q7clERZGEgOWxy6cZKnYqZEUJtN4UsWnBl7iQ//De/ykUc1on
X/9unufHloU/yKAvR47VnnOLItViI4RCAFKuuWv6IB5/+kqKvfSHF69szgZ/p5mQ1rEzoQ/uh9r7
drCJJuGgXrvVWp82cxsO9Iu6Myy/q4CZVnhrhwWMOnPEc0RX7+X9fCdLeVYTDWbhLbejxUZccUGy
NwlGTVs5bgzrMz2BtDHCDNzdZW+I5f7Wl8k2Rj3W7FTfJW5wYAfW0XHxX8hjSNEcNjMamcI0JfjV
4Av/SKeRR7i7oqEz15zyxzJAUmU+ykRMNo+DK247Iyg/F0iMSw9TQWBikaOV151r4pxdqp6zPuC9
+o+9M1mOG0mz9aukaX2hdgAOB7ytq8yajHngIA4itYGJEoV5nvEyd3Gfpd+rPzCVg9Kqy24uqy03
YQpSwSEiCP+Hc77zLB234BoY4i13Ssh3NZrBYWz2miemaPp95psTf9M3aYfkfTYw0LS+hJvqI1Nv
gZkuMjER1z6wwHFTJapFQBoe0LiCc/YLBuqmh2tgqDfNjIJbB8ZaSSTvnc/zlplJjlO+hhkam6AX
IQkmDpcHFHMz9XjRbOKay8cwN0wmvIzLhc/+E5/dxq7RT1UVE882pBCFTYvwkza6HAfyA1GJuWYd
bKeyfUgqCE3YPftVVvOvobEeavYmYdPk697NrwyAcas6XldI1FbIqiPEFhxHkc6akwg3ajKCUw9d
mitXjaKxg5JWM9oxom0ZcPXRKht2cdhey97lMpUrlJPKu/eDDBF7y2ikq8C2TPV4Six33inBchcn
snHx7qd/+/t//NuX8d+D1+KmSFk05s3f/4P7XzAT1lGA7PDHu3/fvhZXn7PX5u1Rv/6vn7/Ir3d5
0Pcvuvrcfv7hzpoDoJ1uu1eoU69Nl7ZvX59vv/zP/99P/vT69lXup/L1b+8+fwUkskKzWUdf2nff
P7X/+rd3Hjo/Id233/HnX3H5Ht//w/JL/O3dRfcl/Fy/Nv/4ca+fm/Zv7yz13rK08IQlhKkd27Tf
/TTwED7jvNeYgG0+LgW+bU+9+4kDqw3/9k7K945lWpbnamGBGRI8qCm675+yUWMrV3jak7brvPvl
KfjhFfjtFfkp79CoRXnb8C21ePdT+fMrtfyOriUtaQrhWp5yPcX0b/n8l88fojzgv5v/p0J6bvi6
YvFQG6zkppt28k6FQuhVCbgKKXQCPZ8mBwWeh7HF4krGG2VfQ8AKLONG6tdA2TuUIfvEh7iVULH1
cYjicUA6xYw8p4WdL80CP0/Ebt41jZUAaVg5m06oswGKVbJpGpz0WHHVSif7xlD+UdWMJsoYvXDe
PtDCbSpHo1Sr7Y8UNyhzBO5LftxcdI9NI89G5jxFKuFaMkO2djh0kzK5V6Ac0nH5Qmb32EGIoau/
rscX3cbHyu63tXueE8CsUXxgn7VDfLG3FV5EeH5K+B9UGe0QkF52C1KevShEEvCgPiSGAv6dDpms
tZ3xJDq+XVrUw6ph+aCAv1s26icQsOa0XzY2Q2SjPAG8lX3J/XnTO8xOKipz45ti1u8uTA+9dXXP
6h+7Rems4/J1qq8LzgONHE8hUyollxUXOjdKwQKzjIeGzAnWVhNfTV9AsvA3DyLUr1cNuz6d0AHO
5SWKWlTgFP/TpdWhj6vHzWDy54+HooWfYaI0Dxn5+xFi9/nJitGO2y3KUuOuZIe7iVxFB8LKVNs7
5AcbSdUo8+ka/fmNbTBoDP0PmND6tLthFXE0kVgi6HrlerLDrTYl3m3Zy2zvNB1z6WBnKutbEFro
S3i3tP7TmHePRRl+4biI2/IcjUAUM4SBo7odEuMYihW29gu7ie7tHL1JxWuQTnTZoO36ILyc471w
SgqEBORjjyhDlA1FkHjsAVf01nUE+DQt9DHKwk3nAJpOAlzj0TEofcaFVHlZYN9cWrEgzYBRu1sy
UA2ARxkQhCZIhhdlyRiYEc2F19qbusCe4qLn0lT1Xo785XVITmHx1XWeWM5UVPTSv4lBWCqOAwFu
hBXi4qllX1kfuPAoCA6N5m2RX9ZQkrI43uVnZTHQZ9M4IZRDBIRyFMU+UjgXGXeibtssXIWiuijA
dFBW9dZlhT8A3xSa0r1hWGcjjJ9zOX3M/YoOPmSxUBvhDqrClZQv2m4emWEiNLW/jAWzni5EkdLQ
bqb2x3gpEiMZY8v0j3NmHKEF3vNqtLhto2unolRMsANIR0JMCSEFUslnFliqUe6KpU5snStVZKtS
mvdomGbcLJCT2Y9+8lt5z9SlQp7adMOuaK1r7Dj4zYLdBI4NiRvz06fRYwvx5w+Xc/SlLpriW/uv
cbrYDNT+2elySbnyhwPp54d8P1jke8vmSKFVsT3JbO63g8V6rxSfE6bQnrItz/ztYHHf267pCk4V
5SnHsuVvB4t6b3taCiE9y3T5cvLPnCw87seTRUjNOIYfWFtScpSa1o8ni9+ZdVOJgtKyzKxrP43S
KycoWNRVgqqn8LJVV8/TmbppOstpyKmZKTqL1N3nlmkfuKK6m3Ke4aE0NmM/bt4+7gbMOOPioYxE
dZUvNyYjH9hXY3gVGEwCE0thO/SQkQgui1cqKr9OOB91xHvVHnfSdqZTEyNr74SzC7jY+kXaIjvq
gZ4HrXEz6wkqnYkmw279HdgYuQ/D2QfAnG6kxxBGVkfZeYfA15yD9M2btgL8DsuJGaaOTqKt2y3L
xmkVWzbk1jQzVuWMWUzHSIjC2n0NUr0r0iE6RYG21kklX0YvoM1eutDEMK8TVkLaZrYhxoCxxzLw
NMYKKJR77xoTiQGmQFUe+906Lwfzqi+6kSZwY1dlucmaaAXpKzoVLQomOXBBonD2tkEa3wH4hPvh
Zh4WuRA3kee5nHwJpqhhajBMeNNFX1Hpx7pob9Cl5odANA/0ay9YYOQtS4Zo51vpdY6TZdu2LC5i
z2nPvYn/ozWljzxIpFcuFAnI9qQNRE1pHYLlppwC61A3uJbS1tnQvXWPTnTtOlnzkKkC9BtGJ2ko
fY5LBLQM9jts+PgeKOF5xcx5uKzLfDz87sZLbgrtHrF1Nc+mOZ6Y+j4XFb7mLq9ACFATrb2+ooer
++huPM31rD8UQ4nSyJnRcVfdfMzjdD520iMcBid719K2UYNgh0+zYBsojFBDUJVnP8Z1Gg95cPKQ
VpFn88sNhz4pJZm3U81UHdrQrQ5QpYI9OILNJEJ3n+rZYA3elUgXT4YIYSdEnotQiaVy29nGqk2E
v+vQGq+0adGctBVYdV+cxVSSiYGfQksorL67NR1wKbVqjp1ddjhG8EBRT156ae3dFnazQPjtVW9P
NsomTJd2Xl2NOYZ0mlqkFqwteCaZx4/BcGiFns/FnKG0czmVlEBR2oTLZLMuu9s0rz46EcYdfLsN
F6hsnVZef5Pxp7cpqlUZJe5hGpE/6BBMk5cYL4W5jHMnLbdiGLniS/AoqYnFQLMc+lRZBfsHbR6H
zDV2Y2+pu2Si0JoEHXznfbDGacbeFo0Mo6Lb2FH1IcCg/1ha951PJoiewnIbsMHZ9FPm3IdZi221
NT6wqGIAMzKPC2cg0b7pXQ/ArNvqm5sX80lJ2ILILdDT2szbT52p0pOuv3/IKUS+D4f+I8W5XAvZ
w7VM+ug5lvw9++GjIBvFVvifqUa6bVdDsvGgOl9VeX1m4D0TB2ECIEN6dJlMoceOGfUHV+k7Ji7k
PHSN3phuhIKtKRhu5aUN869fG7yah7cb4Rd3qRlM+6JpvWu2mQUrvixlueYGGF+S8IhSkG1XPQJw
jVE0jBDW1qaThih48VT47jRcB2Y6nR07FqTsWER0hOEBg1qLmLdPjlRhMMQa+REMpqXC7tmp2n6X
9fO+nBhKzyqFGB8KfOMhbiIuzSwhcv3RaIIAaQduQysYOgIz9Gp0pvBjxxR7b1dywNPnd59yLI6q
s8Z1L10qj7k0Dn4jp6UpXdiJ7WXsZt1DkZpc7NF9ouixXpJkAFlrRFTxXqCgyHDjBNI5pNmIVR0Q
75oL967XJwP1560BxpswjGxe1x1vdBCr/jkUhLpQVGGWK3FClA2+WIOsFGFh866c8WtSQvVCZOTl
8THAm35mMF7ATujrdQ5r54AcXqBzxhUFaNk4Z0yuzyFrmE1pMvf67WNeSyc+9b2LQ0hVZ5ctJo2a
uy6Q+LBsM0FXCxXvi3Lehk6Qg1ftu8thKsx7BD/AFPXwmI+apyHFMKQ6AdjPKxjCZiXhRjxRZ111
09kjtSnLoUdWcVtteRbdbakN0ipwru2YHN56LRdMZxhvDGYo62ow0xsm4ivawm5v+jo+qvj854uo
f6kO3XJpP/5ZDXUfZdF//d8fq6jvD/peRVnvHcemiNLSNTn7HefX9ly8t5TW0tN8D0c4v2/P1XtT
W8r2bByGTNo0ddwv7bnz3nSlpV0b1BNzLtf6M1XUWxH3+/5coB501Vu5JmzHlPoPVdQwF3am8qUt
gAzYd9ZXI2yLs2VN/n1Y2gVwHW3vq87R9zJBhGL0BJkYPtiAJnGbbUUClhpDVmpVMyHBNQykvxzZ
bow1vIhM89rwwvqYglsWMuxvA3r7Hbo0uzEIkLB7LmZQIRybS7yqSvXghxPuTCTLpwDvCVcolvK+
D5IBb1OwbH8li5RacuiY0D6KQNU3pZHvWdnpTYWsZztNyI4QXxNmwI0eczIGSHWjueRnD2bQg47t
3IX42fgf6QZ5fn/z9iHkgrHvdSD1FNKTzNAA113JkcxNIBDYW4nB1jS2+XSv5KMNHf5uKu/aDscU
3ys5jbh5t3qiwHOsgeUCNdsY9pu+kdmtGfv+uY2UA7Z3yp7owj82aMZvyLfLNhOquM3A/piJYbRP
cumeLIBUBxd1zdJysdNoqnCTpzI7Ah3KOOvC/EhptpJNDsZs+TgTTf9Quh/Gcd6ruYshX6QDq19+
bZ/367WUZnc10dCq1h9WE3EJdOPJiICbGz8Jol07O8/uoItb4ViPHb/VBVAm5yoNAwfncBRtRqQ7
l2addRtvzr27Flsfy88JYSiOgiQPkUwL9U0Bl75kdzcumAxhoP7XcWrtwsR6Nalwqjm9VQs+fAww
qFszLAlMZJpSLvQ/lpLBR5BCQU01+NmpKewPRtWdZQffFnNzVFaKZ2CqbvsQdTY5SxnUl7k+Mkci
mij0q53TgL2e6s+R7T4HwEeCtt+Gtu+vjOSuqGmIndwq1qOFfMd1CGxo0mmTCIRUHNArR6rmtpOA
bkfUNK7dPA95/tpqf8YtQAnndjAW0KnNW7NAGSOKAIpVED9CCZOHwIU6651RgI87LLUHF3lvHTSf
UPlhCFr2+MsFfMqH+h4L1tudTOTJqS69e2WEIBTEiBE4S5sXi82P6bcfXRZTHNrtIz589witOz22
LYyNLsnsE9Mx1oAOrjzLegFTs3cNjviSkfiGbWXDKDg4+QneBBShPZq7Aww0Yz/Ew2MDuSSADjqE
DYxkfF5GLp9LxAw0NA+s4Ix94iY3PE/RGtQqe1c7AJnhrMbabdamQppoZO5V13uwGsn+yk1L7nNf
wChrlon1WN+5E+IkmJeoWA0nucFSQrfxtbBS3nWe/6lkesZw2pt2uiF1a24EhMD5OR1EvHOQTqzH
yQTWO92MoUAY5MXhg8jGvT9YgNDlXH7xb9iUjVsnVLinnSG79mH5tND1PMEQgGf804xdZq/uOEbr
q4UAoITXfKowXk9lHj5VbI52aYVYwo6CbkO9BizFv86AC0DA8bw1fx4uA1I0Qjpi5zeWK98rnyYx
2tsh6hDRLzcDO3ac2Egqw74kdqGUG6GLXRQOIwgIxvXSr9U1LgVANQpOZtAz7VM+kFytfGddWyNZ
mGBhBPO+Q0EqV+Q7kGHCZV9H8M5KpsVRpwhS54ysDxVO+E9TgyckmVcBgxR0iQhLeuEUFPT6RNVm
7UbWYJu21wvaCFdsm0bjqinKdGszPfzg48MJq49VRRZPuyylIoq5te9ImEiz329ktEQhsH7JWTdc
hrn67Na2txNUm1gtAYkkkKd608Nl0DVfrcmdWOBdtVmXXI6TEa0Tc2LtVzPVK+r4gfcYC9wQSku/
6HusCXaQMFDuK83AKeaEW/8lQ/9Lhv6XDP0vGfpfMvS/ZOh/ydD/iQz9f3kfLm2IGv+sD4ca0kBq
/6//9/nHXvz7A7/34t577bpK4cC1LIEAj73F91W5+x4Rmdaabpi9gmnyzX5blXtCCsVHoWJaqFB+
68Xt967tWLTPQrvKUdaf2pU7jvfjRoM9hikplhER2sqm2fjDrjzJ6jrxKxeCadpSCWNo91pq16ST
0MKjDOYG8zgUn+F0gMagV1OaA0CZkWy43sgIGZREPRjAm7FTutTvuHaahzpRR6beWASGokF7cTbt
casaSBxzRexLllRP5lwfUH1GF3hysMDK9gnWOJmYCIB6cRMGkM7gkQqcYdWI5YZZLbP3Mdi02bTG
SvE59cYGtl1ZXZBLmwJUwe/pyVUcrtM89Fb5dESmABCsTNg4RuquzUZk7DwmKhC2pt24DdXr0rlq
I/rGT1kC/ynwwI7Otgirp7po0bT67OOtWj0koiMg2xTeqtHJVSmQNybNAY0ac/0aGwaZSTIWzals
9hEIbbI3cVVWStg7bzIS0CpsEezqYsQLugKxYy5Izqb6nNsOZbqcUFRO/L5h9mmOYkJvw+apqYdz
7Vm34Wjs+xGAuMPMgY4wxTtf8f0DW2Hu1uRX+949+hpqcuAcu4FJec9apQmxrvTZY95Wd3OEgQP/
Zrs2ArR+vmWhYUDJZM/tk2nUT74SW0xu3yZCK1i1onDbw0xhNtuEe6gua+1V3bpPR6xlnnqM6AGB
PHbzJhPWBy1TmF3O6xDIZulrwBPAU4D2w37E9usatXFL5PyUwj5wvPPksb9X2v9gGYKivuA1nTw3
ObiR/TRMuCIElq2ysc+TiXLccux9GOjujv4FHWbivrA/+ILhZ76evIxJTck+DGJHQ/6CDz0na8hM
94F7NUOe3RgRhg5QDZj8zIxEzqY5NBOGDKteQI1DEz9hcFwHWQoRYIA273ZIaqA21CemYx8qh13L
CHZKdCiZ5zomNQtow8fQZaLp1ruhlNN9HIfJTlrlU4wJ/J69l/7gD3ddLsv7qjHIQAE6iDbaZtpT
4973MpbTfWCSQcRd0xuvCUSFUZR481F6yXTsoXUCo84DopItZ3h0kqI84FKSxwH8OlJZJr9Dr5Mj
5hmMkPXwjAXTxu5CHGMcl90xg2gGpTcy2ZvIAjfJ4hOrc/teV8goc5tQVGBoKLOZccGtIaA+JBkI
iJeFwBbBNbtEwSD3MUDcypjb6S+DsuKp1yjp+xZVR8zuY2UvGMZiZtru1fLKAFFSROgzeGItqFB1
eTdWhsJ1X9/kg1mczNK5ni0rOKqwzNZ9MGdr/HPEifbxQ5s41rmvEX0WTgnje/SvMg18oPHmXR1E
2ISSIviUkmuTBqH3wtoI2kCS7FNwGCuL7c7BTEUJhIHEs9l/qfx2LYWuVh6ZvBsxZM0KS6R5TiBs
tLNN5ODA5g9OFvJvIZMKNfSArDi1zB20FLJ4i2bgjRbk1771NczjGtYH+WgjCm2YO7M8OL0+a9Hd
hbabEOVdTI9JaAH7AXc+IqXcFirMDv3icHVTiCV+n9dPCOUROaIycGoCKjtNfFhhSHdrA0uHryfo
RQbyFVNTOPdOg8gQE/JN7KHu1k1zGvO8exZ1Xm/MJmGskBRXToTI2gkMm/FYgL+pBdsxE+m5Caqs
P7Kzbc5p5nNpSIz4fiKSO0GVfVFDZbxRyGvQczA6kH5+349t/Ajdmr+37hDjGsS3OrUgGJp+p51y
2nXOFKwTDxJT2XXjKTAfRRq0iFrnmnBecg4Hli5sxgJYnHl+55rwd+rcZXp20UF2eObJnfM8+0RD
7m67kX7ccbEFCoBag2ngSk1bFm5+5+5i3ewM4VbHn2864D/l2G4bkjA2QWsZd5EhrCPvT06B5a4Z
Ef6bAvDo3ar+MGffMocNbRmwoa2gWK+0rHDkFUC7DCCiFiDtowsNognS7tRAeOmrej919ZWV+f3Z
zyZC5JCNxJkRHUU/Whe8g92tC2pvHAjQKp8wFj4PmCy6oLjOfWYqJr7qgV0IOVpIM1XK39xtPhLw
gSUhRoOcPlUWgTtDQ/pqgl43cFk0B9ktObsTf5ELtmV5cpq1wRz/chrjEsDXcFVnrdjUGN57UFCn
GuNpjLIzi5DBR7LbN32KCGVIH5pSHztmMv1cznugphvDtH1yPqxPZRPPJ/tiVC3RAPzdMo+OjxHS
ojj2LnvP6VdzN12OeVFeitq+Hwz2TqmKrAunkk+mI69nFMuTkmoXGyM8L4e0+Qx1ElZYeVnzrOrC
NTdVj87L7tVumonlsReUhut8CWZaiigvwNwCZR56g4PbDzdlxBEXjAi//B6OvG61t2HZiX8DW1ra
p8ANUwHwHMkP2wKU5REC0zSZzqKtPpcyGndcoO+zRMDdbQsMRuGEk5aVlRP78e1UkxHhzMOKN2q7
MnCvlwNgVBDYmEy8FrhmiEU0CkEISlx7GjW+xGlxqsSXXLnykNkLJpm1oPTxGzupk+yy7H7Gy3KT
d+lTCjFw7GZzZXrhVwAdcEV0SM5WAGlY4x1FMm8CWiBC0Sc8QPRYgVsr6m7hc1hXoQdarCEM1RtI
dJBRNd4WE9PSYJiilcwasRpNaizc/fx83iYMQPCHE+4uz0aOO2U8gSxno23hBhOZl+IujNyPsV+K
U1MGgoRO91a4jrnjAm1sjap5cepCXSUgZFHud08YIWHv+woquw3rErLOk90mcuuGxUffDOpT393/
+Sr/X0yypE2bBRSi3/9BEPuf6csfC/yfH/KbZIka+h8t2xbJknDRw1qKjZu11N6/FPjqPbW2p2E4
eWC2HP07yZLzXqKo1a4k11rSBrh/ZtmGNunHAh/JknLY+DHtZYnCwp7+4/di2MKZsfzktnWZ1GpL
1pOLbQehvvIj0q5LTxEdZxn43bKX3h0DciO5if0vfaHl59yBXOaEpsC63vbrKS9f2ilOrmMkoFiu
mLKPg3vLZg5CPKkJeSByMj/BuQHUTDehhU+ztFiape5MLHYL6x2CpksKkV9t0lwm24iy/jKsUglP
HVcxBRU2VoRS/XJTScSqpDqe+TGiTRm79aYlvmaJLXW2LNdAXcw+MUFmPlyiNseE2SEWYjG/cB9I
qtJ9g3+jjqKz8MYvfeT3KDdhCFBFdc1Yb31ruJVGaBzfbrzZHbdmF2LfSR7nomw/Bx7CYEnE1doT
aHvbpXWpLVc/a4cUt97vFlCjPd3lCG2MRGBPiJtDnNfBvqaIvQg9s9z6snQu/DkL1/zlJifTGssD
PjeJh9LtDxpvvJVqjewHuwBsqaA33DWBuhkbFPoJhuAlFXWX3XYO5OywuLa6NHmsDPBZGPrEynBe
BjEEV9NyQzsRbF1JFJbBtv8insW4pybFpmRX/XpQI+qUDMboNALGpqbG8cAF5oiWdzN0BUYKNREf
BFAixzbCNUlHNwOG8xN7j/zCLsr1ZNv2tfAXyWZnYB+y8RlaGFixJsr5KmuCFy2q5kBoDJU0c/0L
rptHw5miO2kW7VbXeDmJCScJDWBgWUJcloFMrwmH2GMCWC/Oniz+luYYpW1tIZ4uFCpOgtFnWsk0
zkOyWmSNYwqBHKzA6iopHrxFOsfuzz64i5zu7aZCYVcuUru3j5eo7/qQRhFXRr7qF31eVxEZU+G5
wznYBlszSdAhs8W6yjvIEC51yiJF4GDu9jXqhHqRKQQ+ggWoOzeJNNF8jT2i6lYRU5YA34fLs60X
yUO+iB80Kgh/kUOEizAC8GRz4SxiCXeRTUB3MFbFIqVo0FR4i7hiXLZ02SK4iBbpBfD2bT1N8b4d
GtS9BYa/RNju2p6n49wM1Vnp0l1BT8RaYWr/nC6aDzMFymNGDX3Zrx+rQmTomUAgUixSEbGIRnSC
6hjwwXiuNXnlXb/k/pwHH1wdQT7TBZsgJD/IUMhVBmexKFMiNCrxIlZpFtmKsQhYAph/JHwgahk0
R5GDAhGb3FjSfLVAiQ5qUcG83XjWktKzCGV8FDN6kc6Ui4gmWeQ0LboauQhsQm1SZljpuCbcgYBw
/Lubpq291Sj67q6J6RCCBtxIR3q02ZILrzsInV0SOEf2aDFYdTu/zQYOYK8m1qVAwXiJKRgGhJ/R
7deFQYInwdNNO95nvshuIdfdLrqjrTum/qqIXbfeW0gmy6Lm7eSExHmnyP5TXyeEngX6ZmzYVWnd
bq0gco42asELs3HDbYhmDclS762MKjpJk/oftka7ShIz/ZBLZ9/MY04BkWarqiDvOY9d4C6YwPel
duSGaqOGp5r2q8AayiO6GbP4EAXj2SbO4mxEYXnq/WwBcSxDJcI+LF4j37XFFmKX2EVWvfEMz7ob
G30/9646GHbJzfKkt1VIqNaUywcosWZW+fdvdyIfoFgxX+ceIGGCwQvcUNF4HFOJX9i3YZ8kZvRZ
xO0xzQOwggJBhm3HK2k37sG0Y+/YpYO1mbVBdB5RYA9cYC+mMSru3+7BP8RckD80dfWiFeGXUdPV
14i9Nm4tx+ea5w01o33swNKQa8eN18Rc3kiUoOGLH9yyeQimZGXKTpFBAfXhWMbTeM0wLLse45Ub
WMGD4io+j+EmckaAVUCLOrPNSEAM3F0SNN8MXvlXQPQrv2VWNSb5jaPL+pYOr7z88+XOv5S4yLYs
h1rjf652burPYdH/oeD5/qjvBY96r4SJiggZtClMR/2m0V5KFxMLvFLMKBES/a7gcd47pre4cmxY
DoiTKEN+URfJZaKpUHUvs1DGoH9KXUTH+GPBg/tn6ZwFP5zj4v3x+HV/X/B0E47vfrThBE3U40VW
3kUWuQJ1niSMqsS8nkZCkjJGkkc1NVejHONnGLVx/DwtkMw4h3ORNqo9vN2MAcR09Iur2mnrdZrM
w26QJQ1h4pzi0nc2Aqny5dxZ9YfShApC8Ms10BCTgOh5aRXGjznEvqMumaj5UwrFy3D3ZmJXZ0dz
MStU7J0jrmY76NsGs89c3gVYP7TM7SdzQGY5OIbeGQqhaJ4tpDk3eWljdcyqchXFQtLa/XKTNvr3
d+0qHbe2hNZlBMVwipB6nKp4fO1sHIZuqNSqTFyIGqbXX6V5Pq+ln9ZwQj15dMEiXHp56x7w+7mH
t39NofVZtEwRQ67aG93D6/ZbW2+BPTSDELsMN8dHBhWMntQERcwu18SEuue2nPW+Fgi+gdNuUHgC
1+l7WMVm2oAAE0tenuleue2iT1eoKepxm3dR+9BnoY07LkWLoGHhKDTYuwZf7AebnMh4jo6Qro2i
FBAtPPAzQQ4TdprFaR4SJqUwt3eD43wDN2EdGj3Csm0ZTy11UtRlpHs3GSmXzUdRziH0Q5B+FCUY
MkvBxVLeT6bR3tZj9ilPJ73qPWpDP6bwEQB3DnXW1BfRurOS8gnaV3rK+Z+XJTTN3rGAaseJAiks
OWdF2n5grnvZzqlzYzv2WUaEuVIegplrHViWFZ5j+gdm7Tocr0nxdBnv7N/uvN10iT1cV02E3ssv
dm/33j4+9JhB/cF9ykqXmUcsZrHKRRBQr1rqCtaSOnscrkrgxB265DPwsGKd8XThw88GomqnGxTH
2IJx/07jpjDxr3eWDZvdQNFC6CrVsZnejREGomZuD05ppU/LP/yutr6YrQn9tXSKjVmrcGvXzA4j
Y9ZfLX8V1zXUdFnCjM4C98oQxT7omJGnnci2YoRUH3mmcyDx8R62V3tASsL8SYsv49RcRm3mkEhp
KQKfyGSFgr+LMjUcxj68sxoZHioH5GFmvsDAQBM4yZ5Qx/GZn4nhiinVtp9w3IWJPW+bETR1DwuR
qMAcBoye+susYoYpS9kcHcmEkwRTdVI2r21rYA+KqiWTrmKk0yX+U+hC7WfA1q79biaNcar9jTXB
n0e5BdOeo4WUqdCEBaQwNHVQdC/bFgKj2boNgmcv3FZe9JXVSnSroiS5gU1QGTI5QgZNj2WEjdyX
4BzUHEOdgaYpzm1gAWa5+d9+Qmll/1P56zbqqAS6H3du9s+P+vWEYmlGS45SVeLXceiJf7WnSvrq
5aCRlsXGi+/0S0suEc16jnZhzCgksArn6i8nlP1eYVZAscphBxzKUX+mJf+H/lSJwJbln2fbpnL+
0JIPKsy9xuiAUXrAaMuMjs0pmRnaFaHRVPullj2rC7JAaggEZgT8uMpcvM3K3hIM7AXXTQubSrQZ
a7tGncsloVHZeGeaziovjCmbwbXWFyNw/kOdGx/FGMabXmXiLpc9QVvVitgKFgiih8ylmTr3mp9A
0GOxLevSMF1HZrGVU/hhqDOBvc/MT8rvd57Zbh0kfEgntLODqXpdBu5L5cFeoteAeKaq+RJWtgte
CiEs2TWgjC+ULsDOZDXeSJugIsITysom08sPLsMhJyzBsAWa3+7WAQe5DUrjkziUhek+pHtpNApy
eI1CLZovrRH+vx6Y44YTA3P3C7DEeu1GPmpc1biY++ON7PGnUDuKiykhC3MIFeF4sOmyvtiWzCh3
eQ68UcsLVwT9xvRm9pIh1OLppq5r5tBW/hp5/ktWDxZpoOFjC8OYxM9CbtGxn1s9+KjxwhnJ8dcJ
DwhbNEancza8EHsQmD0vSteST9nvGXeuh7LedpFL8jOKeXwoA3GTafFczPHBcSLvyiya4Bbyx7q2
fLhcteNeiYaMqaTUyUcTtu8w+dEzdLuj6QX52S6x2EOJCvW4NB4Di5eBnMfCnxgdzv/N3Zktx41k
y/aLUAZEAAjg8eQ8c6ZIvcA0YgYC8/D1d4Fd87Fus7pvp1+yRJYoUclMYIdv9+UUvluiUq8d1ZCu
S2lCkZrxFgwiF23uX+xFKfUD9UcfXCKILMaUhzfyuz9K8wEX+b5oZHIzvJtjcI72XaXPHw8OF75t
2XYI7/zkr25M/1sHF30re6eHR9/pa2gOdLzMUX5odDoy3TTpZjZK7vgxaVmLniHgzeWzCyDfkMK+
ZbNZMP6g+45+t1CwMRE7AoJxzS1HRk6C+bt6su0iBXxraniE1opV8RYvrkSLMafblGaPTVDUJ5uM
ynoM6+o0qpKVoA31qOk0CY4un1hnR/mrQX2G4LbfatncYlkmGBlbRrPB7OHKMTKcPx66ZQ0HnvFz
OVVc2sfJRl7ph2FfZ0my+tehGppCpJL2XsuWvISsKUnNhvk5z6L5vpT1obNwTwuI/sc4czi+oNVi
Ty37fR8p8x7bs03ENLgvi7m6lxpml6NjfYAkRf1c8CDybLpvZJc/dxLAXcdpmizYj3iu/aMHZviE
Fm+dZqZQWbfvQxsegHxRmAUriTqAIbubhAX8W3j7TvflbQpT/mkV9K2s717grTV76dZQ6YKVF8FZ
TeD+P7Ct51bp+8np43MRqYKjIErzCL6I6Ur9NEJdvIiZ97zj99GDVhqL70wxDJ5j90vqf61l1l2T
2SlvHtvdW7A8RDKn99UN12NPmCYmDcS4Fx+KwJM3oDZUBuhaHx3nRj3i+JpQv/oQzPSvjBaIuPyA
dD2d/niolw/BSP8YRPP/IVf/nzq/AU74z+e3p+7bjy9/P7/9+lW/3x3dRY/m/AYLwvfMP9Ih9i9L
8JabIzSGJWL7p7uj4n8pT3qKE56FT5qj3W93R/ULQRKSuSZKNkvKfyZYw2D+6/lt+ZZ8R3DEMIHX
kgXmPvzn85vnaK9raHCHU1qBH3E9DhqZtxj/W8jt0ehcPz6XMeKfLdn+DIGk6Gy0novloV7UoxLc
1jy7+9IfusssgQmkhl9+btzqp1XI9jARxjj4T2C4/Ee7H0268tKfFTTBe96eiLwKLwLHLpvd0fSm
TCu9IXYj8IqJZkGOYM+gc9aBvZjJnZHQoaMa+PzwodysnHZGNwoOOkVGU1iB2yW0K1Q/SNZwVqgr
Wx7MxWhTATJbaWKRc0BB7Fz11Kamib7OLB8PtErcc10ILuAfggsFCu4mrQFeqbxw2PoBQSgJ1xxU
250b1mSXBAL3JVoeAJFvqtB0T4iG8UqMxfiatl1+UjVFhZH/0nrjyJCQ6eYMT8s+WsZ48PyqXC2W
o09I8BQbgWh6zgydbrqm/97bAUVx2H0uCpmWFj2v3EWev6CXxvo1dinQAK98MiOUrLkuPtUdvAv2
WwFH5/0w9CtX9URCM8050GmPfZn0N9jfW21HX9sP84MLPjfQ9TYQ4LsNXeQPpbu0+tmBu3YqD+02
twfYMpMfHHQzagSpLjtUlYsaGFKxYGJK2nne9A4RM1vHRq/vDe2iP1u98TnT4bnMvA30O+dEPpge
QANmYFfQVeH5i2rqxv4VU3pNsR3sTxu66B5AHIiKrq83rqcZ1Mp2PmS0kK5Jj+RnG0nM6scDm3L6
qDhoMyGM1VNtFXdtmCZfMOUARpdx9iJzfhpRP4JYzeBZEBEPQYJm/iXWkT5A13fPVeR/D0THHh2c
6aPV9wX9Y3QfetETEeX0s5eXgkioGE/aRHDv2gEctAB2MHW9/20ee4K2Vv0UCcBDsUyo3PDL4mgz
+ezAdPLqtBOLozpTj9PvCZezIYc++Ugy4k6rB0KR8gqC2X0UND5Iw6V4IZ/uvbm2dxaNGheg7CyW
A48javmNPmoN4VMH2zb96cBlyqvu0NMqAq9sn0JNykuDYzX1UIlzxNC1scF71J63N/oJHdXZuZLz
MSWtHL34WxtGNmRjipsbvfGpKZtNtS0ya5tTOcqWHOLdDNW/jlZBNacHaEKf2qF/Mhdidpdx6m/c
4THmZ5c/GogCZTxfaoqlcJecvKZ7aqPdXPKqlQlh5elS+LRuF+1DC+3Brp09rHcY1eeUPnOf1tCh
TB5N073n0kM0ZHgyaET04sOgnJe2ODje9CjC7NwTIbJz+9xSut5m8lLZ9bNRJT9gpqb8ccEe2OTF
f1Gj/lItYF13+Jo0xZNG5mciT9V0P3jd/WCMt4FS2sKdb1E63FKyDqShp5GgMW5Ath1y+taURCRc
vF+dg4SvSV3N3WNWZV+aWt8ZFbmOcdgI03/2wICcx/HrEPBq7P1HyynQeNmjO/FZFVTWVcb38MpR
6YtZdFvLyD/7LWx++Clx+kxk9mcmcacNKdsf/+doDU+wTR9K27nUxFtcqisH2lUKZ0CpGO+8xKSy
3LRulrQ5qrsrLCwx4zXJct/9qkvBuTqmx6fmj3eNC4nCdxP3km3mX2RwSVCMV3Rdd+vIhj3S+Ee3
t26mND6JuHpiS7FnPLjkYfXU+T3LC1u8lVPan8VdQ3XE2q3KN4A4NXCab6MxfR9hJ6+REvAfpt2F
5hB/5IdJn3fW4XipMAb4vgK7RqSvSr34QrXci4pzaNFT/ADvaS2BWjFFDxT+Kkjm3TEoKrUBGmNg
tktfiP3ve+E92TU6gyXX5FuoK3Dqk07epJNu/akh9uufooDOGxEdbBJx0quP9eSyc1pDNzi1NFej
Va7BpR8LSx5zL93PHi2tERuSYNhHMGiWejvfvPb5Ioal0B6+EZxaj7N74Bnae018LAe6VnS/Sdv6
wZyCJ7J6bzbdejLURyWHixtCTzChWEfue4zVAIbsOh54n1n5xRyafe12W5OWY2hrZwbaC9XMBIpw
iHTRo1Xme1782xlzVWVbGyWfK7s7TN0IZsE8WcmnsefFbdXW49yN72ZEWd9cAx2N7kzL+lZdQpC6
XgC+CGtFUo3bKusIZoEIc3fsccmBAYfz9X4e0y9uOD8Edv2YJ/V9qOsTO6dvs2QFVkf3qLp0/YIi
w001uGJv2XpT9P2hBrRZJubOyudrAzJPOfPFjuhEDsW5oxE+j8WutoYdsda9nXwedLzP1HnMnVMH
CrMbXIxlw6XTya1K4tMwFihCD+OylmqovWcTOEbULTvtQdLZaZA76x1siF58zlsKPef0pU+PoUHs
jg8BTZ96nRzJKR78LmYhCQDBnI71SB0H66c4GY9N0mxV255mW+88J9pWBZN3XOxCI4HYb7lrSjye
I3TNTpThFctYfQtgKV4RqGDO4HoBx3yVbGgsYAzKCfKnyDCgf7bxPqIPMKtDjSWSlPnkVG9d5oqD
Hux8W0diwmQF/2xoPeMc2P67qIp11dEIYjckBls8LoZ4WOjJok/HvYI9e/RTY9ykEL/XWe4PFxDA
VGTbZXrqm8/+CLcAc997SdnAD5N7IlJs4r52uAE2menld+y1edmnJ7Kw+bFLIyR0sErh5FrHKSHl
l8bmfOSf6R8Uzrag79maVT97Oj5u3uRRORW0UDGsYD7VywMj6XyaDPlzXij9sAECGlnKPrwOFGpU
Xd/fLN7s24KD8ioyLEpljATSVdu9Gy2+voiym1U2hxVZSYCY5OWwGUw0wSRwR2YKoTCgyvLqRHso
zRw3uYUT30+iXVRa3qmpG++ULL9CoqBWUlj4biL0SqHGYCcNYrJJU29tpWllig9JNU/bfmJdmInm
O3bI+FppDlNET8+0OTmPyTVsZXj8L5fzbItl0H9aOFEp/3ci0L++5A97jS8Fhw92+NxSFH/Yr1qe
+AUED+cHVDxLecpCRvtDy1OWixKAxeZ/a3kKTw4LKHRAoueW/0+0PDz5fz2tsG0yBZl52EOYgD4O
P385rXRcwIiIinntOR7UwupWtyScCyfklP/bQ9JTrmeO1JCbLoeCQoZ36DbOQ+Ykb2aeD+9ZH9AS
S6adsQ1hPRyiXePnzs1rc32aDeONo0bIuzj9LsIRwQCbJi1XKj3OTeHRgWaqx8bpD9Y0WJtkpMRP
kp/d2q1nUqSB26/MDfjtobbuXIagld3gxphbm/uXyiglSkfzzgsttRrZB++RVQZ3FUddf4A/+p0K
QHhaz2llLrcCh8y+bp6KNOP8ogwiwY3/JmKnfTUj99XIQfUrV2MLKXPcqjho0LgWQDcaxdZMcLPM
TAvPhj9buyBwxD6eu7e4prMtLNX4Wub+W5OWD6GJF56uvCPT6oAfO/U3jhleRBAkrx4j9J3rp2+O
CLnUmAnlyybZ6hzk9jGQ3rjynVJtoqob1yn9lDj12vJC/wap9CEfn+fcB0JXTeIezrE+ZF5bHOHh
5y53IY6Y1Y3i5Rve9fj08RF1DcfOJQrvVIbAeylH/6aFAOANt3biEnXNIMFhIy7h/Iz2fe3n+4pX
zUqF4G9CBnj8/lF/gUd9zJeEeVcZ8WPkbhIInhCZZ2ePI/tzmHbZHWwfCLNDyzfqzifcNSPFR6hy
e5XMr64Z41IONJZXLiusCyMLBncDn1XodA8BLX3sgDofQNHgtXjS0nRepihpnn3izhinm+e6IWA9
tiCnfnsYCtKywEKrfTTjgbZc9nIf9tqiENVD76EXWtl3kKbGC0GEz6TSx/cq0O9TP4ePqMeAOUte
RWPHZssTwStGejoEgPdXjtoYJTUCVR+9Q39vD2ZIn7WDuXubjHnz0FJNdbam6TUxnaUDx6mjM+Am
D+xx19vzp26iAMSJh3lrtDXOM5G67EYmcaFpEWEcrz819f3T4PbbnDfgPRZ4ca9FbJwLr2BeZUys
qwA1baIMyYoeRVvVhzrB3KTUaAAITGmxNBrmlaF4oWcLvG5BOKPL0xOu2Bffjb8YGJyBlru0AYzm
yhIUqzA1dbsldFxP5m5CvF2PZYbBN7Q/R312M008PokG+9i4n+y6dDa4pR8iD+ZEoumEtFxssgQk
1nZdXZtWBMdIsZ5lxh93jZGesL9PCNjFke9Hr2wj8feB9WNIlrT3PHGXwqASjMW2Gq1x743h9zhA
lxvpa2AuLJpNNGS8GigAxEYe79WckydI471jZtnaMcrrUDXUjKLdhTTnwYYFxD9nfrjJ0o095Uuf
BBDnohv9tdEY9FmlLnW/nCqnzH5v8JWB+fVvJu7brV0Udz0Hzp0EMbZycs4vfekyvFNT4LCVuY7+
dKN4Kg6CC9zLQ2QLnL6IAHWhT0G7Q4QCS9FA9ElzyFYTczBhKBw9bUMjcpgEm5wYBRJlsJ/N8D2O
c2c/ywxzEwLWnyDXijGhbCRJBG88OlUhF+KN3Lc9ZPA87G+BidPsg249e+UBJjcny/EuWVqpe8s4
Ro5gi4vSYER5s54yT1B2ipd5SoZzgx9sW00xvGwnwSJIbVRhgNopvnvmF4uQwCqHnb+p88xe2xni
e9tRkmGO82lu3Pm4dE34sw6OdVBe3AUBXs3OV+2jx+Z9wEW3oHVYMR3XtKpsHDm4UBjno0Muf1d4
VDlUZs5lopx3qec8AOV896yUwzEs2zKUDKICQHvceoKRFwGm0Hm6SUfuLmOqjnMU/8jAFu/auMaK
BqbSKelxTEUBJq5Hl2c1WqTwudPJlkdyENyEMlTjbNd0nlwNxmJwrkfsSbHc9+1UH4HrU57KdxNH
5ifCOzkJMUxieXBWU6W2sF1TYE4VlzW+gZVDyzNgjQw4efJlREBZiQHdhSvNKZ9idysSCpnrOMIU
OoDkDcnJQUZNd64zm3e8w3E/UtcUpBw/0zrI/9uJQDaq639cif5PHf74OxHo1y/6dYpyfmFEQU+V
bHIWkfbPmu/yGTRXnmSJivsXz47LF+BfNnH18P7je/hN87V/kS4CrTLB6y7IXu+fTFE4hP4+RS3f
AKgW0oigQ2gB/avmS9iuKIcIWCiZgRfavKO7jwc/E+GdwrJOlTiY9j/+h7f8lqIjEqKoQv/j90ZN
/euXekNyYnDMD4buDoPvEE8sosXBg6S0F/om3aT7Fmd5Bfy9a+4DhRCYT4qXe1E8lOzVnqIIvr1F
S+EJQbqmNnFuDn0+dmwQuesMqqQgNbZewrYW+ypKyoMNIX5fcnbayqqTHETKegf/+CW8DUlL80Hg
WHdlb580BuwnCqYFHktBNjLwmqOuc7kqWE49AGAnnpFr1kc5OHCPxkCs02F5Hlol9kyXb0XiZy8h
uUGMxU4H8o8PWxvm+lCFw750Rgj0yryIkJovZ6jxh1oXu5bJXROazran9TFRcX+N+KOU0PaL7OeD
7xaUiMqag+egw32Q9afJdGhBHbiguVFiniLNTFKljrclL/b54/NeWRGudPV4MZYETRHKlcJsTohy
9F9kejYySpdIzFXgVw3usCqHnSNG8QRy6Y41c7iya518Czh35U2eviaueR7tJDoHjksRdr3kteh6
gaTUKnIQSDaWNYEW1i6JC4CDpzzk8gjeYzMJrhmlVk9hpeYjJqC6mDEQG5oHibV0bkt3pVUot8qq
wk+jUI/MgtP32hd33WBan5JhIjrGzw5EVNpd6V846rAwziCaadY1anrnazxERl54VxBy6spAwbI5
XHze4RifIczH5zEVhFG53hn7JIvo8/v9cx+/nD/+98dvD/OU34lA3G5hU6NE9L286MQTF07n8lIm
0yWgPIdwDJ//+FSss28xmu3OTp2fSSD6y2Amjxkn9+0Qu1zJcR2dTKO7kHaJNlxlyyf6hC++mVLY
qs3ivpoi7K34iI+yH5fzAuf16haojH+aSekoTD770g6Poiuab3n60oVddFTisxPE3SkwKXf9+FWv
pldcNf0hajPjLBP/2JRKn7JZWWtbDsZrZtjZDuKlu/v4MI6puEsIxUSpu6JfXJ6zpPJOLJSdvej1
Uxe0iAMhrXOwAG9yiqMb9hsKSsPE2tDkQSDA96hz4KZ6H8dAbvK+f+bQbm37ZKp3XRdPL/igHsIk
He40nafxTANn2Bfi06KkFRkishl9rWYKDI3xhK1a7IeZdJOm0g7rUXfXaeNH7LL7toLomAxxtXdU
4b+yQDuUZhod2ak3F8rK9bZuDMHv6PeYkNQm44V/tR2D6JjtWiAAh/5QxNXnEK7UjWLffK10V6zh
XNWX0Q3MfWSzuTCKqaX2kucWPhiO8IkIlauupQrsS748tJ578ylqJR0d1HdzUuQ34X0e5VzfKUiB
51Kkp4/52ym5MgyzjzwrRXGCtPkOjSe++MtDwVJoZdiTdemyeNh4lDZemBrdNaV2X9qhRro3fYfE
cp+0lyIfNQNLehdGlgdgjA6n/3bVAtwdt8h/b5Pl/FvWf7UgwU5bvubXG674BZEBRyvRH9L6MPN+
ly2sX2yJJmJKU0rMSAsv+TfZQv1CEohQEJw9kv+kgP644S4gY4AAi6lVcX+0/xnIeOEo/x3BJyz+
As+UtimgAPz1hstg7pgWZ6Z1PgFRi8aETUE750Tp/eLSlBEVraPLkezjc25NZR/1TGFDvhc/PWXU
0bYkYrpusE/ui8V33ywOfL148UWr6U4hbsrByRxv1TDlrK8Ar0+if2gd1T0x3tI31WTtLgnzYGWI
mrNRRtDQaCBuMjVTzWNjHFALj7MEzNkthE57YXX2C7VzWvidbMs2MoTo2S1sz7CF8pkvvM+cFSV0
0ArqOzh52ffWhTGm5ihkHtvY6g/0xnbvof45cgv9xJuQsmFseb4su4s1xqd+IY9yOTAXh+p0NRYu
aUFSgE5kWKWZyN2tA/1uI3DbX4dUsyPW2G5NSywbyPTRGKhODh3XeM+luMhyxFeIZ7SbI1o7fG3T
U+Tx3PBvqMFnZbwFrfo0oSHhWuqHs5Eb1ZacvHi3omlteuktHOcEjQZmHq+zQ1U2V2Sv7FNbkP/J
3CnbjnY60qKVg1woxF2a0kyT5sSxaM6TG2uX+qp8kQlrKi+wzpljqF1TZvOD0TIyKA3unYjYa15Z
9BUNFNOD+crrHQsyXC96ksz2HFlIX/iQFrr3hq4xyjzc/NFzxnrbqeiMioAnJG5XXdAMu5lM+w4m
qoMWzQEaN9J0IzPB6WAvAxn+DOJvc97tc0Rwlnlmd5mK0F59fFh2ubGT7kNBbcFqNBycX+H9bE6f
3MT91FvmRnAZXidFkDy1EH7Lavwy5nQXB7osCYS53oomN2cbVs8y0adWksC2s5aXScPzqoDa+8U5
bpMc4myw9xRrS/o3KRXLzOFADzmY2QiTURyYayrFspZbT9gkHHsEhZ5ZR3EpdWTWFFUbGAeUjwYw
/GtqRbywIlE82d2+Xjpt8UZtnPpriA9uG0Yzf1iWkyMPY5725AYGcN5MbPe3nHNYYhJ57chMtAX6
gEcIZ6jyb60o3xuXbFgcwk1AB6Po5aUGP3DMZm9glyl/BCTaKzf0eM5pxJVNfjIrpCHyhufKq64U
XFNS2oE7iNMFyqDacO1TyQC6ltDHEj7+jipGgjedn7rG+lIApVwPepMULEXr0PnWaD1sa+zwpsPT
1DVvxrAU6M5xuueltcXtKjazg4DPgm2duMl7VlbPM2/YFRC8lccbkc5JQICTBaHfKrflHH6rc5CW
KcmbFTo6307+xt3HPUj28EXJ/szt21U1URFRK3YFbFY2fVHx7dr2E1exHSu+PaUNa62sFooHgD/d
mj/st2jOnkm2qg1VLqgh8Szp951v3oBtsumHT1lpHfo53tFN/8XJkhy99JnT80VGbDXZcD8aPfrj
CDWyZUXA+t/9mtDGnlBGXxWzg4kAQoSofg4BNZIWkfORloxYgxyoMDrOTrIvwvg2z+rWdF2/UWY6
ke77HJgRZ4biKcNsh7xC9eogAlzmku4uScOWZah33945/VJ2TWGZp/lxOMGPHL8492vg7c0j1GDW
kNN3S1Zkkeq1Dha3nMJWpfNNxpZhw4x3NKX/QlJsIKL9OXEF24m5OEzo33hSnlMA7G7CesfM+XFw
D3PXxr5MMqr/FJMtFNFNZyIZGbXRr+gfCcCKrAdJ45jnD8ZmLiGuO9nw1qPcOal1DHC5U5WLTBeK
hpkbj/nc672MqGmWOAjS8qxstIbGTU9JGkfrqQ/2YVCqFebO3YgZYTNDgl6rWdLBFo0roXFf2u8x
ANZVAMwSv6W1qqlJ1UtAsXO+cTe01pWgJ06Nj63UF8gCOFzmBDNkvGpUB7CAzS+VJ1gXqk+2U9/l
XinojzWwHbIO7vDZ84yv9NxVFPoFT51gi9gz2UPXDOJbOg1L7rF6i0Uvz1ZgSxyBM293xT4MvYxN
faxu2qlZHEoaqj4+V9Vf7RT3QBF28SW1ZX6c83Gvcz2cvTAczkBrkDc+fmlVS99YFre7YZyGnWdR
CteO/cKgxT0xq4CQJO8GFqw1nSPLQ+H1lLryx3PqmfHF3g0eEPrJ4H2UWPo2dka4ViYtkB8f/umh
Z7uo5vJLPRJsJznibULlNkts0dzoYIyPbNTe/SpjkWdqOOfCexURVn1dBeh9FuvqPx6kX/At5t4I
VLo5GlwvvzrG3NFKWuyqcBL0T57NpCu/J2HIqzMJ4wdpHCiK6c/MN8PajsCPg3OlHx16z3/7RAno
2IGt9O8nymtX/y8N59cv+l3DYf+JUMJkBriZBdbvI6X8xf9w9JmutCxsX/jd/xgpoTuxPmOaZ+S0
lgn1Nw3H/cVUlFyyCyMotYyb/0TDke6i0fypdQnfnhL8BWCilxIOy/3bSDlBg4hZ1aj1HDMLmGNK
dySBZBea8c7rqACz89B/AvI8bgjOUChDp/llbHL6rg3JRdVkxaLTdRN21Zk9WXRwO3lLZ2Ko+OX7
XZuFQP3dKr8rWpwgxDmyTbhggEYWc+iWDZyWOfTheOAm73JA5x2c1OtoJCnw5AQgRIFNYVowxlOd
n2eKuC92BkBhLAa89CjBkU0hqJkLcf/x0Lqq5VL6tZVEO5jj+2Mf1u1r0L1z+Q1fzCS4pW4oD3mn
+rMn8W64gzGsVUXUKWEPdS6HvniyzclhF94IAsaw141Wv3dO9H1M3P45cBprJzHCxkN4sScT9hWm
ii0NBRbvGVnRTEp/X+QnAogxBr0FE7snpXPEZOvuTYbEQ9m3QF5nC5iHtL2t59MYW8PE39Sp6D4Z
VvlWlNZ4TJWAfOVz8A7JRS456/LoNEtLkierYwn+fbeQqO8zN3+YYC5xlMfx3sLF2gftxNVVts15
HFR9tn2/Pw40JptYD9/Y0+27ainjRJM5gpXAAO8V9Qv/OizYqphfAtfUbFG0egGHgvzjPrYGHkkT
4geDml++zknwCVmneg4kt4U+dsg7TWgWWTk8iaS/ZqQDQGXkaIDY281VMzbvBV6UvQiiolupXdJH
1X2VxuGa/RVKM0Xkux4f+KkOqlOP5LlBfMYD72b1icF9DwojQt03q3Xcj8kdMqf7JbTahfVLkWiY
YiiIP7wFpIjVirx/Ca8f68GIByHUmBF4beJLMBeLwmxG4oilMHtkNrzmddZuxgDAkqGwiMUT0eLK
sqyVoG8Q3RGLEE1Soer0a0dTJa1RYEM+DzJR1mpoiwLrECl/d6BU2Z+r702rHiLmt0/QnPnRskg4
u8KgM2B60Sl2yDxt7Me0N5baMebIwU6Q6ni1sjvxV2HXmvfOY2p0+h7gy7KPGC75kNZbrE/6WAJ6
ATpDs3ROHB0iDYXtbWjuVUOuOnGouogqy36NmpQdnp0cEqbrczTTSyg7CCxWGu3Nyc6/NzZdGEqn
4kmMoK+DyPNovobjPSPNeaPEsCauXeD7lNu2050efH9TVJ690wZV9RRctre0YzpJakrCNE6L88dD
y3J307VVtRGO39wvXRnZ0OprH6Wzj25mC8jpFLLjVLduYco0PVvdsC14oW1hNSAQAUELl5aZmbqZ
YOmdySigSZYmGhZDKz+TNhBw6+ukMIoUS2+NkVLqENXqh0elTbl022Qj5XC9A1JNTP0E0jht94w2
lzAZ4NfUpAIM1pRk53iDDZ57KvJz2eD5cdmjMPgDLOZkeKSZ9BB6zJFF0LOsEhGwdgjUp84L23VY
5z/SqXEOLeU9BJlYz1DnUzbCfJ6qa9XwBCcO7mO6iInH0wFkEMtbTXg48SkbV60hJFBWdE4XZkKx
0BMm/Dp4CezwGDZtdmdVtLoaEVuwfCEveCAY5MJiCBYqwwCeQS2chnlAQ9XU5Jw6I/5aLzQHa+E6
TAvhIf5gPSzUB+wB8k4AghALEYKKnPISL5QIsqg0XYBjO+XJVZpesK2V6nemKIdNHkXGicYTuslh
1Jyd2jB3dmcVp4mIyrkbvdfUtd5c0CFPfWsHO1pjQf75WutVncjqTBIiOyrI1CGEgf1klg/0/LzG
yWDtq4IBrVke5grqmd8+jG3b3LKKpSF9NA9uFKqzERBBnWP/JLTT7arR7/c+QHiG2tphtJ3c1jgZ
aO/QFNQdF3C5nx1KyghMcVYZzPiJFrH/djEMACUTxb8fXdYExpviy9/ksH991a+zi7tAbXD2e7RC
SvFnCiaZcZuiLfODRGm6y4Dy2+xCyySDBGMFibs/Dy5kyYVUZMlBV1pLUOGfDC5iyfz9ZXBxOMBL
MHxodYLKDIt/658DBwOY/2zxqK0natx4p2dfMSJtEmdZFIVldh4goctez6+UlHdn3SlvnbcXzylw
HUuRHNgVsDAVpz6hLspU07zOIHrsSrUcl4hGbXyXpe6MDZKlPfQN1VT6Hnn/Wk++XFHTOp8jlf2Q
UVHsSi+9Joa3BbdRvya8Rnmdet1bs3iq8VpXL645bKKilbdkeShDKCFaiZu2w/Zol9aeiVxe+iX/
ky+ZHHQH9qvDHEKH53NeAvonLpvpHPoEzqCMPtmZV59q0/omMoc6vqSwzm3V2S9xvxkby7uFAZmw
2XJ3qjSKXeqYzSONLXA+rIBlBFnsc8MNQUCd+xor89ib4fDcMkcwScGEidrHQUzNxcthZKYIf0sf
8PSexk8hyv9G+bm3TrqGjUVYhHeiGDjRZaG6zIaKXuh3Z3FV9l+bNF+nHmUHXm194khCh2bf6guB
De/F5bq2cuMovSLodLdZmPc8D+NV+fdkMyyeC2O80g9nnnVLOllq49nhziO9mf9yZtSaFhwokxZP
CQ9MQb/+Sg8asxDeWB2N0y5pm89u1h/wupjvUrp4YydYoThKUh4oIulQutbV7Bl3lu1Ep66q1a4L
ile0K/844B2iriwABBpYwSU2QpNnQ2NkppbUO398PCq/2TtFHMEnrN5lU01nXErh44hH5M6V2M2L
ZS6T/s9WkK4Ko+EzFaPlmqNb/ti38UbMRUJSoZ9eWHImhyB9abk5E89yFjPSQE0mCMnNVHT3Ts25
uLHx2pbtEONhqL9bbRQ/ZYU8NIWgvzL4MoYq3rrCDDCFT/Y2Iwu3E4b1ld4U/anCyLDpJnteR0qg
cCnqrD20lRMF6sMai7iLhomVdbDL5AAXIdmauhsP5hQ3b6Wrz7OS+ZNT+9F92KbfPz49ZfEzgRVa
RttWvJE4W/U1HV/cYJrdiIHFjr32OORhfVZz/RAKO95jcL6L0r55UJ3nXyb2V7RqGQ9WX2SnMej+
H3fnkd3IlmXZuVS7LJZp0aiOCWhJEFQdWyCdblpr6+ZQcipZ86ptjKjInz+rYq3oRiMQzu9OAgTM
3rvv3nP2yWwrUALgOUY6e35YEazF1DB2epg+tDrYVwZZbw6+0Cq2gGfRbsU2+bSE7reoZuVKSLJ+
mwj9tyTH2j7LzFNR+vEutrr8UpfWo5uzetMX0AQ76tdzm1b9Jkj11JZ87V9fscBa/4+2DPvx9R//
1v1px4CTyTf9bcdgFiJJGqddk3MrdjRW7b97uPFvL7wQFm1pQZH8cccAmkZAJP8AWeYiS/jjaZej
MTuQvjS5RIhr/5f4dvljynPw99TnP2YMM4/5b5sGxm0DiSnPR+H1Z8oI67rZIJcTHBU/jIJ/OCBk
dHkAcRIhs0QwD4VBBXZQVIc0b8hc0Oj6dcnojU3SnmYloWdsSBsEWArBRhaB5KFAp3bGFotqqdz/
4Y8cdIgAy3hIQqdoRAV19xgeYgY1ByM1wkOVqfD9fr7WXHkKmtWcWERT0noX5ORZmquEnufvbM7V
bbek/jAuGXZWOxaIjfQvVXtL6nK6ZctDTyyLrY/4i+qgvRFebjnEKFqbVCByKYflyAG8KXdipt7M
HjXVLDfjedJa2R41HyIE53RoVDzIMCOO6jBJq3YxuP38tzJq65WhVYXbGiwUvqF9NPJ1ahPpKR90
81DK5RuCL71mzs7GY5xGI3RzviTFVcvsRkNnEbAFOzqrIc63vPDAxHWvKhCzslkLy4mxKIxmRwW8
yYSEXRka686vZ2nHAPzFiEdzi6ixuOj1HY5WfSUSBR2n6l9zMxkdtHgy2WeBeKb0uBPqW2L9NcaL
zswHqqpSOtqsmx+Z2j60oeifBh/JQN4vLTSm7BdDqi8/aom+MfU105MnNSDyJ5yLfmeSRKPMfnqU
lOg3qvbsWRJbyvUpy8C61eklt6zClkJZPk0M12zoWv2OstbyZshg6iSUh6If52MmEvFuTUW9VhC6
nobpkfFPPXB6tDiXFMWkDn8VnUl3Lhx/5SNW4oxlc5XIRewQoJqcW0WVmHPNJ7GXgCr5UbiTJuFX
KwKXzIplGhNNG1H3mZZEMfmZSgoZNjHKSzCtA6z3z40pECsvlu/or3etJn7ngV5fml6BhKYUaxMs
94sqo/PCL9kgqXessG1xLRrBxehyYGstMyVWTRFkHyYwMRPvjRoZt58sxWGKV4J1Q8kzvYLM0r12
JBhqwCBAGu9UPBNdpXt54B/Z6lu7na2Lzwe6qXL0salB3KapZsdMeuFvM6o0UfA6P8PwmPjmrhQ0
bdvSPQ3MMX6m6ROcm2E8MslInbrpBA+tTHmIZNXfj5IntkF9t07dHOvbDgErEYwjseuqMnklY/Qh
VvODVdJCLerqNsIlcufZh5SgCE6T9MEz22YLZPpZSKLISfSaNOki6o5jqbZHpYsSlMraJ+NIdBa+
CQZoVtG7DNWGODSgqrXCW9b7oasARqM9FH6HcHZNBCyHDimJhHUU6LY0MMWYEjk61jXBmIlo5G/M
U20pj19yS0Cm6MeOAf/OiQLTR8zoaw428Q+59NcFJrGralYyox8V36qYRNe8X5rqQY1YY+KsK0Nu
dLTQ11fkhAkOTUnVq81oWusjLqKe2Mo169fnkMYj9B2UjJKZVfew6oWNiQrW+fkSade86yR4aj9f
MqYcMGw1+6EEbdz3GE7jsoo3xDS5vp7rz10uz16ZWP6qHEXGwEYQbhU6eCL14LQUhvVSIoJ9JJVz
KRujpYDUl1JSYKVx4+gWL0UmulnacUvh2S8laEotOlOTAnejvZSI/TO0PEIHKVxrKljlp5Rditpy
KW/jpdDVl5J3ovYVLIrgYSmHw979Fz8OKjpL3z/a24+P+pH9v7rZf/3Gv3ezoVcuG7lKxIFhLj3r
v/s6LE1kC6dxTanMH/9zfzf/gskcwaEowWKBM/4HRgsh0HRQSXpGJIHDQ/ynutkS4sc/bfAqrhMV
VigQGZ1X+CNZ/Ho8RXnQ/K//If3PLm3TEKsygbQiM6fQMoSNHlawuwp5pSyRuM0SjqstMbndEpjL
rM5BUhsc/vOhN+nrdmVYuwqoij7wa6cx1O6llBRjXZR66EEMeu5o3NHqqSZSYOVhZbHq+TTbIg3J
dx9rI8g7OOamifq376vqmsFKvOZ+J7oNiX8DDVgz6l/1TEfww085/nxZj68B1PqXJjOUc9QIH2M5
9K+pTqupr64QKi7cKrt0mGi4BV2GAi2g2RaEaemoZm8efh4sfP9//ZOAav2QNmcsG4zmf/4SKyR/
zHXLNbCpHEIgMgxeheyCDb/b9uYZ6hJ73fIgx2l2FJeHny8RgqIy0CMWi+VvSRSo1txpCb3WVDtL
gq6CXzcv80SQAtgP4FAyFE3RERaTHO9ajfgZ41yEg27CSdfq9SoNpItcu6l6DgtQEStfOUUxfb9T
qG5749p3F7k40O9GmXzCD1eHoRtFX+UYU1YM9mT9ahRs65HtZ49CWBv+WyneDe3a+B9S+DxGkhcC
nbH8Qy0zkK8+maLbpCICbicSWH9vax0lBjr5S8h6GzKvrySBzUojUVhaJ8pXE8orK2AkjhSxZb+q
z521GzjSB9FHp1xUk3aUP4Ck2alWsOnzlwYOdGA9WfVyfoMy0lz6dnlBC+inAqHdEHfmG48A63I7
OSrVZV68hgjZawtPaHTF6ofr9aWdNll5zEOVaeGu5tDIMA6xgq1W9KQTPAcfPInKEPnFzJ9LBv2l
8FYa9oRb3ArJkiNPzg8P2XQ1Kq8TN7MMHy1myw2Rh7wk0gZzY5MSzXmWgket/paVqzo/G+qjUm+6
MtgaZyeR7GnlJke/cI9mtLKljwwxYEChQQxB+Tk3z712WMHs7AYwbLj8wggXxgnzzhJgjYoFFuQo
eyLJFUlyAlbPbqS5c6/d8iJxBKNzRKiOeDXQCQq23kFEKkYHXbzTGp2dkzAxNIM7p2+x/lEPv/lF
qFEtYc8wQL73sH1kTOEIO9PnosfX3Kt2jv42G6C7N2zH01sTQSbXoDh0Dkl4tszMQZs/leSqIWvv
55l3v10J5oeRmI4oRg5JzyuJO/0zhjIYqokbguhJ6STXlrTWhRTxnuX5l1EpjyYt52jq3AZOPnpV
Ww8ToIXo5KHRAbFfa2xGMR4JXalXOsnXZv9sDdOWWpF2Z33WU1qUUvZL8d9wKblan7htHmy6YIdb
c1xU9DHdzIwus547WrYhnmIwv6HtIk9QyccjorSRbC0YiRO+8/bHiPtTpxuf+2IjpVdBvvtx5vFx
ZvG3KL9JHb2iiz9uxxv58DHGW5SKsflRUpd3wZcKNCA7KwrqyRWR5XNJpnP0OYXc1tFap+rpLjkw
fMRWNtu3XUjYo7P3ILIHiUJl8GZ4eT2H8LR6yYO30nqDMpiZvwLxVZcvmXBPMD5LNyRSbtDifqPB
1LNs9cOLbhwMPoaQgkIXfqXtpTBfwuQ643PI5P2s3Lk7kMWEwjWaYQXit2k+UvmREN8YzG9BcRgG
kFs1mZOki8bEpeL3sGFS2YbwRsal3Zs33CF2LFws7W0M+bVRy3I70gEoRM5ZEj2Q5zpJHOisYwVt
SsLCHP3WMg0RIaLTCbCX6ggIECDvUaE/d8VTq+HI0T/ilJc2B47ZX7MktdvuOzFektjzdcONBlzf
euVGUJuSKFkVuvU0tYC2uZS6sPL0SfRayWPIYftl7jZ42bQgOacjUR1S7xYJevJE2cAU6WVvlkPI
9zhhRZC4kmCHcu5ZpUz4zQAfMF+POgZ18NyT5u9CKcGApqJmLj29VNalQKR2au10K1rXxCnGGNoH
Yjaxp+Gb4b/R9+o4QVTicYD6P84YiMFHVmbOzEEBkpdsZY3pI6G7Rm86Mq2/mPWSKPJILTdS2zuC
j5kQw74hhStTzFa86r2g0gytR6cYgCrDzpzN9KgP0nsZzRu5wi+1ROeYKNY00OHmBj0QkArN1RLN
boN7YPW2ifDYiHFD95mD2R6dXuwRh6OFyaEkoyYKlW0eLdwsO0oh8GmDLZsVYdwDIBSBkjpZyfwK
8cgdrvj7Kj9HZn7QoiVjthJWOoGmfOvQDjim2M7Q1cyivjZlaNCEs4xVsisZ2iC0szW1Q5QBG8Pn
gCBvlJzAzcp3kHE5IhOSHgeWiVemUQf0lC3XxTIwrfDNalsahGELBhcTUz6c2mj2skFz8zhxg4DU
IFBcA+DcYfB3gohvJz9gGbdrno9Z7SaqkTKnNJ2J58S5xjosnrtOJNYo8yynFoe1SqayYE7eBGa3
0HWwYZrbmamnlcNmGohlCCW3taJVX5ieOAVOZIBtIz636Y+6bvEOV14RFogvzXVVv2kM1ibzHkvx
LqsYAxKQgASL3hyjfuOtaSxXLJ9lSTrxPzvMuUziDaaKXWjGTuHMwkFPiGQGUkDlb9P5tK3oNRch
MwQ4hL6HEPJCdA8H2WmU30LyKhLyGSdEQiC0SggLLVOZ79DtuP9cEn5K7JSO2XiyojtFS8RGArOK
kn7A/xombwbHGvkDNjcveUaHfVa7V12laeNvG/0p0b5U4aNP8UyJsAGka53cYnBnagZ2QEpWyjUM
jkGRoBeYe15TgzxIeI7ieotmr/CSsj7mTXSc89kty9m1On01zi43voI5r1+l8bnH4ZdG7/L4XEuf
VEFK/63lmzF6FYVVrDyb1ZUJZCJe6vorM7dxPtlTMSD1wqUnHMimNoebL734wop/ySHay4gJlqqv
BIlT1Fb8Uo9OQrVOiREfqly0RfMTnYMdP2F9BZNBh5dRs48Pru2InDdOufgeKpozRLTpYdEM2pdo
pauieGdcl3VMxNXDHIFneCH8pxE40Yv3irztDFknCQSo1faadq3wzpEVrUu6HWbfM1AV0G/QcB1d
whArNl6KB3pJRRKQ0S1Pk2XFLjMgCTGxriuMY/EmigTPUvqdEt8U6zKhNrUEqqbQiTRvEDK71Z9F
QHIdmDxJaba0XTnaa5Su0SrFYtpbdG5PDSxdY2h3QZ1skrjHYBCcw9r0oowVBclnLbcww0Ubhpkj
6vec/bDB2hmpzVrK5/VoKd4wihtyNFYldmdB+fBZpg2hsLXiO7IGR7EI7KLhZFUKYEXfVUgckVrV
7RMIh2W1KccPBefQbFA2WuCl7r7MLNq6pIWxNUN0F8K4qsUCtYTPoqp4XZZ+tZ1v9wkvn3Pw2FAH
9nhch3ovxJgNzkWiXkR5JSKHpo1KqUGeSVU5gyVuuhh3YVCsRxKvqnqia/ArBlOD0mNN6M86Iz/N
Ct6X43KcSHagvsroHBXpUfnoF6tiMyGgRmrqjQmKSTHcRDOAe5DJwQRpsQ3tEhUmHFWZaQnqRJyy
JqVQ7ywsI4vlsRcfmdCiYvw9LtCmsXKW9SSeYprwXkT7yZAK0sgmduGXNmL5WhBM2uw1ROiMZbPK
BiIHeHFtXjldnsG+CdcRaRDyXk65lSmv8b+SBrdsdYBd1kn0UsYYZ8rXkfKuFfZ9v5riXyXqHbAP
dpr9lltKb+l97jpnCWKWcqxGBLOsehwTKjybeZz2oxBtSmP22LMIZTq0CrLxgik4DbR6MPcmLYVG
7tYRbpYpSyRXLaXXNLWbPD30SXiV0XqyCcxnVMHvUUfGdHvUJnlXSPlRNppzxAuHL1PHnGsMrbmk
qvqYsupYpq42S3QXOS0R3k4MF5AnpkAQtlJhNXdsM037PdbjKR26ddlJlBVIHCxgUL30QoWI+oFZ
v4xg30y5KcRyFWSZm8un5Q6QkAT1k/gr5djkF8GhFM1NLU7caC2B6vpWKaOTLiVvY0GU9KxfZthq
VvhJytYNTbCTCc2rRpC4bRTEurW9K/jdr8p/Ctvmlhbkuqfo53lWQZq+IlnedG13SjCgJHF0nwbY
ZseyS+9W5x+gz70G6T2zYo9xzTqJx5euaF5IH6O2eAOcuWsEdZtOBAbQ7bHgKDZ2Mq2KoDkjSKTP
nDZ7bqADgkZGgOridEWpI71LorHRBzsQ6ncRsUitDRvNmPdSmWxj2qIzI0zdqi+RDrlFYweb6pox
K3c2NHhBT996tRa5V5RfjVmttCB4pT/74kvDky+ON0t8zuT+KeVNmoQU/Cp0Kjtaywh+XJPDI4fu
r4HhWKvCnEr1vUY+FLbVtVjzqov6pEnLdUDZmUvPhaXDA5vuliCVFPd8VwK2BCYW4hsh0zU0o61G
SoSWXzgkqq6hCb/rUZxhgkkxtgGxdtsOUwB1curMfdKf+8B8For2wIchfaiUP5Xa6J+NoCmOnMtU
P1O5jmrQjVEKVTTt7/6iS0KxmT5VOdNhsSveDNXADo1fzcpUkzQmCosfa9oggIr6+dPP3wa+8m1Y
oeo1CO9jtadmlQ8iMJkBvwDMoUHeDgx7nVhVuhUtnHBH2tkM/xjLVYWdaad1MR4vwHow1E2c24Ny
K7OIFutkEk4/9hwDqCKhK9dO1mDOEIe2eVQxxbnF3O6qT21/SGnDuYrg149Zj3clVatAesiaveti
CllNUR01qyGrsisldn3EAHYKCiR+DPgHzutFxiiiHzx1ZOkwGhT7UpwahxbhIi3RMtn4Fj1HLKnx
c1rQV4ULqtHcG7q4fwi5JLlyXuyUDPZq1pqKZ9W+fJXA3LiCyRGGFRTLupqzUOrNxoz7ag1DMKbk
H7M7P3mLn988IGLPmFkiL8GbiwzRMBSM9G3g0lUFki3obgb7b+MPfbtTOzHeHkFf0G2Ischd6qEj
pC6KT3MvDLtK6t/GuuKQpTVXjIIg3IcZ+nRZSftpaBIv6UmrMfXJPJfsD+dRqV+nCImNpQnyk8i1
4jZdNK+Q0ShPvswDSkFmV+FTZZRM7hVtI9HFP8p1ha1Fpp2SgZGSqmr/owuaxpoK1pcRvvV+/Vw3
PsLLrG5vI5rpk+Cr677wO6f2CbtTMh0mQKRs6yETzmU3y27d0ZjJwkXa4EitrHPQaIsLP3siwm8W
0N7zs/xtkcMJUrOTH9MCCFskev/qvVYUuv+w13r7j39LH3/i5yh//aa/9VmVv5iyscxRDcng+lqc
Xn/vsyLZXYalsmwsuOz/ohpWFYzdBt+6mM3+6xzVRHtjwdcxLFJt/6n4WeQ8/73LquqyCgUO8xI4
H8xwf9TeyFlcDUVuqI7UmPmWBI8Z5490wO6UHbo4i2o3Gn3zkJvjfCj13xipdwSXWOdiVFUXGCiB
tEq/NjRNeJKwZncTOQlCg1zQnMJy3UJ8ebWiuwoA7CXviGfClHPlJDruulqfN11xIxaB0BhN77es
6sZtyOJgO47KPlLpvYVKVX6MGhv0INPyk4Zx2JSTpa7p4BaMxIRPP+yN/TxyUKgikhIga+NhkFZj
lw+XsM89BmQNmoxkYrNoXplmd9ck0GGUVmF+rkX0PUFe00GQc/EIu27XZUWx9eUI5UPPOEdS0tHu
w6k6DcgQB2VSOARTYylSsqelbl4NEnmKZeiHMYJIOx2VbqaEhzHGBJup0HqaYTODGE0VXzyqBqBQ
goDh26H60GITmmZsgaEg68YdRWJzjanxz0l/iJZ7T1juQnO5H8t805mJv+0r0HetH5W7ej8vd7C8
3MsJN3W03N1Nd66Wu71Z7nt9WQAK3rXezGFA6rQEaklZpzhyT2kkUFRPGpuRWj53IfrXKcPKRmOq
analUuyJv7O8kWVIWdYjeVmZ4mWNqlmstGXVKiuGvaxi4bKetcvKJi1rnL+sdvPPuleXr9ayHIpW
bp6TGuHHvKyT6bJimj9r57KKJhrtcGKwLjA63nJVHnZQmqPTSKypY5awnJp4DPexyWlN4nxrxmnz
GqCp2TQjZ5aqSLH1koaJ9IBmVMiL5qTv+EJancNR1q9dSnpHpXPUYJy3aesyfZWieLYrRr/XSuNY
avjFDllKs/958Bd7cCH3PSUTJ6xl2v7zgFB2OidtZoFH1VWvnEfIcHX5jAt+Opmaf+mW1Nmf/5Ro
mRt1XFnw/oo7coNIUVyxBsaXLP7AvDOlsz8meyn2h1WJjduj48AwYejT12jAO4bLkFSrcS8MGA9n
HIgiTsRxsSRi/qk8ZbEpjothsU2qnVyZZIEWZX2AfBrSH8bgSIMYr2PI57FbzGspPkhB1YV3f7FG
GotJMlzskgXy2D0HHneMe0g6SRJS0hrBfqoQ3HPcAfTWUPYlUjBtk7i+xRVIv5+HQBs8PSccJW0Y
LotGxKARGvuqTmnIi2Kp3Ija+oin0NyY/aA62ugPOz60eU1PBp1YqZ7aGhxnN+od5R2tqLmBVlP7
KEvVbZVgXJnV3trMaBq9gMHJv/g2tFiEWbn//wrQ9SN9/O9/j/6k5/nrd/1tHzL/gicE6aeoGKDS
jCVa/W/7EDnossIOhQYPJzLSnP+c9+l/IVmRzUZFLfAnAglEExKG0POwxNFh4Lv+CT0PQ8Q/gdxE
1j1dxbjCy2DsSHDEf92JIBykopV1oauGMUZSLBH7BlfdXgjutcrwL8FuCoKpK5yiLIIN3ZHu1Azk
u+nhucyeSE4eqXhZuto5QOA2dz097u6Mq4EGPg5pT5rGo54DXVbk2QaTM+5UtSe2WG0uVtC5kYaO
LlA48/X5PZyifGOZtB3LOeBEG1ieVhmvRcLZRo3ao4xodT0Pdkvk8tTIL3rRRKdQfjIgD9u1nqtu
Sz+oUXOXBgMvpFXkVVb6boiJs43fTLaWfAFg2TPC7EAgLFxBkKi8WlmyUFaOJq3KEsCYvGV2Z4+c
c6JxJ0mPkPEZB89hbdKR5e+t8jYiRh+sxOH46ZTqOQluRYlmccerQEJHnyn6Juoc1kYwXi31DBx6
GnfJ9AbmqroX45XdXbJWTQY9V7816P/G4KOef8tGhRVz8eMwj6qpmEeCY4V9oBH4rtcOjmK34LgQ
De+xDrLrLLSPdDr3DZs2SRBF8Rx30wq3BZ8Xv2KYPGnZB6dsL+82pnBayQF580zMEIO4VvomRM8k
CttkbWN7BHxPs4Jj76RIdqKeeOapYpVx5ew71HDLwzmGM8LI7TlIXjP8hJzfasEn7b5hJPdGopNW
bMzoJfF/+8JXEIAxkV8Hju6G3mF0YmwlA2EmJnJYV7OnTKvUYvowfvo8bc77XVSv2rgThmtJOojK
ZMSzSOAxN8PCfH1NjacjGZ2C6kTqPte25H7QTbU4MiMJGV4KACykfQCaw95obEKDrKcceyQSGv80
zZ4WcKCJOXEBDwFJHuN6FJH4UJJAz2qHlSitkDo1wrrpNla2iYH/xc8RcBaGF4yq7RWWf1sYkGcq
jwwjlgAC2xp+9zBXxsEmqmDUn6SqcYlY5DD3qJRdR+o1ButqTTBgg5THZFIulEDUynUgrbRaxmTM
vtZdDEKCQDGvwet100fQPeqm4iYiR0m6mtYpqV4mBbiN2dg0aILoqI4Pkzjn9lck4+rQHDrPjHxW
Vo06zMFrnOf7ntwKpHIuSaereXi0GjM967MfQKBKiTPorSe+VfF9zDFmb7iYQumJRAl7kmLHJNcu
mq6aCuZ7mU1jZk6JZH9PMbunnz62B7poRVPQHvskXiPPcRYdyJCY5beSi7bXT1O5zc29RBAGZpiy
+RSzg254anLC5ib5Vx+jsMRLntUt+LBEc2gjBcuR9xI02rZMdFtXnFHeCdqeKWozeBhjS9kRYT33
b5ih8VjqLdmFtnL0OTgjBAB5PhtvevIRg+5S10Xwzc5niwKJeJOd6ZdO2Zc5w/K9pf6S1F+xgE+v
RwxjrXECYRpL+1UkcBzdGT3cx5NcdmQ3mddqSN26vjGM92aqGy08s1QMwlM5/NZNf+cPpi120IVu
ZC9jxCJTJsIBdTVZAn1V2KrsrXr10St4Yc6CvlOakQvIPGWY90rtIUa7UY5ZhcifGU3Cb9ZmvAXz
AraVCR0N/aYAzxQjFatWAQp3tb/zb7LgLI0XrcOx4lXS2mIm1xUvXbQlndEfAtAxyxm0h9va2lZF
F1blihVPQ/BsZXfBeOI5ROtE/lkqfADCJaoE+zMZ0Wb+JVc3CdsLEPpCguZzgfTUKHfEnJjtfXdp
elbJJge1WFFhWjtuMnqvhbEysmcYiI3wOxy/rXYvyK7QeAyfR4Yo08UPXwWFRMinOHxqIzrj6e+G
/nbvltFF6691eRitQ2GcLeFFnA5Z/10ZV0m9tN2WMIIRBD2TbpNB2zVtYoad97RixLAj60bdG/o9
oTpMNzzfkHmYFzR/UzOAT4PC8cEfM+ZkICqf/AwU1U7PT0O+xydnl1DvqowlDEb0ux5sZGEjxvyI
Ry+X+wmSdwukJ3ehdYzpineZBTCaQexWR1MDdDRWtkK7K1cPkn+0ar53q02nLt8LycpQn2qy0BCn
6fT6y+jRVZeMOFfePlW6oqrH2dAerRAq+9Eqj1l5gUbUdh6/oIhpjJ4Kyol0o0/3nC7gcBEWL/F3
E3/FFSyP/qoql6m8vmq1Ygeswxy5fCeXH2Xw3vVXFpopO6fmqY/fsmg/T0+V+tqUB6HYDsAHO2eY
t3F41we4oDQ0yB7Pvo3gabJurDFZtsvkoxTuW/+qlo+C/hq4n5/lNbAOBpdTTK44O/yNyegNpLfb
VL+qYLUsyBbT/sotxVez+yRWAL/gNyxA2ofwn8llQmDvBD2HlFNWOKW+BmmBbjVRd1j7yKEtdCaV
rcfOMMUnOfnMpQeJ5rx6q74FXqWd1OSSZS9Tn6x4p/Ry5XfnbDRhHsA1JKk5n76H4LULzmp+y6Qt
IhnixQg8k8FPuwaTF6bR0Xu2NMPTgaZkzP9LKGDeCXRQWR3WYsBEcl1GT0p0kJQnS16mTR9Rf6fP
ynGwwdjy2iVgt4569VWNd9QbabTOk3MTq24AgLBjecVdgUjUzgaFs/KvRHfF/EsNnqPstQ07O+DC
aa3R9asT98gQ7KilFlfCuLLGc4a0ZWE1S8mRTZkUXa4fd4QGjlWOfYt3XUsOSr0tozvVFIa3R4em
j9kyE9NwZ8xP7F+8M62KtODGpzIPE2LHDblxZg9nbZ+XXhZ9ASm1A4LZremzLclQYn9m35yquzle
gUiZQMv4lfgI5sKb+htxCIT1LZtiFuzUaeen22n4zNhyuH6LN/a+WGQR19dMLZt0MwmvmvItBeRF
7ZZUwNqDjMWmarS/NYgGUntqk+dRaQmafJv3dQPo/kU1PLiPvApGchPMT4wwbkBmlrkBWlNMj97c
pPIBPibTpW7+9MFcCF+peUbtqup7nlSo1/h5uMK16UuKz7yzM85dbLmkMZRsY0xFySIARuEzjz8R
zySnJ65Xpdkgnhqzd5IpnULaif190cBaDATuMfmWy81trHN93WrHgcIkpV2PFXvB0g72gCKFOGr6
2jfqDUX8HMjkqkjHWucic3BebCg6fda6VXQnOzpwVUyQ47ThS7kMuJRwsEaHIEDygcuItv5EJhGs
Wq4GTd6ohAT1x1rd0jqmX74gfZiE6FTRqpPm0NDD2qnKgxWfE910+Hd8XsbS6e0veDD5dZmObxM0
VaMnmo8l94iBorEMJpyEU23h+oOTGh8JWi2DlyUTZpt9AR+kRWBL5TULV7m0sooO+VDmatkThpka
jF60ZRkcxGOFPl4XXqfh0fOxBODpyg27HwkyXYlyfhRXiANb3WtoUQ/3bHT15kvkxNwiJPYIRkIy
YAiIfa5DuRIZ5ZnRt2YcU/wEGiGGIr1/T/FpTG+KgYAROxVp7VOHsCGiSB2b30iwAmILuaBkE40A
61rhocYKNU9p3voYd/o2yZnr+7Rkjx2JBuQ/DK4qMQVy8sAtgm3nj0iFUiaZK3h3lHRI4uS1P2/9
+WiaJwM4WbOpucTFJ2gvSDfCXY5pfx0gIQMOsuZn5dWRIAm30t+q3AvkYyisUx1K2TUYtswvyVvF
skZ0x13Ij914HJP3mtiJUN2I/abpgeNwrABOr9zjVVq59bQXd+aaGfqUstDfSrTR0atePxXFhblI
D3KK0LFlrLDlhejFejL2hoakt2eG5vS30sKitiu61EUn1QmbRoMe0NstZ5BZJA49fh+SS9zc0G/y
lKlu2AKjQ8FNI5dTl8p9oFIcPynGo8n2xCYk5AvrkSeTu9G6ebflHBegfksHDMjMF4f5PI6vWXqT
u4emfIXlRwvDI1ERQ5EWUtpGeKn1Q4PuWHbl38p8A5wvFpEjiz1Ko9+V6KgovdRnvbqM0VOa3v0S
3vehqAHf2xWtx4NOWRMfzPYpms+9+h1HxPrQVUFA5unSTZV+xTEYyaO5rTd+vEZS4ZqFQ0+K44U7
hcf24Ov7RHmHpjXHB9p/aeRhaayHyzz8bpi5RiorNXQEC9RVTDffG6m7in0RPRBNjLYir9MXqSSt
wG4jlNgvHN1kcd/ndDlbVHK0VQR+7P/h7ryS5EayLr0ilDmUA3ic0BkitX6BkUkWtHBoYDP/amZf
83kUe6q6x3rM6rVewsgkk8mMhIt77znfoTxdifiVNg/9ybcFgR5F09oR7zhV+BubYMUh0t7I9CZe
bpPgtqI8S8wjyd1W8NYByaXFSx/QvYOft0r4JgrzPahvxuB9Ks4tjoz4kOcPhWOylL88dsjEeO2q
d5ssbS/4VPae51yUUNXvVPoeGeeOsrjPfreDC34MjHtDf5RI0RT6wIMt76KEai6a+TESQYsGw+X7
is6JFhwd8gmX+d7qzyGRsctn7/EesXuWwCzFvW9eGAEa9Y2+f7X23vEIiN8jHFrueqRrM+f6gGoH
jkoPvwf9FnKabtdOF67u7tPsn2fSATE4rBoKKYA18HQa9CZp/9YbrwlDwkkgwonRtMIAohJo0mfe
cLJarYhleKqNjbVGsadu65HKuP45hVTMGZsYoxrr2SLE1nkeYUF4O8c5Rs4pO4bTs8sZX4h3lmSb
38YLFxJ5K4rXQGawmY959+RHvxdEvJZMrqzxY8YXnY73mXtLqu2qwNrWWeSnIrHoU4/79WMWx4zg
77LySGJjBOnmAjZm1VsfXRyuP12mwJTG1h6AhKogd8OiOgOUQwdHkcLZ0WSMf7kRl93KWt7Z/9eU
Md+rdcFBu23p+enHhCN7TcxF7PyAHbFO83Q9WsdFXQy2o+g+ri78sDD3aAR+/GyUwKzARhQ/eyNf
89zRLLiLN5TXwzbZGtuq3zg0yLkT5+SfHOb1d1xbq2G37Nr0rfYOYCKkvtG2+LBeCnSXqasxTLgm
1E9ZvHIfqarH2r2I5NQZ76iDUFj0F+oWeUzFo0c/lpbohnsOhep6Xsig5woe/y44BOBFbOlHnoNB
omNFlXjmFJ38j6UDAIDe5iWwb5C6MDFGGJzdK493clnN3E93AojBVxQ3JDezTdB2zoZvA8oeCV/C
qxlAkyodXlyEmPWHSyIzbHtdfaX3Rf8RDTNBvz+YRqKhIi99PjOU0I9Ok2xGxpUopUCl6wqIWPk4
BmWF1BKufzVqziy0uE2gEN98iPzeH7fW+N0NvyfEWYV2uSExZ9U6xn6QyCzSR6/8tNTtsPluubvG
3VIhT+8q3LooqCVZRojRXiwaK+3HPN/4L8I4C4uknD1XaG6ioBEW/3kxtxW4Incvqm/peGvIu4A3
oTVv+vyQRA8Rd4y6qVd8AZfEGp4rGtBjfOjkEZhg3f2etr/b3pNAqDzYBco77Zuh3ChPS/xWJa/m
+GPmR9FyAov1GEfbrPnWWjd4X5qJt+Jgmq/+8rHQAOMWsTFdJIrFh+HdBOohyt9qnoPKMlYBrLNh
7V4v0Ja5oxUWwNs03nVfzHGIV0DyFWNza5YFzcwzqwOWXkcKNYyr2WSJ8NRXP3LEfEF4NOvnbtmx
eGIuMR7EFZhg8dPsvRnBTbX6HjY7git979lFd5xfMnmsnAv7W24D43jwik+kZRizXIm/hprn4Psf
s0zWcb9p2D/NkKYGbToLxiLFt3ggcqukj219nyF+uex5Dt0ba1qzj3KJDO+8VbDqvANbVsk5mqBz
JdmGreg+AFjDGWBCCNzU1ovnfLozaoTklTZnXR9dbhwMyxeGDIeE0XzpH+xuK/M3mmuzi+HwzGC3
hvcA7btDYs98nDuXtHbTsGa9ml/0TqZdm29a52L027E6RgJGBU6gfEd8OP0xfGGJ+zwMy/NgxPI8
YLz+46XXyVStfplg0Jw8aiojoNvTjjI7J5lpsmOinmi5CIQqhQfEbi8buxWrqCH5IbeHB9vA4913
40uCNHJyVfA49EDMEqoROwRCR7LQsc8yfEKmYRO5STrzpp102pbVmS+jSafQJ5quTpBdh5XA0O3r
QzniPZaN2x6sEmlcN47i5KfxZjbLepO1ZvI09BUFOUjXIyDD4jwZ5meLbWttjBQq84w+j6xBrFIz
qI4MuizxWvWuVmp58hbxJlBOrAPJ9CgJpvlSRyPLkbncswhrWnix3XKIaIM0SBfe8WxSbATJfGpV
z3jFCVsazuiJrnEUVdWgsPBoeKDV6lCTEiTR1WgRzGiyz2HjWZskVZyblRqxoTvT1pLY7jDFuE/Y
z0AN2lXb8ENLm+M0toR80iNrRtfYTuESvrMNvht1e1/VHaUNpgS6BxXib18R00hFsnadiTMAvMLz
7Ne7nISJN+y839rBtOEcSP9NGoQ+mUlzyqqpZ1CTSHKrLGdTBEG8RTDx3RJZeF+0pK9nab0NnFHw
3VbuISnN/iNM7gprrN97iJbHwaiOjj56ru5wuw9MbqcG+BumuVZb3HcxLVMRslNCKvzRVLNH3gSl
IhTKgV6HP61SwXqZG2Tc82QSAk8w5Sk03Xpf+kCQg84UtOcFdCOtP4GfW55okpanoEEvGETFFlEH
qU+T69y70eje+wOy8siFsugny40UyoMps2D9QU236b0Oo7xWnLue7knSSwuGqPhMTaoqJFDHf/os
Cp0As5v/PotaNd/+9/9Uw3/Mov74rF+zKMhnPlC0QKBfuHJH/u8syvmNv8ifBI6FsVyKv2gimEV5
WM4EoakYw/Cs/ektZxZFbDi2NJJLcbT9vVkU0ov/RxTBP+9q55vvM3jz9KjqL9YzRc7Qks1SrpMR
G4yNKlNEdbVLsnK494jtJX8RbtKoEMKhZPLBCjb2Oq7HEZlm4mHZ6ElKJdTOXFU4qvZXg3YfxNPd
iDJVySY7X393/fj1Bb2SkLYHPAMrd21ItS6V7W1C2uUnldIdtROrR8VvX1A7uve9W6yrfuoenZS8
zDxUkooqMHbEDMHAoukRcX08d1De3kk/K9pmtVTMgoMUhhBQ93m/ODZUVkqmOWv6hzp/EZM/3KRZ
TjNdm1/8NIgvTt+/DVV1NwvCm3NPRreMEfdNAIZ9FApjt+v+jvfHRqnOUevPUN+nqLT3VY/kMpWm
eAYlauTZqceDvrOAMsSaztBrTsNgQmyAbubS9Ybi0IJzyDTXodaEhxLUg6WZDzAvfkY5FAhT8yBC
wBC9JkREOT0CQ1MjmPC3Z+tKktBMiYkRfro2NGki18yJyR4jtJMgKWZNo7A0l+L6W41aL605ONP+
bx/m2b5zrCnZ+4Atrhs42eAdVTCqf02/GDUHw8aTOmkyBu5x6I3AMkwN04jBZ0jN0RCaqFGD1rh+
2NS0DaW5G049poerg85XUqLih88RaFJHrZkdCPoFd3Bol7JHa5OmVv0WLs53d8GJ2GnuB3+BsZFm
gRjfuisaBI4o8HczfrKH6sfYc63sNElENrRIFuAiSlNGiJMCOOJo9kgPhKSoO/UovKDcV+B+NYZ+
1RhQl0U+fTGJt58lTMx6Xpp1FRaIZ9HArovEIQKks7ZzafWXREInmyaKR09CEFzG2meQ0BcvLTK9
NrKYvk3GhK/b8/YLvCzUNCyKaF5w/2XU1Ytm/mn431UjOGogID7wjJTt1r9YovY2pHJT1PQwA/25
qLfgDoimT6lNXfwXmwYyzxo0DX750cyxHJMe76P74dJPjCfpn3sFh5nHy/aYE9hiuvfF8GGn7nJn
E6l0se38sS/jn9JhYFiyFA7KB99neOVNXZdM+zJLHDB6HUZl+noGzDMUzY8RS32fi/Ij6K3iUO3m
MmveFpCr24SkS0IXuSOr6d2wvV2msNRB5spP1eLhuKLN7TZTfhlKciPHEoNMEMviQuqOw0R5Kd/T
UWV0CG2aO7YsDrkCYjqn+VZhrH8vTAcXnPJf8PCWl8WZ6QLkZDgIa7oZ6uDeHa1036KGXpMHdEhU
1v9c8ukxR4G1s3SuASuPiINIi02xp+u0Ax2HMP75y4SIhFFnJVz/zvVPry+/fkuygqkzFlKdthDq
3AWvYelbOovBgd3KrZt8hgX40qATG2yd3ZCMpDgAlTbfVGDdDTrhYbS8R6kzHyoPzsZ8zYHQiRD1
NRsC191pFmcDIfhNoPMj/uGHKw5qDyP0fz9cn5LvyX9gW359zq+j1fkNKAsCUxdml8dRyr/2S+Zh
/wa1FHypL3BUazHHX2UeQOpcJzAByIH18v/CvQcPhv868DhgHU5D/uhvyDws/z9ZXyhF9PkdOMIH
HkZu4L8frfNY1I4gqIRUZLpmI6us90px6Aazf5uW/Mvz4p4VLkccsdRcHhARohlWXtikpz9fHMQf
ULWNJD0FmO2YR3lyc/3jMiRqhMukIDIqjPnl9aN//H3Z0noi3OputDFyNYvX4FbpvHuvteW9Yysf
5xG9mATa8H2mX1wvdY7dFD1NlKT26Nk3xRAzZG+DOrsMlUfLz/XExrbaYQE2aFVHvNTVsekLnC5h
+UVUhn2uc9c+E1PIpJDc1OuHcp0xcv147eGtKfSaZSd+TPUqTljOnV7X5hik+6Y27iti36jHk7XQ
uwDG/fJS6p2hZIto9F6xsGlMnVHcGArZSgfMDG3ESC6cjKp3gZ6OUz0tLw5q/x2q5uEP37f0kQRW
AURTPuGUQcnHmuLtYrazQO9rKRuc0Dvdovc8PexiByzYCmO9J9a0X7oEuHvFY7NHOn5oDKwwQcQU
okqz6kZWzoGEEHWQyRI+FUb6M5XlY4MYDTRYKjQn/6OHE3k/6B27uW7eld7HTeT+hy6CQis1j3YG
TFvTgu/SFMFYnzfnwknFJixx5lfB4j9Rd2K/UcLZxe0c7dsJiIbNiMbInnMNECSEDxiahgp6Gi+Y
u4AGuaesZscyjh1baEeLo4BFmDjZuC+Yy+4my/WPSy4vCKrkaZgXA79ZsO+StL1t5ql7gH2biWk8
o14dz8plKt61xksiigf0kDj+4CU6GpxolypEIKqZiqOmK3qas5hL832Y/NdFIg93NYuR8YhAGQ6f
Mc6QC/UaZJd1uMzK0hx2aWOFW6pv340UpDhcU3IebqlleWF8maCePLkhowhFwbIKJXfTyCNAWcJu
3BIsiPBDtdPNEtZkPXhQ+lNASfukL6Jb0APRbdp871wUiJLsY7qvTvpK0G7fw7/3eeseFlObqHLR
nlPSJ9bEalKftROZ6M6696fgnpDDVRzOw1HZ8PQsa6qPCR6Zs8F5vzUcrq+Jb9b7NuVIMbS+t1tk
AxIoRpSJUa1q5qe0yh1YxHi8B8xQtMwxx2Ve6u4qZaltRBTferBl+y2Mktepp43UimkfCTAx15fQ
7B+6dmr23gxAvkWKkIQD7a3py2mS5OIPbUjfM3ZpxU20mRDQ7gARtjDZ0xEFKHHlHrXp2qwEqQmB
YCaVeg3Wb8ElJaudi+ziQypa+8i7YB8jcHHraKHDQDrq7TxOSDKKKds3pHjvchM3np/hHXBnGsXd
bKI4I7piFXIz2IlGdfdFJEoeH7kLQiffR1hFHxplZ/eDKFioTnrHc/RdOd2wdWJTED/EaLmvAueb
0X+lQRWdri9xmX3/h5+WdCT+/6flXd79exn66zP+elZyfwI86cESM/9EnCHal9RAlJMSdvf1FP0X
FNP5jbIVaT7axyvjjOLxX0Bv+zfk5J5LGq0+Q0GW/Y2j0vb/g3BmUQHr2hh/rGa0SKkz2/5ShZaJ
iFxRuss6SrQQp0w2S03PccGQY5nLN9wuqJiQusyOI0mGJON7AS4ZmHCqYpJFFqN4wwMza+Djbdl4
m+6r4SjaubJ9dtLyvOTZYekTf0MkOeNsFIAOkgnw+n6bvSju8o8zg8gWjXilSCuKcmZvE5dYU+LO
j0z7KWDq78TNcOsyqs7IWasSZ7x0xg73kjaCzwjCpmoTdLO7wdqkx8fIyTxrXTIVNix4a0sLvYNC
VOTfUyMkbWCuP51OGtrvTAMyxhEadLHPdAT7VitteRiR3pALSYy6Wo6mVR9STzCii+CTDW75IK8D
BC9+qGfy29pyJnm1UjOjZynuGDHbTdP/DB+WN4h0P5IqgbnlVKgN7TBacXPaQW7rtulSF5hmBzLO
BPgSwzCLF39uLil9gdsB7jBqhKW6K2pdvWZGt1045jfKQlWapTLnHPTsrYrt+b1uZqQNRjvcUeQC
xIjCkum73zO5XoDqEjv6kDTe9DBIyfxyto/YdDnmHUSUA6LCpX3yaX99wAWO92WUpYfKmrw3zGYb
9PgOVXMcYODMorvAyRCOWMe6Uv7d0IkMFeKTzEt2L3WbDE50btLM3+c20jq/btxTA/x45/ptuV1y
zpOq6t/GJuqPvC+vM0DU1aji4MmHTlbpbCo1kFIFwb4999foKqJ7vs0m3t1A51oNOuEqcsm6wknL
YYrg8lzql0CNH5POxpoWTIqywv256OTamggtaJX+abZJ1bL9T0FL9tbUeVuhTfJWD9ii1FlctX5Z
iOfydU6XS2CXo5O7omruMIhM9XrWuV55RMKXr7O+3JjUrzgh/6siCKzRiWCTzgbDnjJeCklHVw4k
h2VEiLU6S8xLSBWzldeencWPbvwRnQfhPq9269X7eopu1Nyltz3UDnPU5goiy6aF7DISNBiyzUdl
mAs3kew7XGd7WxWrxjsuIdEUKnM4f1EGQCKxXlOxEKWap7dB1mPpHqptb/vzrYxwQ+PFBxSiXKQ+
Yz29KZeDe8yG+RWsw8ogD/q1FbXFv1PhUo3JzelVefEmxgPuPDfI2+jz+1XJydr5xdFt5qOvH9E8
T39UNUA4DwMkvPrgSRJGQVJ69j2hubEKDSbw3Ydsy08X7jP0ARLhW96qKVVYwT1QC9cXWw5ApgOn
XFkNKSWZA5kOPxy+a5R3LrnZx+uvVNrf1qnp7skmRNW0dOVrvCztKZj51+pwMTkSl/EMvczB25qT
sFt7OvdFHFUkX3gkb6D9EiQXA4qPK/6noWRUEPnzkQfOOc1J6KCZRNXqEATp6M/HB3qos5JJGrdi
Mqbl+FzqOVyg06bThNzpSAGxQSfnbQKdSp3rfGpQxAv3EjKrHZ1e7RJj7WGjvjN1srVDxLWps65j
nXptonMwFnKwGwKxS4KxjZKE7FhnZcdLzxWZ9OwwIEd71onaS8olyb6mbFfkbVt/JG+j4ZQ6jTvU
udwLAd1m4navRsPEzyO7e3GMeaMK1GVx7ayzqRHH4dFy6vDEsvpicDYcrMVkfEl3Pd63OUqAsC7E
HY8B5A2dH263sMRdnSnuRzUgHZ0zHscLIzEzN09NEkRbI5Xyps4bcyO6/gC2wnsciDRecbJkN+HU
zxtGDvWBy+8PHsrofjaM90wGNHU6n2dC1IA9jHxFpHR3E1sOY9zCwVrdxu+j2bsPg2ijO0EQS9sp
BnSdmW/Gqo/u/3wZ3OE0R7czVrN985UswT6ymZm37pcaBgRh8+NC5iZ8/QxZlBnteFKcf7rv0PKE
yX3gv/cBnvv86+d/EL9/fdKvy03wG/Z1zBv/yo6lpv/VCADiJkiV9QNhkouHFePPRgDVPimwXHu4
M1zdin9ebujMC1P7DoUMbOwif4vfilvx33vs3Gxo5EtPaOsj0Se2Nib+5XYj54gRS2CAXpkCAo8S
xK6x80ptIchiBJERtbUFGKsjlGFwPpaGUXAt6ZxR6xKYqZr0nDel/Qw9G7kJzadTESd4hm32CLuc
e+QkhHFnqMZXlpw/AEaDYRqLHBUBDMtVhQLKGUvn5GRVfTTd8bWIsvAuD/vwrl/ZPn7BJkNLnhOm
dnDpIQ7a3tXIitGVodJ1p38r0tq5T2dnJ7UTrCDz67kIngzGG4+JMSfPNizVJI2zgw89gXuAPJXK
RGPPfAV3QkoPDLocJ5opdokJCSHsvd/RegR4nS3jfuqO3Ct0mGuOUJFRuzCsYt3YFsJ9z4LlZLRn
qjYqLMUapqEe7ztTy0iqOjuWmfMInaa/dT0Dm4x7ijqmDnEc2cfGKjawF2aGWfl7oIrqHPnNsiN+
9FuKB3jF14axCb6qWZWibnZu5v9sxsqDwMx34FlMMGUBKofoFhzVWP1oa07k16offowMoDGnUxp1
K3xroJXS5S7vWeOTnR5hjq5lWxeHshBraTPO7x3iIhi0HHLtfRCu/9bTpc3T6pNzY0ULf164TWQH
p+nzY1XH+UWVA8dOMW6CNLK2EHrxOIy1fZ7i3L+Zo+ggVUMsw9AHG4tzbVs3kY/Xj2g4azE+x2w2
AU5Gd2GftCCCrAekvFsqdDSAUfU1jtDJ6G2ghu0SmCgiAQys4u3gKIKy4SVu03y5VPNQ7oO4qNd5
4D8HbzWso/Ng1HsryQhI46iOiLRoVGLDzobgsNT1lqgdctPK8SfWLOLKDMAMNTqoxJakyFmMACys
NA4aJOygiJOIBOQhugsjh32XzRaBn+nLe0tV65FOP6wTZgZI4Z22QZriyuc+miTnA6owWoC414Eg
f06G0qk129Is6TrN6AtMLfvQ3aCFkTeAd+pd7IAwTLiPrVKbyXiUbVHYVCt9MmMDRuxiE+Rl2FXA
Rbynaeert7hEzJe75k/RZmKXKrKLCwtUmB3GYOCznek9j+W3mFvuiDypN5kzO6TlDgCZZh/6msjP
OjKvlsiP6uw2x5oCrWivVHsg4HbXDR6defQhxnsfy0MbBLtyifdTRoVSuxAyyPqb6HUMcXfxDOBV
cyaRMqR8Z3K4zzPEDUuuptWMA2xVVGWw73HhLvGXVNyg8P6AD1o1uBZheW3MJFiNRrsq0N/F6rsq
QCxJHAHBPY3s9YwlwSHJXlLFCH+ACAY/6lgY0cE0ep4vHwYYobultYX8xJvDNSpC3tol1caR08Hg
OzQL/l+2uRLVTPcJhfFcrVtqsV6iVOh9sS40I4XB2447VgzVwD5UQ/vlTl8pFDN3yjYD4g2yd1cC
VEmBoaNN7mXxjQxfzelHpAa9d1TraoI9PPENgw8iJQnFzHDJEVpVJvqdGjhbWXxO1kMRjMOW8KJq
O4qeRlt3143S2bfViycWmE9QGUT1MpNAGncrj6ovtK3t4KIhNRiYz4z7zRWSYfhsI6ioGGBQM84H
rlIr0YCkq71bFuhKYXILveBVTulnltoPKXbjrehkROOUMg4XaA53aFOo7BQmIHNaNzjyQyQ1CBCF
w+IRX4ov0QhifHt101s/OluwEN4Z2W2yLli5DEPHyWQF25RSxcpoEqShNZOuCdeUIt4RHRF6wCmK
1+wQKZLhuK/2EhE9fSsWtKZIgigk9fIUO2l4sNmfIXK3h6hDT1lkeO2wsRhBZ5AOiRCmYDDqpu1w
CCuaVkYMtC2Az5P5ibVS2Ywpwd0aMQRL8rWc5cFrTFA4gCELdKq9giz8rFJS9jw0MEoW0Qb83M0g
zZfFRevuzKhkVWs9xVb+GIwZWmZ3fsyX+nsQwv8KM8qIhc7byvALekPWzqRduYkXFFVlGo10oeoH
Mc6fY5nT6HUAB3bFo9Eact3E6lXOOOX65R2oKG3yCKVSALV5aMHhGdGdjPxh62X9XQ76fwVSZe6t
b6mLR3da3lOQP7Mfrm2AQNteWe9gjf33HjUnOwLA3hkduzkPmIms/LNW4t0yinaHEyriWO/IrpxS
B75OB9BMc5f1V74rJLawGufUEDEtJzHpEFjh85gHCUa2HK9RD/4tBtwWeUiXo2i017XZKhinCSGz
RfTDxITYZME+C4r7sbX4fuKaqoUZHgI7aI+enO7HIO52UsHWqxP/ZSwngeVByxOxuVUlEts8iiC5
i/wULfZ6acaD7Yz+Hu7tBfv3vA9cohDdtkJX6FEf+liqM2nPoI7eLa9GwC0xTUTSuL9+xSKJoFc5
S/zoTt7BckWL2go8VTtbt3G+7JqBm7lZjARvTxnNkooo7q5dt1aDYCv4CejIBwIZdjQvN50fz8xb
BwJPmYKvpzh+tYLZ3PRt+aFQn1AM0z1xG3XfDs0NLBtr7ash2BGj882t5Tabut2iHRxZln/rbHJu
q6m+pywGJupVyxrKVWxsqgI5nUjgDsJvf8NEWBzoQUHIp0JejWnjbwTSZXOq+70HW2ddhACgQtqq
UZD8zhRBrKqxOzX2u8m24kDSRjY1vEx6nyQKlxjIlH6MSL5a1w2IQUJTLv3p1E31D0vRb8mIbd/A
yDlXpjIOtfXMzDjVwZZy04eQwJK4vKSgje5GV64mWaPeSyLc/SSpYtHp2lUeE0BvRnDCyoK+TN3s
CxMEV6lmQjqolPeVJY6L5f0u3BpnRN2+mGJi/+bn89wXMjvxU8QWAASOVtW59vtmv2QRRMXESujF
A4gbuRiQVsEItmKoOwL8g0JuuudRIZ+z4WCQDV8F5a4I2hbM0AKDOOJtaWFCHExVdZswna09YUvD
Pnf63wn0/YFP374R8Z7bmh4Cl4+Df0tiT3ZxJc7dsDHbvRQ+Qs6sxJ5soFA3jY5uNLdVF42JawfT
TUNML+s93ePDa+8h6XTkavgucfM8Ak6RYg7x4sd2YvogOnFyyk+sMQUelX2FYuFQxBbchN7aGhPJ
qdKYOKRaKTdRK/GRlpF7jMgbfS0XLF4mN6kjUrLvqkK46Pr10coFkkITtZrMMq5R3sDMK/a/Z37P
IVxFnypKUA62/oKWlyOpm8LbsHLhy6juAbSPdem0McI2510fLcVWeX3B7cSI8ER6d8VoVmfTaO5H
ZcjLGDb1k9ngri7BeqxDnsvJb5xbAubNcwrWidlytUFB2DMPs+BgVipf/cO74czZBM3o/14z/q/m
249/b4f/+pRfFSOR6aiMaGubxFIiJqLh/KtiFL8xApa+IOqJbjSD2z8rRvmbdIH4U8qZ1C2UnH9W
jC6dctsVnsWQjKkvJeDf6Icjv/r3ipH/kUu7n7a459Jgt69//peKcakpC5emE9zcQATaFV7VuAfZ
544JidhG/dMoho8unfJDURQ3XVl0DyWNSTIqiGZLWiRIjLjJmFrOAaEgW8RH3HqnJwojA6PosDeg
9YZi3lBdIWBvqnbdg047NK54nlvHOzdhcVGBdsyVPloWulinSb+0EaBhjzvINhBosk3X+FEOM/31
xnnPyxnPKLrXG7fO4yevKL753QAnJ8VZUWYecHFDNMdAv4QKQef1t9df+cAQ8pXfp9ihZuPSmpl9
x0D7c8TdvxTjborB8DpJiZ6b+Ky10yn3FLTGG0tH1zajvEyjcLahLQbAIwJkcW/LvZNlsMuZU4L2
mJ6XgbDCpjLw17vNXl7D5g0oKhU2OKgrPiH1eo89//GxYCKRvhBkCaqS+INeR8uyrpMPx+ZAt3Xw
rGMcGPAlMHYiwgZ0OK2TnhodVpuSWkvbmzM98NT3kkRbqaNtHR1yG9HWPv75onQYLuo0Mj0s/1WI
GsyPAlmckJ2rdIhuqON0Yx2sO+mI3VaH7fqk7tbQ6ta0IWvdi/z14uuY3rlnYnf92EKGbyRUfhtc
CJvuwf4Shw0ChvQ/I0YurV9STw+MdSywtBU/q4l7aWAikKLuGHeFDhKOI0MTCYipNheDs+n6y4Dr
yskm4C53UPJUOpjY1RHFsEBTrr/4Lc1wm89luXYyUo2vH8uimfi8lBu6NdinuStssgSr93wmEtnX
4cgjUhvyE3RgMpHbdGY78Ah2j9OMW9HiEXfJhEYaGJ7KBHEOiVCL9aCu+dHkRm6txj5mPVjQtsHz
03dsmq5xr6p+lfdUtVUea7/MeNNNGNVJCeghMzwqEJK55lY0Sc/sxh27zajo7c6Jg0XBfQ1a3LTE
kJoR2n4b8W4T0bExm+4xNzk6WiuX66JZbio8YxEqMNOpPpyYt6mcom4TZAnhKpgKmoTkjKW7sZPW
3pRGmG+U6xHiE37j8ocou0yYQ/ifaVtz1UfzyzHkqG3mXOgvh2vLD6AuG2s/hhMQDfluECULwm3u
LBulu18+tnjX2rkAHhUADnfwipZhA+TcRhSMOcwTP2E/P9G6Z3gQ7GI9jqoDfsw2LQJgGCgGPbN1
KWWiQ0LhU7UkoGRFHW+Tpj9aBYVZE5e7prXd1TBZQHu0NywtsR0Mgb9pwC/mgrFJ58LiqTOtLMS+
Gm/nxn8vCTcHfp4xrADGV4Pg2wrhI+JIfrhDCp7PUpdq6JF89LVaN+CAlUFIZYtjrJgICA8nJtAD
owJin6FKk5JjVZhtMqyUOLW4sI0aBKjjyJqvGKIeQ3HG3VnW/Iir7HWwkKYakg6PC/rXi8J8nYP+
HAgdB8H5SH893xAmTHgK87Rx1A7+tI+ATZtPef5eeWQBuE2Qr0XUa+wFsOwa6HmSYqpUVl0zFYIP
YKAcwW0zh4V2U/5wSyoYmhnvLotGtcZN0oMMcBvnqeRSNNhlhQFxILasqzBO+w/R5GX7ilXNg7Zs
83xwN3Er3tG5ApQwxwxXK9bFPheoYqpla0GPUjZXyzTBHRM9cOlzNtPUW/ss9k6SqsILwQYS3EIU
OKSqVTiwACEWc+qodWjhPAENzyDxVmZMKQejvSAC+RFiZisH96cxU7q5DP9gp9vYv6R7qPMb7izp
rmu/asNjshXUZH+3Z7sX7+D87C0tVHu1GLyXeGZhnPZlekljoMk0zqxV2aQvwDHVittMxH3TSLZt
0WcwKG7N2Ztv0r790ZtUXym0+dhjmoYOI2HdYEqOSvmt8UEZGyFTU5bPtlvCYReGXgm/38y2bd3w
VKk2PUXqLaChY7Vz9dhUdU6XKOG6NNfUJzylqzHCgRF4s8VMKzj3wq0uhREC9E9oyRcZNqHcMFZu
PI+buYA46ecBVrKcdquBxgXwNaaVIaBqcGvSpKb+GCA+ApFVHWnJyS2ylGlt9DiLXYlj1AsHzIhh
I++QfXKMoBXZ+ZU6EFQKMAMVNMjJaBNhEaE3ZqkjqB6WlOHY+8Cv3516qrFgBsmGvrJPn40MiTTY
Fp2C3lPfm4UPa8UskO/MAQKsZTEOGKfi96TH8Rio7nMZYcrmfXObvBrKL24c4h88MXu4RAfm1FA0
3LG4c2Kp2AVnAnXgsy71VwBra7UU002Bm+RljAXnZTrTIjK/Ob0xbrNRpIf/w92ZLDeuZd35VRye
o4y++cP2gAAI9qRIiWomCLXo+x5TP4rnfgnb7+UPeTPir6xBhWvm8ERVyptKkQRwzj57r/WtZJpf
uUmemalylSRz2hRJuVir/bdcJnmKeN4vS9+MQpJedIE1Uxl9mq3L8GeK8fHUrbytQ5ismmiJJxkk
xIxZU9SbzBtqo3EZqddKIDHGUlsgK0XkxkZySeNe2M71U9Ey8/Nz9TVJQdLrcn9GnXlrfOGuttM9
Kzthm0U7X/R7ErZYkbsez6WgNCiolIR9GeCX5ctbSZY/5MykFzkS/6sv6rUCGGyHfmVfgDHfh0N/
z4VaXQqMZymUntK0+ZjHIVq2T4QvVWk+opZNDtNUSI94ccd8qB9/fTNZkcsHziIfNG9CrTkYSXbc
+0Rk5PjO/DvqWHWXBvF9LoLqJBaK/P99RS9Z0j9Vgzr/839kH0Uf/e///g+jIPWvn/xd2FOI6xo6
F0XBUqGJf1fYa3+TFAJ7lpAdiGCcTv+9sGcUhAeClD9RRq4Jo/LfC3v1b8g3/6j5/4XCXl6Amn+f
/0rKEPpShkDMlpB7iPI/CF38rIibrmUCmmYFVjFRCp8qqxe3iTXUdo/F57Gf5W0m4jYNpRCGVx0e
2Va0DTOLwO3byKdFr9J4R2Xh1BVnT56YbUN4MtY+OU1ws4J89TXyRWB3beSqmS+tTP4olGXKFlnG
W+p37YVG0zozcuGYJxylY0UZPCkeNeTOPu11VIBv7TIT4kj++4s2iD3086g1OFa08GtF+FyphVPC
MLejNTManmDykd63PN5MYuv+Ia8z8cbB/dpZGq1JHCHXYUYGPnUx01yYDB1U27UxB9ZWlVIKGPop
YK5zN80jTE9wEPuqmL4lP8aFkJuoTdmfvZjqxZWShPCZyQztbKr9tdDNljslKFoiYyB2qEt85j2C
jco0vJMzTe7CgIqunQb90A68Ea1UG0ZUnKkra8IjiDBtZxSQKcx2JoCuwbw+j028CiUaCn0tR3Cn
x9dgVmFSl2m3y6UPeieaozQAP6Y+vMWZPuxCJWw3SYk5QpbxqcCJukxTQwNV/JS0AnSS2LQ70wIY
ZkrajnGBuc46MaNji1gikIqtmQUGOASOA0ld93uFEFlhtr7UmppTrvXQS0utWGMMpEPa1fJnO7c7
vZTTl+X/TBGKXkGW0ps1DoonCcngtHKk3oapdvxQG9eVWF464RrT3qb8RkUgMBEsEBK64tAl7zTG
bats7VJp9aOWyfqpEIOAnDeOIDlTfHa7waAmokCkiKHgLqSMwDtxfuj7QHwIzIzVtohMAC/ysMLR
0ZyEhmyQKDC7SzJGxbojy7bLFaQOqSi5I2XfKp/y6GFoiAJSY4JQpgb/dmcAHUOvFuyFdN7jDY/v
HLt39G6iT7+CdAY6RepS+TZIUWZbuRERF2FUZ5qm9JiTvT6O1pOZsvNAuUNONg14OsqRtELwOD4N
XWyW2RtGShMF/zjvIiY0u19/HlGi4Fnpdzj6Ai9WahSVel65co+oRy7Vp6AdKXmi/oikCSMvzXBV
aeLzmIgHS6dDJ8/mphRG8aDSku2rYPAwMdOMjC1g5bPGsFZTAdYs31b8U31ryACxgmJPnCO2h6Bs
tm0vaIdwskY7bqzooahhOou+2WyzUhaPYafLbiFL9S3vVWrwXgK7EkxPzDaz+imZi3otVx2BLJgU
XGS2IpnCBFkKTS17ZhJJTz2MqSzXe3IAoNjy9ptNQVvQEUVCBCwKf2dIYbTHOSSEXFS8rhmY05lx
g208rKCoiu1nx+CxVWYvMvrANZtOccZJiPdSp42nf701dYw+aUEUP+1//k+f47994vyuoyBs/+uf
3zZ/fU+oqvPevv/xjZsjz54euu96un5jxuVH+Yd+/83/2//4H75//SuPU/n9X/7j+1cWMRpu2jr6
/AfdpayRIPvPelP3dwqv6M/u1O8f+r2Jwa/UFwOgoYgmfdFlF/ndnYJfKekLYRn4vCr/oWfQ/8a2
QnYcegWJn9P+7E4h4EQeQdAcnVLxX+pOKdi5/tzFRKRDFp4GfhlPMi+Q/fLvBQ2DStprJTWRY4bz
sZsrHMRdO7MSLV6riCeokQhEkQb1TR814Mpyn+2GxY+cLs7kefEoW5iVuwHXsrL4l6OIhTPivAbw
EHeztficGaMkjrp4n3uJfj2L3hMgS2rzxSEtLl7p9pdtGue8vEMF367CYEdSQukNWmVdQ4r9oNCH
p1hUCNiMhgc1mVkm6Kqt1BocHs6hI8N2JEE4uMPFy10vrm5/8XejJ8R+hOO7Xrzf7fKlW0zhf31Z
POIdZnGlpnnLmA6tNxJxiBKKsK5+xBhXxDZBUll5RvrRC9/TEFNlXgMC2wxGeQo5I3L/FLOeqtOb
BoWkPCmBV5cbeEe0v9EO8QR4NalafR1iit+BmqpkguqAT383yquY3UDLpvFTMblSC1DF0YfPOvlo
/dSNwjPAMR12Qk3ojDMiF1iJT1jA4BiBB24mWmIPQ7ZB05SSzK6vw/jdKjlBhZ40rM+0qXwaRv5j
pDEfRuD+soAirADygmofIbM1PzTRE9ZI3Q38fZdh38wPY+0iv4sDL5UlJ2UOm1LWx5lH70DqvUFl
1OnUPgr/DXCr2VgX3dYvHkz9qRD3uBhUR7hWw3Zo3hTiR8JUXS9CMGHF+wJaYLFD7avwqAXiJjP6
VaC85rg4EVM4GaKW6ZGNeiVQf0sL9YN2DLOl2tyJwxFCIZPdfQ54IsmfISGgcOCNdkzINn36FM43
K3kzkKhW+0Y5/9xF8zWGRaIsEM32gg99pCWK4SKr9uIIK5HUbvVeTUTKpP5yHl1F81tqfGiIQzLp
QbcubUWfpL8NvhuDPtuCM2isw4iSDtOKmsmOPz6owXdH63agH6AovGR+CWSHIWGKqJwNPs5odQk1
KEzoeWGmYEy3a5Mu6G1ez45afQ62aBscY1wGN4SMr9AH04g0QgjlBqVZA/OFaSgrx0pgmx6Vr0KB
WMfW4SkqzO611oOafkrB9rCRkltHWyXQ3XEFFFRCGefSYtQ0oEHRWoDuQ6aWaDcrg+vujk5cPRjy
V2xDaG6PpLcBkCtoAGE9gQZBLlhL/SbwaExQdNatdCHgORDdwf2oRBIQwNDQLyHAysWSsQLPoBi0
TTeDQs/Pnu06v9C5yMUPYbj32TFdqHGMatA6SoWLMC+EkklspMoEMaHwytsOXE9ma+NbNCoOFk0m
xM+W3Ti1fF7eTkK5h5Tbh5qin6QmsUFOOqKxb6RjsxBgWvBI/rNmnUFHuyQyHIps17z3NbEiL3xU
eg/4Vd3JS1PGvKbliwVrGmtD3/F02FHbrpXuu+2YoE8vKq1ixIdws/j1vWiXZFoP+0H9moVbV59N
7V1L3Gj6ZoIEDfBLXcurubtm1kcmvBt1zd8HTmVzxaYtPdh2r251TDcyn6gF8BQ8G72F7eDSx6IF
YlG9tuqPNN6S4SmA92mZW6A8k/zAx1ClriXZFVy3Hgkx8FfpXeCWyGl5teUNxkSWuLlTeYvYaKus
aZa1NQk1RJYQ9Q0Ef8slM6IrZ9JGPorBC9TYgVlacmpLSl67rWmyAFqrGbetMxt6BXizjb8FMQTh
DZKKCH4kSLZj7Nsc5YjNCCnSb2PwEdA8IYhsNQknIj74/J5CnVZbRL4cDf0GhmmVYQpZ1xVet4wG
lUAIVaJTOgo2bdSV3j9Vrup18S70io1a7FjlORN5g/WgTI9kD9Be60govIqostPoS86qFWeapCF/
7b2UTxY7js+nzuuhh/+eZrbsAYghRHpemUypV7zgEakDVroYaNvGF7AgvVgdW1l1jx/V8hJOz8vq
0ydPcrFXvQFtKOXPS8oqPiYmeYkJdwD9y/pxXINPrR5KB3Z/5NEwdJDFRmvfnaed7hMtIjI6NF71
8Uw0a09r2yc2OAZqlPvhdjAAu5ErZqNGqc+W7OblNsG8nF+L8VEVfnzl5vt3ZToo+k7vjoH/M7VH
qfjUozemjZDm4O49p+mPr2+j6fSd0+a9wKjDVmNpRyBkQGmCEajha5R/5NhxyQITGQeT7gNNw4N/
yysvXNmL4gcLJF+YyS4ydDIgmfvnP6AGgUMJ6hlJ8gJ1gUy2mx2EMtGxcwVEThcRoDMOMfEkoC+n
3dgBAswhqNsLsX3JnMn9z6D5FsenSjxPCp1iwW24VbDuwyIrQCFfNP2DbLRVpu3RVdGTPdRCaDcQ
0jBYOPA0YT3alhOUm+y1EI7T9ExsUiqhiTBxYZQ/NafrPuCY8VLnyBRekN377Zr6Fc3ylyzC1ao2
MERzFva43TbqY4VXMiwexKm0QzjBEjEsglF7rIyQrZ3JxnddQo47qMWFHdnJC9AnZ1N8srahV9JD
70TVnmnM9xZt6fwYFZuOSO/imC66qgbJE7q8qLyZ3T1Yh14AKcWJ1sOX9T26+LBa1kuYnfGiB3mh
gepL7jwgVrj0yqeIY3JuyQ/MLzJDZHHTvZtsYT2sWHxyq6ReRntkIHBunYUPqXtpjSuIpBp6VeiK
80LbRWl6FQQnlNaSedfBwCmARiLNU7iAbXlIdI9kwFWeyavO4QGR9G3VvPjlY4p9/qJTqJAlI5FV
pROaFWBRrIdmI/jfkXYMoq0Zw3DxpMgRun289OqMi2XN6DAe+xtL7ciWJVlnk4fW32AcA816ifNr
N1q2SWas6ua1I/Hr01uJeAa3Wae+wgxGMTcGB9axYhHQuwprVbQthUOCDqtfIQ9rj7my1QUvdCwb
ZbvQkpMp5GCnCE1it4rRfOLfEW+j06zUnIaBO3nhNsu3APi8Rj92zT6kD6LgmPtoQNOKiA07GqeS
BD0TZVkPIttk2QmedfITlxcugdsbFlgo/fJQI/9vAS5lnWPQX2yBowVsNULA7YckTKnrXUWLQhY7
SFloZd+aRFqDpkQ+tZGMj1T99odrUh5K1VOLt9Ig9W48dYwvo0NlHTlsZcV1IeyJmbVtM1hsMcmx
1VOdvWQklnWMYeo1SSBp9twZX53xWfYfouygOeicwC6EHUQEdmyHTxHsn0M4nc0yHTtEIyYtlYbB
YoqNGHzHpxres+7h+tzHD+rAy/MkJ3IpdWaoYHqySxW2NyY6Az3bFmineWsV7I/GhoFWxjjxZCLX
ytntUMKvFCVCw0P6l/CZcPBGVMmCa7Vuz0XAfJuyFdAOWllG6wIHJBFK9UhrkhxmxnA7WH87O1qu
ECgQX7Yjoihad2LChrF6VUq3PALGutOAs9cbVToGGTllB+imPbQcfqltUS9Bd5ZtIhdhRBntS3Q1
TKyoarFqXMATU04jgBmcS/C8QXHhk+4qE6cbUe2JkUfSpsxWiHllwHRLZGV6Cej8zF7IuINtvzj5
a3gf+kF+ragRw5GcY2UbpB/0svh4o9hhO/Ak6xW0HKT1Rz/9FMcISojgTPlVaC8M+ewIP+htgpVO
ccs2aT6MU03WR2h3q8mWpC+9vcceq297YlhCYcD6rFoQBtcM1IH4fFTBlb9MtYVUBR5Be5asew4M
RJZZNMS9r4IzK2+Vr67wLjvMFUNwdViKay81ENoMFCSR24vdumyJC1VeUuPbaMBHipcWbFukrVEb
gxjNPmA9reI3BEDQ+lcGj0adO9KwAXWEEcumj4HsCAfQTPuNdZVOJXkroY3Q3Zkm3hrOF7WyLeWp
8H9UOjCRvxmsY0fXqXxgYck6IvMMBy91+DMYLsj4ZPZUvUJEp9iDB4txAQOG3783GPmOlC/e6l46
3H5tqNCpSSwQmEUtmq9PhWFXIO0w0ZdIsLiJu59QfQtWsHHPMN3yeMUvsq3qmK3OFurGOniXjKd0
2CM1DQKWG5Axm6DK+YBo1GCtqgG/ycKbFu8My+b9cALrbxZxXBFAkz66RuExAbWx6p26fsnSb8Cn
DAy7LWB1tGwCArkz4C/pwqjElx9lZMVMCfE8e1kc2hqfalD8gD0bIdMuG8qA99BuXAkGPk9D2h/p
DqEF/0TBwv66hZYhOqnvVAbyd6Sp32awAaXtUXFpRAsCauNuQu8WU3T1BiKH1dv0C+5ckRCJHNqJ
yXYFrSgsoAziWlMptdsPA9ZTaAeuZe4WZXWKnnI0sDOtRycAzVmuxP4uteU5StARWrI9Fu9D+Vzq
9UoJTwIlisE2SIKrSzRwIq6Y2oZsM3oJZtPlYIMoXTA4/jJ6m2GIBS+d/BBNb1XxxcR61Y1vukiw
lwuwmlxIvT5Rtfn5lfwlu2c4v9AadQXxISc7MX8PBMbBDUbnA+3DNvvpJUatgF4C30YfCuX0p+EW
yGyQRNUb/SgH/qEsvqi8PW3eIzxHVazwCZPfCuWRZpotIucYgPil/bP2NVXPch+tGuLT4MKchvKu
K6hLCbWoyq+Kk4nlaSEo+ONAXAHXmtxlGLkBMY3Za2meIo9EPeNx3JhbX70J+QvCurkl6zPCVE6k
UqE9wi8cWZc5CkEQWLitdsRz3z0U43lBiMqIBJZYBi24yz2Wy/Czz94NiLUj4kGB5O20eOSTYkVe
EI3Tq2Hsoukoa49I1pTynE635Z+2hDeTDkNOfsSIIaFh4SO7yCpjZ+JQJ23J4Fil+pVTgsqc0sc/
skfUjD9fHV51mNpJ8DNGrx+gvfWttEZRy2Ejk3dsANuWzAANoTGNb6vZjKIzyeta8V2FJQokfdG+
1T5ER1jDRXiLyNeWNwv+bul3TPDDx2SdgzwU1Mgd9Ccjv3MWoAXqxuZ63CRelnghJ6tppCTGgmpX
RI7ibkBt7om7fDvAb7d2y1sJDYJFEP6F7x1i5LcGpPlMiHGqfAHBAYL7NnMSn3oSj/zn+QXadJM8
S1xfGYa0uE5DDjh7gVzVoFjjYZjbjDTm4lwgUK0b3K4fE8fpyVvORwqv1GUzDI948FBvgy7OgVzD
op0mgmWJJt3zU/342ZNRsByE0lIA/QmQVL8sW7fWn94M+uAg1ZPhI6nvQXFpxDOHb6xnoUDJEWMa
vHLWl8LXsb6lZFws7YsuuwKxFhimCpA4Wx9kHnLHFJHIxnAHdJykBLJzsNqsEzbxhiWBvbXqoQsM
n1rdO8trgchJ4AkGRYISlrq+WjCfOC2BxwbHAg0+SmFEEtdAflgGuBIrc/8EkrkG2cHeglNp8wHf
UqMi4Ekc1G4lM5wSpBzqJhhPkZAS15xtBSmv6gnNCd4BVYSK07JkAp6376bT27Ky4jWiajigJrFD
7Ql4u4gLFn8nSV+18FhNos395o87vJazciRzyqdWbF5E8SIK55zDX67ujHTXORgPrDPTXCbfD6g6
fYTMRbVtafF4pA3HtQcSkMHPauk1uTNdW/oxpt03roC4x5B/5OxWi2v/tRKuRGkYfM7jdE3ajOXy
EZgRaLMZRi3tjsjcV9VJF7d4zag+c2fsbBklgCJSh8y3frot66OaecvZLrRWllM7hFmW8cVQnXTy
jKJzQV/Re9sL1bbKPEK/rOZIIVSV1yTh1mX+wHMnjbR/ng39HGk3SEMomGXbj+6K+dphpcGpu7oE
pps6cKfJM6Y/Qg1FUMmYvCXEGjgMcqJtujxYL1J0wlYGRsnBq1TbxGcra8s8BNKHEH618i0yON5c
4vhNMHia24iOgknuBIgIOgdxQGuveg1JfGCJCPSV+YZ8oqOF4WjWuvA6oF1YUfKzoe2lfA8UdYHe
QgFZ7jIgL/Q8iDjjKdkWdEpKhjWHmoC8bJ2gjkF/wymQOz4mKxeBdCetw3DdWWdJIzUlpghF5XU1
Na9eMe0iyXwlUmY7AZslIJocjli4HtTnASKx+RjGj/F4aMdroW8y/UDnaKBaIJ+EbARrK4ETv+bz
Wpcf4ExRmBPtjZ4oInFN5cQeH9pm0832uJ5cXgs2mcblavN5LpPLrfBRwj4dd21/p4pntLXSJHsp
hJMe5CprhzWlQEMp4CcCX83MJrKLzWRYAN7CejHG7tm33VEgsW2565E042sBoIY4XLNBZGJJQ0Ck
ABIt39OldWoQvUf8ikBbA0efWRNosx4lcKjzj48zaSDb4Yr2hUGqzgkHnn55G6ITLzFe95t4/G4e
JEmjSFdRJR2T4ie2lgCABG6mvJ6MiRYiD3O1m8HxchqDSUwwx22GR0dP1IABK2VHKgYbhHqUG9wN
pB65Df3uTecC742RJr/51cekv0IW4KjTuQYMybah2Ubqwj2h4ivDBjcV7HCDU+RMd2hl0uQlHZTb
d9LGjVqpK5KhDdGlYmZxLa09D26/0be95lXUJyvdm9ySGFwE/2Z+0qPtBK5bek2pz+CcK5w8ZqrE
jgarcA5lhW1wHWaHoD4o8lPCYWi+KiRPs8Jo5W458unpfqQRMRDao0Q4UsD/gbszda4/mq4wecNN
iG7pSIQji3TqRIm/GvvnQPJqKsJbMJK4SDWJkB+ciVqJaw6Xrh7vG4oImM7LuaKcqX8oSNLEaXsA
6OKrRJZocbHql6XgKr9Y4troNWYaqWAJQ/aO3pI2/OiwCsPBHQdtVQMna0CrBzFJJGivoENNHO+I
nxCbt2a5KIb3ESUe+xDp2a6mbcl8aLtLMO4aP7Qlitnav8QLc3WFT93w4g/V/4aobyNNg3t9Cu1f
G/jSsrY/DHnkcBuvfnXQmkOtf9RE3lfyq8KcQ9zCRx76K7dBl3rTW97dmuwkMv0YiisBx6sU603D
wgmCZpGorhqbUK/wINsNrdbrQho2GdF3NV3mC+Aqx+T4YbTEdXzIk62R4Q3whsOseag6Emvh1S2l
GTga8hJE5i6WT6YesrFfy1zzVMlwn+hyqrR8HR5mSSOU7CsSd2H+4LdvUHjsHP/N8pxY5oaSsa6q
1ZB+ThHzYsQP6q2x4/XEdVzTrcDSCElScYPS1aJLbvs0XjE5PI29C9lJIm0MzjcdoLZZkgQ4sU/t
W8TEY7QjxsFSCX37XnJDCFAtMKTa6OYcHhtiV9yRrg8zhLDbDeVPVXCpHDHcqsZl7C+NxmsaHjsC
B6w7D2yTv3P2qZRrVGLfXePeI90to63t95d8fJRZ+sL2yVTf33EBc31V9d67EunjPyBO6MoWaMNO
weqz4pDahJDLB/TONEY0p3lIQ483IUp0/xap6lPQvbXYFfWRD3QJN+btpIjsSv8z7p7n/lJnRyyo
afOT51+dr1Lcks/WfZjWVqa6pX6TGri87wRoBlvYl8VzpDxbbtx/SwyhSj9wDcwPy+NAfSi8sOag
Sai7Tayc4mJdtd/xsBuKE4dK5UCtwN76hXmEZ7Bedr99X51H8bbg4qONWAVMGegaDg+ygNuvsnWf
FCc9c4eaVBptl7CSqPx3l5uKZ2ih+9NkKrfBptNftOA9gyQ98ABbqOEtBL+MUGwheauM3FF0OjaK
K/Q71jyUx2aX0+M+LzD8ETjoONzxtkZI5oJtj9SNXWVGhJDx+3ki1plnEC6xjjhM0CvF7yugy9Vl
mowK/ZwNxSlNH6neaxbCSP/NlH7mnPOYB7x4NQdHYkvouGT2Z6t646bdDNOunQ/JSKpYeurDpQDJ
oQWPL021TQQvYUnSnda1OPZXN+aSI/nSlCFCToPT3HQdc59nMPJVeaqMjDLvnYabhtwneqahNsSc
N9U16Rs8zWbJ7GvwlkU+xl+25LQpnbxSaJQvUbeOkF/yedsmu4prKH+nrc8f4fKindbml0jcp/hM
9dcM+1hPKKh5iB7qQiLDD0VRhWKPzLcgNTmqPvChjfGhctlNp83StfG7uxjixZaWgQkpmZsQW3qI
poVhAkb2mEgMdqHAOFgFAzVW5+eETKfhpk/M9hyOAU3P4ckn6IaB3WLQPbEpz+R+CPVjSveEo5jP
uczpp01N9oL8oEgQJ1ezSPVB1bXUfsSRDa4QHBiHLqs+AUl1Rq4iPaD+Ws57+FyNyOGO4nA69eUR
PA9yzoMIDpx2k5B+gOvGbPlsoIkw1xgpdRSe6XgjbIrGv4y7L+1e9B+SYVfptjU9kXnjjDPIYd+T
GhZl0Dxoi4mVF8fcVtpr7c72UEIUAgTmjtxibH14EjXjZ4nVE06JzOvntNEATs8jAh1CRnbmJZU/
QhMW3WGUt5NaehhUWMboYa4WLtCz4dYuxVfEwRBZZpw8LOspG1cP3X74CcutzDLFQQ8jNneSuDpK
DIcbZjOl8iVY72Z9t6wNZz9iUnvQeRJk7Pa974mQAazJiVcrvrt17/Y+6z0uj6VD6/m0EcmR632T
5d3EYfqJbdpjusjxZHLZ17rDEqTSZR5m/VUf1cem+AQaXEPpwM4hK29Ly76LH3V+q9/fxenK0j9y
qmoXhowx0PsEUbBMIMRrWKfrTMbCIROzFCzNl9mw6cDlJ9Ei4of+mpZvNe2shAWEEbIgzCWO5YsZ
I2uwoYHhw3BJy1AccQi0bLLGk4UTIPRiCvV0H0ffgfUgS9PqPSfo5tJZG33e+83R/+R80X0GIgBw
yl6T30Ezb2aty0o8qRhO6O7TI6bWJeinpsijYhwS0YkLTn2eTpP7V9uPXgpnrbbbcYRbGdrnclhd
ZG5W+dgU32Bu5EtRrQeGl9wLkqtHjjQfNcLhmpeamB/5btic8WC3wvPxseO9Z8epeM+dEEccA/3E
wVE9Jg8aiWP+p2V1zsAwlJkYwAVW7W9T2FIqw5MGbE+yAW6RWWQgKnCspz5LCBbGu2wudYH5q6zS
xAvpJmcg8ozbdkB5GBoisjCV+mK2x+kC5W2Tq9vGKzzaKGz7q0E6UjP40nHWQpsBT1/1XLd77LNJ
5m+8N7E/+kiPsPDRLyxcn2ouCN/D7qOV3n51p62nlpQTFf+3L62Maj9yc1fRBV6sLQ8wiifCc6wH
aNS45U6ScBwdSo2xPFckJFEzUSRo6Xn0aUvWROOkj+xFM64AWTQnEgHYgQ0EivCZiXRXtLVRgb0g
yTdylTZQmU2348nHNvXXFxwfk9e1QnuDhvBN3rX+WmcBOUscMQmoMmlKUCPM1rNSBxuzTKVbmEbK
ZS7ne9CE/nNV9adOomk2Ru9B1sivliHg7BWHR3AfGEr0h7qNrYMaAopWA4mnWJt0rIDSB1iB4TyV
477r1flZpXzHPGDogL3mojmJ7PSr3JgMZzYn/xQEhDRolSJvdV3oj1ZQyC7O0MoOtDLjpISee45a
5rqhjmxfLWk+9OU6bHlih1bYDxJi7QHBmt+AQBjaVju3jXKv4KUdhAxteS+RqZ21UnOcu/r3F02f
PipUQJ4vh3dptlLUKKhhCpME77qnIfPdq5arxDziZhd8TdZwl1XuQ4XxAa04kFEqnpflR/Qh6fZh
KnL6zEmh6KNIOlgBEei6729+fVdial4ACotLpiuIRtb7cicIyb0Z9Ww7mlOK90cdcEuwYomhLJ/g
8he0S2jR51OWnUWxnTjP9tnj6AvfaKrSo4EKHX9nv1MCfHDFpFwxm+neL51frpSUq6V4yXp0lr0P
y1cdiv6aqu27OuvmW5Ippa1phLClkoHDuvUX3JH0lAC0PLd6jz7XTCjnNdV/qGSGeFZZP2j1Uy6l
jMzi5VQZtnerniVkjqa0S+Et70RiZHKkkztfjvtj0dBiUtalGnXPNcZkV2tzay8UnWHXuKY3UaQx
q9exFo8LOJw0cpONJ3ksfuUwhEskg7mEM2CqH5HMis/FEtyQLxEO/7r8zvsuTu/Zd/On3O7/UfWd
irninzpDOTP+r//W/am++/1Dv9V3xt9USTFEURIBAVuGDs7nt/ruF8tfREIuobEzEHD/vYQcQRxe
TXybkIP4wb+XkC/Xx6JdD+YQY/2/RBNSRfFP8Z2sYqunAc3/LmnVvJg/xXdEKzdKxyNgp9E1G9Tw
Gcw1YCuYUysZCC0yUHVyxwzeARY97ivTVgbyVtuBeVCRojHJTHMP5sU4z7lknOX2U1DF+VTptXrE
TeIoShue02gKWe4b9ZkTEAoAPb+IhTo+DPoz0naNzqVSxcUhlK0SjRw65nJZlia9RnM9pSH+nCw5
hkajb4cZPYBIYFuo9qc6Ut5lOUy2VUrfUg9D2W24AMhlwtgTK20J84oJSFUDXkLZPlkjfDtsaAYb
0fjWdvW9SXx3sKrifVbpbCvyYVDL8mUKM/LLuvyxweRVNmO/TfOq301D2JP+xXQUCgJNw2COHqWB
aJC5QIV4SEw1g8A0vkJnfy4NaZMHApKGST+Jw7XNByeuwy/YeYz74oCSoxbvHUcK3HX7gfDDZPSd
Xv0RZcgqqHJPst999Oa81YzuiGvlFor5TcuY4UmQBsUu2bd9e9AIDt4sMTLVVO3ECMX+nPs/eqJU
21HognWamVvRV9kmQlczfJAmIvtzNIEbLgGrpb5J7ZCwvSDito0cpKDxKjdIO8qRMGfaaQJCKmA7
XquWt4wJ8qxomyo3TjrhwllUPybMjfOIhVsbBDeoQuYbgvzQm3dwICZZKSLZwHHRMh55ktAL05qA
udPL59y3QOGZXjS2TxHLO7zAot03idBtMiV5yuckfABdxzRW1kUMN0G0JhPKQAWh6cc8kK+J4BeH
Sen8K/c8mcnodDfISugWQs1AGe5zWCrMt1ySwgPGXjqM8K29rDGgEwijfm2K4ZEbjElEH9eQH9LC
6SvoJmiXqW16MQEMjPWL6mOabdkSoGk0lb9THCOMZCeekHtOyXJ4bjQAz2Zh3PK8dTWpUy+q6Ct7
LaBaWSwbjir3NY3+Lsc8NqSeRZhghuVtJ6S1vJ/zaIOHkV59rbbrKdEorsDidmsdQCi20npyyj6a
1wzN4tsUpBW8UJH3CFWhLcQ3s4WuIwKT2EPXYMea9bNc+BpdoJQmhNoLgDEVRqjNoLkyQQ9O3gfl
KdE4A3Zoyxn5aepff9ZS4daxnL8qlVdVofCWJJzIOf0dE1kxnwoY+6jtwnH7f7g7j9xYsi3LTqWQ
fUuYFo3suNZakOwYKE1rbZOpRo0l51Xrsn5GxA8gE6juB4IOPj7yhdPd7N5zz9l7bV0KqqsZobJU
EY/o8PXuklJli9EwiILNU41yDgV3qWF9lUZ+Xb1a52anHlImgUFa04EQD4bcAV/wi3tkSZyplaZ5
kaQUP2jYlw/GQPPUjvaqnwoBR/wtQ9YkzMcRkGTOWYWUnaKKAGuJImzpmnmzkOQunOVWhDixHzKI
R7RoLUFZBB+pbhR5TdpiuJIDO76oENBk1Z66pLpuYXYMD5xp08STom3aIUO3VHVmamEMwMF+qXUR
wVGOy1Ju3YsBWYteMjL1pI7pFCW+Nk8a9GeWXPbLFmrcTAjRNIVEkkqO5p4SV8umJYJWji2i2cIQ
1wQvW5XTaNajwCJvXYNypZEcNTIVx7+nPstOllElTJ1ac5Z22+p7r85RutYVCbuy/k5/H3tJWlub
38+kEJ1KUds6Bo+4nEcpapFQsduD04f2Oh2BgxBiEa1Ma/zm1u12oUBvj79kyiLul34o69vfh6hy
/vHZn1+LYRNWIXGMsRV9JIlydc3EuLUG6l+5y7WFrafaCyXJzAL0du3HVppzVyHEVEgFdawsmcms
RpTaIptsiNd2HprzBIMyXY/+6TWcyQA0KQzoddwroquK7eISdNKXJ3R4qqJ6G9sqpKXZk//1m1Dk
i6yi34e//fH3axDrw5mvpfBt/vi+uuJmymsS7pKhMrdu2bFyEnYpZ8wv2l7CfSsyPXQAAwujyl+w
5MVbmCcnQ3MoqWKZWUuv9efSJ12RsE0psbrXGut95r/+i1dI6IBtogj+e3bG7Tv+xlTynv5zkfSP
n/vDZ0eFBH9fwdKGd07+M3sBeCJGYoFctHRLtmTMA3/ypA1FlCyqBb8DhwKF2l940iwEKrRpXaay
obT6L4/GCRCvB9X1b3/+X2mTnDKWn+o//k1ThAPh/33f+us//s3iX8LRB7saHIcDRUMVgI2/ADSy
ptCkmDWDplmXMsAFPk+a2RrSkWCPBke3DZfw+6Op68SEt7vdlrnd3h0jBjVDWyxrBDgVRuyNJGPi
t7OtV7G/+jXZ9Y4WY2b1I3+ne+mi4WdnCvfyxB8SbL61zonUUVysPFIFZBlFkRNVx8HJ3FkSrTyn
ueVG9d0KE1T9zw9ps1Jpb9+l0dpHhR/Qxwr7h2kcRmIJ181QMRoExsixOMQin8H3aC26X0zdAy3p
dpId5gdHPESjkR0qLW72UfWp1J71TvgAfct09PAyWP7Z5SlNQl1J72Xo/kSMhN0iSS5KnLhrx5ei
ae044aZvqnEZZdxFv18rgmnJnTerrbxCBWo195CZzuhF47bN0Ud5GnoulX5YlHTx0VeMYpEDs8Ho
71EhlPUrsZgOrsaNjKRgY0Yh66n73aIu3bZahBKZqvamJTFtQffM247ULw/yFYjY4pTD6TlZmXsa
uegOI3y/U4fdvWJ9sZ5hbDASrEm3aYX5MRQ2yPrXEdkLb6QwSfqNT+JQALEQ1KWDEcLz5kFADKtZ
+/6eMsrfN410LdmMQquNb9HA3IZkH3k9SJl/N2ThFxHmJuRN5HAIwxPf580BGJWkXyXoYUqXgOsI
Z4Xs4T6OVQ9SNVWsP5YwGMUfJTtahbCxt7b40++Xfh8SHRm7VqTR4s/v/f2LLHHuntU+OkWrN55t
1s+UZpISpOkc13kFxzEwtoZPI70QxGu/hX1dAcEu/GThjdeyTqNHDKH7aKsyFvVoSi4KvcfW5rjv
wdRWBFxbULbhgYarXJC3LcHgHqprQ/+4E2IKTISE7JJ8tRkj/dMUGG+tiGB5O2VMmhzaAKNSsXX0
iTp1kqA9OiUKFjPPh5eUQgZfIUmORYgGaGghhzeCIR7nHGldwRVvBL45EKxxayBqUtDHFcEhlwWR
PPhlkw94OjmRLdxfcDmiFjYJWOYpUPPh6R5L3aq/SZMs8xbquUMfsKL6gqeJha5tOv9cG8NKjdSP
FFbyLPESid3jBfkmKUuVU826gYY4OUOXzkLkiHZLVUkM9MyBuSuC5TYMAS4TvTFhNmn56TMt0nCh
ZMaBvUmbxXXIZVI4H7GdVvMqsg8xR3AktnUwNyj6MISvYqu8/WJLrUp15raJfs5HuER9ZM9L+ncj
EIa5lcbkI+dmOnWMCPkyA6raTjWkWGhe9RgiiiW0HoMqMAOUJTVDxm1e2p+ti9Aqo29aeuT51WPz
hvzZXqZ+9q7hHkRb9+q7ar1h1vGVhcOr30I8S+TqnI75kkLpE3ciBX+Zbkr3EgYt2fMNw/ue+2JV
CgFPrSj2hjxGGvVKM091JH4lwSvctpNC59WE2p6tUyt/S5mjWUP/SdqiuvJ0d0QvSjrrYDJ/5HsQ
jKUyup6xuGi1yvBIZiIDfzua/YtvxxoBRvj7/vvt+PD9nvzn//nnvfgfP/RHw0LVRHARG55JdoKw
4/2jYWH8u4mRkJaDZSmW+k+ed+vf2TUxwhs6KYT/DLOCc0V4BOY+BasgW+ffdt7/cSfWRTviLzux
LEyC9NxAWpmqrZvW3wIGXU+rsPNVrMtpgkJYV+SbyYShtbzbMHq0dzNYaKmtzZJKK652bj/aUE93
Gdh9mmvDPFArNnCOmKRth+baPoy1V5KLOgclJ237kgiIVpUlIuwzqIf5uKd96h/11A1vucrkUGKG
DkHW3tRukqO0saS5GmqYEoNnC1Jqb8h4WdNAWTlwxFfV6JwGVYYIakh7M4g51VRSdstS0532A7K6
oeVrldEMz7K46SoiHD2wrpXf8tCq99gAT889g2tKrVdmk2INoWL2TrZf17MyBMbqetXaY6ZiF2rx
kEMQfjaOhTCMKzwm2nfBERDlcPEqh1hdere/ST3GXQvntoa53g/CgTWDWF5aNKs4EzxGObCe8iB9
0RL1N2gA0+NIUFyl6coGRm50DNUMLQpprQuiW1rMeOMX0fUcmmlvZLHXIHiOyolrm+Xci95VMPIH
e8jKpQvDeap3FiDgMC92WtYifgxBTMHZ2pgJdp7xtyf7250VfdpadGzHPH0UjZ5vtBx0Ue6zEOo5
C5efGt1WHnFot6MWT3VsE/cxo4Vq5m9qAA2pzQ1q+xrVgdSraJhc41vzpHzeeXLL9KlDPMAixEDD
9aB0ZdAmg5GBrGbbMys3MdCZebQtR+ZJZWbfObrnLxadex+r18STK/eq+e2l8uP0p7NJItZ89dlV
6iEvsaBPwqwSoZLpsI7KdUAZNWOl7BBeg0wN6g72j5r6GyycoKMqpHAVd84sdqTo4Krqd6vBMUrt
eqpFDoSfkhN0YOO/imoSjlIk5Z0Kz9ZL2IRlyX/FSmiftdS2zyDG1JlvRzqmuCqbOwYqYV2GQQoA
J90qCQOVOPVa4uAVb5fjzzcQscuyVtzydjBPdRitI8PoSBDGYphmnjq1kn1UazkzWdW/UKCv7FYZ
yU3GepNXwanUc/1NtVFEVEk/gzgN5L7uy5MUVsSh5AGOO8vu6aq5yIer9itBjMj76jq3KMSCp8iy
83Tov01UqV9lKRr4MvDwUyhSR/9eN+9S681kM042am12D1uRA4xcpbmxAxn9tEY7RDzUcg2yuW62
uUx/qhuFwlL1jZkcymQNYTuesZTgnRxjd6cZ1UmGlAhlJsz3coHETXZROBRDvhq8dpgA+x9n2RCW
h9+HKMAmoZZtsZEa6txOdiNY3oW6sOJsWOS5TcwLfNq9a9ANknTwNeHI+CmOLVx0Q7E2Q8C3WlVG
0InaFwfexiwNSmYwGUlbRFwipQgiJrmpfFDMyLkYZxBD6J/7tl7ZSLsRnWVvUpCqiL/SZuellbks
nIDhB8r/MVJujnjIMMv4bvFjGqRfYjo+y7KcbkYdcVDjqbWPRaYaVppxSHMfpqVO2qCiDcmT0NVb
ozj5Sqtw3VhdfaZ9hr+ycfgFIxtRTr7yZdgBtmU++zbKge2B4fXVTdD6j7aIUdvZsQuvA3eWqrTN
ORVKkFFvtjwVdWU0ESIC8NQNEejlg0qiOnYmom2Jocm5jGNvB1teDN+y02Cl7Y46GH2aLl1YjLRj
Gdc/EqqJS1oBzFL8Tp3ZbtrgRPKzi6a1KNdDSzvQbKBXpRFk5pgF+sDUlvY6C7hK9Y632vURhdOP
ItaOqbLVFSt/1CcmzU+BevbXtmF8qA2x812u13sNq/g+NEvlX374AZ/yf6wlIDFn//m/39O/0Qdg
eImf+6Oc4ADO6VyhQKesMDjA/zn/gHCpgLqULeoKAcD8r6O9QBYYxDDC1jHYwwFg/nG0p9IQCQxU
H45skELw/zX/4Pv/DsekYLJN2+ZJQtykASHoBH852+tJ44O1UUNyeJScvb2uTo4fBYc84UsImutO
HbZW2SGI6P0XcljVk1xxQgOzRIyoJCd05C1mjH/5tNRCvqoyPd38/lUa5i4xxRuzH/v3Uve/IrAB
l4oz0CIOu4rZtm/jB8Q1p8gx9gDWmT35cStDda3NcazSra2k2UNxSG5NBozZnWAGtHGVzHMbx3/d
dsW5oTcQaMj70TK4Swl4Ch/tNrekXWqEOW2+cBaoQ/9RNdmrTc2yYq9WN1bZyCtDcuduKjHMUCSc
zKwd8kJF/7CsAuVNRqzoDFe8GfO0f4buXnauXfuOZZi7SXL3aHRSpZxEaGLSZT3DUxBdhTEmZCwv
4wmo3KfivAcE0VF6dXgMiwUEAovZAvlu/hfxvPMSi1m2gR9D6/TFq+TleFYdYlRACIIadawpLdLk
6FeXnIAnuTM3DZrAQX3q7mdlf6PxB/+MtgTdUNvSk66PZU1+PdzsGWc9MAiKu9VQJGVYX5T+k4Qi
psV6v+khD46XuqCDvEvsR/7sYTjoFtJTYR3PpgkuHh9Ttg+PvnER7SkaJSe2S5SLKX+0dna/8fuv
zi5mdosUE8kgxx0MhCXkZuHFSbYVJWaPzmgmV4uoooexRAhOf4f/t5auqBQngXr1FDI3EfwaAM56
/hkPot1hxKIkzzJOTvkmVqatuVHMTYI+UYRzNSYDiY4oo/pqmwsPaCayaXvHaRBIwFxZaDPjpR6e
YbO2fQrAW2gcY/rshlHScdIm4Thg0iHej4JnKkRjcbkdw7O/QJ8THmRrR5AXTH5521qv7gxpDygB
lGRzZ5xJRFD4W+2iBo8UoSn95CQ4NcGpS3cDd02zqOyHoq3Rb/XDDG+EM1yUgIbxBvjTVPXdQ67C
114RHgY+80Nk+ILoZpu5J/1Zag4kcFG+znxkwvAKAE7jhjNP1dRf4D2i31Yw3HBXwDCRBPgLtkgd
VPhNWen2PIyOaQk+MZ02qFZkSJ1iqtUawdRBjI3jVG+SKWlFlPFLQ7iRKSX111BeoDMYimri2U/0
TC0yjPikG884K+gHoSuJjnF8yzmXmku1kycu7jZr5zcnUsvQqIE3QCAtlUsf3BPOMHkqZjMLpPZV
ukliVGnEuj16bd1ph6FZleoxAt/IUd5ii9pbs7uYIE7GeTaLJ5jnUF0Sn7Bso31sbHBnaiXm303r
3yhLpxKMBpc4sLeYWc1UDLXOQs0ouRB1ZkjdSmMdjo86mqJzlwGE9zssWXMsDRJ3G3JgLs6x3Uis
Z9WKi1EbMZLi+7JWjzcvXWouHghUPqe4XWYC1YC93bnHyULIyPNLl00Lbx06i49vXonRuUHG4NZZ
q9kSC6UQ8A4Rs8F56d4tBNeZzLFp7vcnjHt4IjyqcSQNzMtEt0KfmxmSd40oNY4KW3uiTrqFMrUg
HnBNtgzNkHNEZ0LXn+Stcxsj4wVssPSMZ8Yd4o+fUfjpjUIwt80lZNXuLOv3g7+J8T8ExpPggSko
v8pC5bvUehz2mFCJKnCcDSYtbDpKs+TXxtrcJc8h3NvxFi0TgaOxvbLTZW5eUAFNq/qiVzsPsZVI
xNA2QTlFF+aZh37Yyd5GVg8haPdQb+YZ3tA0z35/ATSxMcO0zpszSK9XIJ0wemGc7aLlmLyktPic
ahsMG4U3RCnwDuC4tLd5dQ40iqtp7nzkHEyhsuvlvcLooW+ToQawCDBjnpsbhiK8nC03MJsrkbsY
vtqzFNzy4ZI14VTol8j6JH8dHZbBeoH6irV4Ic2Vqmeet+jrLeIzolWkB3aXFoD7TTUWHmrEtL+W
Or5Xbx/UH72zbIX1Apey95EmRCcczYS+HzSbJcYF1J+3MZ/Jc156Tlg1Otd9FD+7qYpU8aEqS6Va
jfKBGPuJAdNAqMIG5dYYL0LUG75lcygZ41lYHa3gIM04CrR7Kn2Uk6X08Ir1qKxs994/GONU0lFy
r2WxpYKXjWUY4pcZBlxkp1q/xPjTJDqedvh8UFSCOO21z8A5mVDNI+s1XHJ+kr7H4KsgtcXMzGkv
/cTAYbJV0VSI4OjLC0K6c0mBvnc7uLBefRCqqWHtwAWiUAUohh9039Qfe16GOsfSVJ7g52TDuSDL
odePYbyXOww+QMleYkxd35DNfPCk2pqbtyjeIipL2P1TSltCSASnwudq7eZCoJ9V70n2dFVSwFk1
4WpkQOsNk7ALDnjZkpxU5laYIY8kJ0+kq/gFYQVhyF0ONtOzYBKg4VcRazB3wB6EHwAhEwzqlREt
JPVBUx5S7Qq5c1fsLA5PELiQlaEw13Bs0hScdO25DdjL2qfu51OSnMJsqRXfZu+gpUP/rWB/hFSD
PaAFJG3bR3MGciUjIDOa2iyiuB6FAw7BxJz9PEGXT0BSHN7YSmNh+glWjsPrcMYn0y+goJYfAF0C
fR/Z17FiyUAwqhkXC1NT73wWwcbr1gVG0OpNR4Sbovv/4C5xz22zbZO9ot2F/8SuF57Asm1UYtZq
UMa477714qUxPzzsGRk5m0oF/mzS448F7z83zJeBtEYYKr66RMHKEnERMli9mEnevnQOZFUsObwL
dzt+N6GEVexzp7x4w83iuOWBdXlFSIIR5JEZiy79Lro7BVF8teVVWJ+9GIoB2IqfWrkE7iP5HsPj
B5FT3cIzr+n4nbWfeo4nkSaJv0vTdcjrJRNHMoOp1mzyZFo5yInluRttIByAFho1XvbTyKatrdNo
39O2l7fQJEyEOD2K1hn5fBxzjtIwkIpFik91kd09mJhgSrCBuQZBzI8Fxilc2Og8L+JS460QpZym
covtBWZgKB45qktjjvC4oBktvdbODSuM0T4G9Zr6r1W/ccwb8L1G7MA0ob1TkW50G+jjXY7WDQYE
YYdV6nNcbFLrLXXgRLZna/jIqhzJ70zYC7+7epZZMIEi6gYLPc9Oo+ix+CvY433IkpNPc3AMaOYB
M3jBQdQbcoRz1MZECrelW2u8TiP+fWVt0l3SlgW9G5Wi87PyN3oOFiIGTitkMEBJoBRNas7qaL+J
OELHPbHlvXkuGT8oYYqY/6GVa2g/8LUMyNcJT+gpaT/lzF7WkbqOvXdT+Fi9PWZ3/tMVyvGlg4QB
wlO3aTV0eYLPBLLSutXqqjZvFiazqATVxH7s+Tq9n2yqwjUx82LW4cOVSBWi9lv7FaZ/Z25BZjjJ
2kGtud04ypo7GzfhDFeRsRfOm6h6E5d5NOfHi25eoJLyf1QgeybsnnDRl0dwwMLCpwWXkHUBe5t2
ciYfbkYVIPxKIBGEQyfUvtUaSVcjnEKEyr7561m+C9IDvTEaabNOuXvQOKhnAAv200jCPGLBHRjx
BEH51Q61+xbjKKcZr8fL1MPfGKCoJUkcrx8IYxBLr5ayG8wcry0vd/rVdtccBRWe7uDuG5cMyYFK
0Oe1ypYBAZvVmcoXUbMNkCfV5qmzQPbOmgFrOW+/B+rfJDzErY4CHiqB9U565KpAx9SjRSWfjhQn
TXkvkxQ/8mvM1mfJhLVr9rUc689cyx5G+qU7P+EIGowz3wrFMnuHmhNG4MS7DlpYq6rWxJMMbIaR
d0AmgdvMZO+owvKFJJpzpCBAHjtr3fi4XUvrqSNvxWyPAawNfHoIAai1uOCaszE8ZWDVC6lGkz30
D8tRz0lFdePgwo+LCm9DjUZk7Haoi4Wy33yWwG402A9q5/HmSNg311mEl1kL8Nh5OUL6BqGu57FU
B4RuqnXzTXGQZlevdVMB2cDUqWCsbNR2a+RHVapWYDrxt/R7pzXXUeBFe1uqgQ+HGCq73oAqMS4l
RQdF5SzliApS6o9qKFG9XO3MwbVuLdraXPQcnQSHqWP5KOX6i6C1CWqPM7/TvkP1Y8bG0uoYcLfD
ckgyol/xEgCAoX3od7gb8ktBDhsjt01h9oB5+jndT7LBB6JTjLk90DKy1ZsBdsj1yiXCF0aNdLXV
D9ZXqe1WSkKMFPPrjtZ57Kc7Jm6oYohCgQreAKtUPLbCkvoh6TaKgjiOHNpATRaMEZcNx8gC+Feg
kzOXRacxse+tE2IXNI1TPnYco/Ol4QF987DVx8qsR9CPUpcz2jilIT9VKtGY3+jJI5Epmujpa5yq
nOQlpinVe/0BpPYVEtPOwF8mR8W8tuBN0WEfDcT6oXJm7MdUoDvLlrGIuDMCv6CjRWJDZtKrVYkp
K5ZhZi0hjXF0igiSJa3LBrKAKGxUdICnImHA9yYKm5+CH8huCXt9l+SPEbNtLpaTLwXTcG/l054r
rK7Ilsq4aykSdPa0iAuY6KtJ1by6X6LSiEEsGOWVwjv0DznLM2P/ieMzIw1V7Jf2pB+NVQ9Nn9k3
fhADUOrBiV+Afk4Hh8NwNy36AznNkxE13AjhgPjdaY0JxkBqb9b2dBiNGcQPzoTRLGw4tPSgv0L0
NYk+VTN5bktoCdiGVSoI591JmWmi1FJGaDG4sMT/B7EFIKlXlxuwyQlkiMgZbr8iFlVP5rjL4RHF
GyESQywSnBc80TnJafPYwE86Uru2Xzp26954U8Kjbe3cYJs2X31poh2CodvvtMokz21YWOCxenHA
9G++AeDcpbbFdGOzK9Vv7Xihjk6iR85t1zCR5z6c+7QbyvgtkIhlRgRaBTqYOBIbyeCKa5SbLk1L
V7ZDrKoW2LEBNVwx95J5lZWMNjKEQfI9Ul8bVjrx8o7C80wkBzPVuaXHU0vnZavauXhyAWfUGGVk
oz1bhNadxJGdf5DRw9xGix1JgifQo1y7uwbIIa/CLD3gROxxahTFgDWHHbjNZh7CSzUAleL2CzK4
ZqPP0TJd5cRTEGeSANErcV/mhNQFA2sd647qkSehANNClZAACGhF8cWlVI5IekFJkClGOc5rrqcr
DVls7qJpL5V5Uv4KAiflKdfmhXktsZwGwXcGFI+lcaJyhQvyg1EnszHsJhnEOd3haAx5UqzXoG0A
qgY1h10OFwrEfcfAWktsnCM8wCTRWRBOLOh2PiVwDk7rRyf0BZuJcC4SWAaqAS8KReiILTN+llCp
c6gTZEmicWOZLzGLU/Wln1KAaw99i9KxL+VkQ1ZUexY0sn6o5h4olvq9RjGJtKCnhVUlomPMM+G5
aoyL6Fauulae2GE9sXn5irsvJvbcKXVJ4spbq3z4yH/lhJf53NkE03E6rOYqqCdvTGdZp27j8qU2
3YlGCGlXf3Tus+0Pjn+PnWOuPTJ1XwUvSvGKodEu71K85+LHUTJRegoP+KCSwVrnYV2jxKuwoHGk
qKnymWLBp1k0lb7IMHeiF944LQaX/kvvQMR1382A0RSIjWhzQISIwZ3kFhfQJOhRwIByiU59QUq7
+p7atBNi5U6wy6TEj4qOahbisnPTfupk40x4VWlHznr5UzgeU/WC6laBNjBYBel1P5p+Z44w47Kb
OB9jd7LMt0TOJ/HokvDB+woYrBw+0OX4P756axoF1yNtNER4Mm56kuO5bt6D6ow4QlYQJTNDa8CB
myEJIq8VeXo5plLlW4l+bBpNqAGKqwpLr7vJyQch1mwBqJPPUnRUSngPr0FEsgsvt3oJQpCcOqVe
mc0iFWhHMlkTBm8W761+N/sbr0SXEWPNoiXPIukTrP40NTa9fPbyW0I2Isb4EPzsUUEawVk3IHC8
n5fZmqgDn7SNpHzjVVSiYwttYdKoL7LCiV5aoAiaxLxHGCMtjmaaNK2KamnU1PzaNAncKdIyylLM
p2QKGlDjGiaRgRXPe5nXAlVGDbTPsGFB099kd6jMdyITsGvgHbWXGhc9ez1ecRQlLvZpduzG9hea
RzAuR1gDNKhPd82FchbF9JNLaEL9m9sKbEyMvMNBR0nPICiwpL+FOvUBH95A2IubrXpiJCKQ3oBI
OFtYb1p/lLoj3Scp2mf6QffWAyeHZOWEC4iC4PcmVsKRoNt32nPwNnG3yIhhmo7JAm6fKMLVOz9J
WlAxnMxw5wUXCfSKu/SarQyUgWGpnq0zB6bLPS6/RlBgEkiohs6DodzERZ7kb2WHg5mnnDk9HxJ+
BNylJI+mxiKgkYRAZhIm4yr0crawKYqcmdBodgKbp9+1sJhp7Ul3s4WmXCQdfTKeePVDcW9m8qF4
r33zTRrg79JTgYsaEdlEIH1yBM91/54br2l5aNDFlCipJXHi+9ZYQbJzkN7H6kclXDMHN8NtmSbf
snVXrY+q36ruMceYbG3JJwEzRsPwOy5zVOuPKNpJIR6Fdlp5cw2guQn3TFZ+WvrZ7hMOBsCw0iXp
exPYOxoESwmuBGYn2dnFPfvgtLK3JdmvybUQ22xAdkawGrSbkr8myVMaf/idnWGX6VfukGF8ydhm
0+Gzw+WdFG9A4OLoGvVX0o0C+aDbzDBTAjDVtdXfK+qAJCFSUdP39tWluo9qhRXxVWb7CbH0ls5J
bmg77d3iYjafabEqepssdY4igTErAm4fMseZdrLQ3lWfuJDsTjLiMIAK6K5GfREVAuprqqOsXQ7K
iYSAmenvVOXSGteatkgM0+7Smlcp2diEhxxCgtyJEx22YcHx7EDoLT9b2OsO2+N48ml5uOoVtkmZ
K1ODPTWOjlF7lO2dI38Qy1qyepXXwf8kMExJVmMKC+8CfRuT5YQ0arVem8ZaU7eyiRIt3LpYyUxO
+M2TgbI97OLoRDKA5V7I/qFIBL67Le3d0B7yAv4OvJtNY1yQFk5i+T6at07jvU4PEDJLToG2Qj+m
OmYSd23x5ipPMrirHN/XazAe5P6qsxA0wZ1LRmEZYNBUON+qY+yUkaBAdkzx62gcL6v0o22SmRXd
6IOA6Ay8H6l90GlXhn0Q7nAl5NIcGvzC03ZmflPtu5iLeEDCaEd22S1Xbm7FLeoczVCaB8XNHk8o
5rlIS/Vm4v2iv6OjgWd4usgdJhCkY9InaV6SAoaY9t1zWGVwLOrGaOkaRz4po5Ps3Ey6qzY44SBl
Ra8Ag54wqlnmwS/xo5/9gijxA0q+fkSouAK8YvsMpRny6DNHO4aGPXNlqvAlm1yaP60SEz0k1a47
m/FHEnzFvKNZAx8H0SCeW5e1cGivafKTp98x7KXiK2L7S/a+F8ybjjrAt2aK+3D1VVsehnFRVKvG
eZfKj8F7H8OnaetASXaknXI6mC2pQHy4dyVraaZ95ew1tsEKi56sQk6mduE8YGCVee9Gf8Q6THAv
XbjmmMWHwSd6GNhhxETBV97JgMjap2ne84GZyrxM55AM3AE/zk6N3/R6o6dHj0hT/o1entMjUJu9
3t5k9pXwk8WRYCzVI+VrCmOIJtBQH3N9T8+kovnrM75Kjb2lvhOWPLHdi8NMrEJLpwgI2leiXlX3
S+YNyFBGPIrkoje8oT857S+gKrz1WrBWQKA1G72eczPlxYn8UM9916tNLjyj2dvgfdby0ujoaOf7
rj+EoMTbNcnXsO44k9sdsW0w475Y4KNvcTc1p6rZe+pOLV8M+4CDYhKGTxIwhd9b1z7b5hHKSwT6
cHx7Zxtnhx6fh/rgWo3zz6pck5HaYw7FTZ1FnYAOTz3vzWvohzwC8IAKyBPlXIBAYbYKwgQiZ1BB
8ZyaMAATyBJ0N0kSe89tDxWCzeH7W9xgoh+Q17T/9qGxTZUlS1ujP3L4sAbe8+SnjDZNcKixjZEC
AsuXAj475MomTbeexDCWBlbCcC+Y2N2mal/baluPtK02rrKjH+jAfgi9F5W2NRXwpCL+KOID7f+s
4XjNifrQhmu7ieeJ9q0L2C41TQdFLoJtJtvHHq0Fb6p1JkzNkLDFbPzwJo5pPNm2/OCU6sH6tOms
isKoxf5ulXhu3blf7dL4W1MBzdDR5Uw/MYJbN7xwvMOwJBPclZxLb5e6i6JYsGQk3iLXdnZ01ePv
BkllJL/2+mdufBbZT4GpL4Wbv6A753dfJi5T1/0S58NG+mo8UGOcw9ryqqskXWGFo39Ofx6ZD1tx
Fb1p8n7QiVoMwH+uUbwl9dqtwFwsFR/UI2CDZT+u/PpSR1eEFJr+4juH+FHC5IW4I8M/OYm310h/
YufaVPM2/2QX5ZfvvEvmzblmKsEfg3J3ysErB8wHdzxd01y0/alJPk3uOAq7CTeNXzy5B2LtKBVc
X4+BVl1MXPBqSF+07hZ4Owu9DDVKSaTLivN36szv+rjNqj3bMfVHCYpSAwEPjmRc8+4UZK0zdGHE
BOHnoIHIhCAfLPkktG6hcxLrxGAt+arhL7xyNtb5M4mltTaANWFhjL2cyUjFhsAtM0QHNbBeUJYP
c30IT0PgvLXJ+HRM9ZGTBVDiM3bU8Z1UQMHBOdtsAmo0nhvCm4jYO8SH+hHRSAss4vk0b1119qoH
FllpGrcsmYvWp1saVBAkYUYB9v8+wXNZ0P6mNsiznetrq4TkGt8GtCKBAbHc1x6MURaXJ9NyT7u8
QZ6IQmlScr6VsVglpnkKLf2k2fLJ4UPhvBe2weL/cnceu5Erf3R+FcNrc0AWWUVy4Y3UOUitHDbE
ROZcjFs/iAG/iu338kfdmZuAv4G7vRtC3TPKatYvnPMdHQuxy9KdnbfHcbBPg5FuF1WeF2zmqdoY
zB19NwFv02ztyFv70esY0KK4yUaFQOFkspUSi10PoLipcC5JC+/aPXSK3exGN0QD3rVed6dH5FQ+
SFAkmPlDCHCw/6z9+aanONIRKsfUXHeUpl01Hur43UQEkE/UtczGuiXUNjvnbceeEVSuPIZNvRKq
vw2411s062b/0DOecW+ncMQmwII4QjZkx6uJPY091OtEfzbLO6ryq7iRV6nUzMlJImcvaIjHtJlg
REwvaVJcMm8+dR61y7h2XX3y56c4C1dzATa/hNYekxjtTNcmvqykn/Zt+qWHTsTIJoU3XFl6x69y
U2Yjk+wp2JhWaZ2IRHU2+CWni2cD1bcCJqSNurfCwcY2ekfW2W3Vzj3FCoPNzpL9Fl54ozR8hDYS
1/YQqU3tl8U+spGRh8Jma24R3DIR0Dx2vf8VgW5+pfWQr0rTSbZ9JMaDm5diVbVF+q696EGxCzf7
vjilMWt5X9CYVZH/LSxmdYxwzu+mKkMmV9JzW1mSEZQ4GreCL2jl2HH2FAZ0uy3y/s+1Vdz61lg/
VDaLtlwAlkf8Ne7s8npKZwI8AtIxvFLPO/KPscp2fbOqyPW8snXab5WWDITSEImA5XjntoNSrIs4
OJkGOfWDx+C2sFleFjBi0io8DlYPQ2yhZUVGD0IlLkhQ1MMbqFH1rxdpoZv6/zvU41Y3S86ZcfN/
/keLWf3bX8Xfzm8f4HcjlukhByffxXMclxik39Va9iffkgzOCWCUgswWlNm/1FruJ2XxnGku3ihH
mQi5fhmx1CeCZYhJQ0ju8I58qf9A/i0+5N1/lX9j+rNxlnjcnLB3/U2s1c6ZbyV4Fq7T2CSsM9P6
BnWnvHKTBA4gzNpV79nTLc1xwKTxJkWodd9g99kkfooQMvV3HWHi22IcxEOqqNA8F35V1NKARdh/
LGX2ewNI7TFOWCiVlcEkPZbPvY9EhQoGyKEOCfZtYEn2eWGQk4mFq5DObTTF1T4bUlg9VPKnqSOH
0uiqi3Mfmo55IUEMPpWXr0YnmQ+9CWeorXK1EZHjcLBhaPGDJ+VVxnmJnCUWofHWVj2GL2nv36Vl
Qgg6r3S3WJq3cGAH1/NrxUJeYpRATMNS03MR6U6WvQtqawd0/ltlYfuIJlC/gUuyyRAA0eumehn3
5Wdv7rL73qjEfmb5ZXvWfCCqaT50yyUO9MIaT7CBaOQ1o/oRaCRHXqtYodC4Z7E5g6Nk1Ot4MRyR
RIpNMCVvXpUVe7Ag6SHI17BA8lukywjC/EQ9E+2+1GvwvwgLIIOVioeAFlmN6SEJBSAamS+BWvxS
ZY/txkO8vbd7UjdYAV/N8X0QllhTbJk8T212wd+E1NZ/G7VnHPsxr1fcIadtPTj5us+U2OWTrF/d
AP1Dg5w07vAaW8kWaWuLr7guHpKQAfYc3PIniwJKXfidOaxUlHOL7poAWA/GnGzYYZeVz/KsH5jb
Lg/Nws3OYrl8PPy4zOMtsvsOTEd28YXd2RQaaX4qlb8yq2QCAOn11L9S8Gbe3oakOZ0+ngpM6f32
1sfDKMoqrFSkktQhSThX+TBRunfBoXMLGH2X0U/lTntx/zKBFWEsbd+WM5xPI3npeqt7QYsynScl
NAqB5WFRMcCmZK3MVdfX9Z0bGdWdaQWEvaiwXbnOPK7qRE+baR6948hANRtIBpoxAlBJJkS2dY/h
bEbrrBzcbeo0FPoW+jFXUFwweTmHte+AWzSMDV8QKqEuRgxs+ihlOAFmz52OZULgWp+yugpNXjx9
W/j3PjKaJAYOmJEnhytzrYta3xQ1BWGv4zfmgScRxO1b4bvAlvOLEQ7j4Y/LkDkDa6Fg3LU+M9NU
JN1VXJkxgTrKP4/wnzNVNpx0efvkxLehNmBMZlpu+FUfYW5Yh3Ii4aleLqmxRK6y5bsesjq7kTZ2
8c5qnKvYk/rcAvk55GEUb32O5jjIYiTvhXPXOaTKzO2TlfrFIfZLfYFpxoI98yhqhqk9dwJ3PKeY
y3x2WV2MfCe9S9RqGEUPZqTc7RCw1nAiBsxKNjGcXFoLBcsQGaaIHbGypN9e0J22l3TQ1blF1P3x
lNb8dbRShKtSuOPx4xI3lVz/q11PKIuVbX+IhP+z72mf/Sj7P598f3qvn2efIpxTEqfpKYnFX8k/
zj75yVMWp6LrqV8a5l9nn/PJRe3s44J2HEAIgmPx19nnfEKijIUBrgof7J85nzi0/up8WjzIEhO0
KThQTRcz9F91ymFQR2afD5C059JD0ciGhNM6fKz5yjbxZCOBJJYDR9Kwi5WfPCSJohqMZvHVUzT/
A6r9uH+3IY8oBa6/ZLkHvp/NNKt/5sOY6532x+RA/ZtAI8/NpqbFV+mPiZmPNb51A2uCUOLdtwiX
IAY9PsY9gZJ9zi01bZ17LzI1YQmIEQLJQoTzqbhT5pgS48dxoA20/Wk2Qv2WXvOQ2GLbFgVu/yL9
WsVl+jQtYjkbSXXutY+5COqzjbrUs3NxKpGQr7IqRwTQt+KU+FOwnUT46iRNcV56NYvhue8l1+HI
1B9GXoE4zlhm1DNgE/9bVpI6n1z5BHmgYp2Nq6jdBUFL7HaJQQhJL3lFOhpoGCKKU11MpEmEtXif
BWg7Xt2huDZIiTu7cxKzuHUghdZxAy5woQQ0CzhgLg4qlsklMPr4Ls7Db4oYBliyE1YW3aRYX4gJ
zkxlIniKIutYBhp81JI8Wi8ZpAZbzQMWcEZuwhm/i5qVFXy84wRvZ92wgrIt8kzVkmyql4xTsWDg
LFUm63BOyErzq/uuEWwwRXM/p2p+cMvoNYwYoZGe7doMXcKF2683rkhuUdwiiaytte4h9eYx2zac
IJve3AfTyZmj/NntQIQ1HcoJ7digTt0SxTmd1sFuPbDQQdHAjs7u26KebmpC84AqRGstUd5oszra
ToF2pWNjEwGj6xore7BQEmjHp9fpsvyU2TBO0tkszsk6Ddp07QzZUWct2pRoX5F5brgoFidMXUnO
OttC94Ds2Epmdu/lnR3qCwgWfGpBDb9B1XTuTr4nYgdBbzamK29sx73Hn8vOmBnqcdxWZ9FLHOEw
9vh5m9Zq6iCTlT0WfIe4V1y0bnX8uDhGizW5uE3MKL2pyLWpElb8Xv7dimn5p0QArslN5EiFzlb/
ra4L0wj8WsG79hBWBa8NZJuZVZGRhDsdwA7S4lZ3A6JfmxA0ZJLOoxdU77OH3qvtiNqoHYssXfal
E1iUpN5C7tmJrHx3MZ0PCb2rlA6aGGbUdTxdpXHMjiEiKCtIWYUZx9ANjhXiUGZcqab5C3P7RbX5
VR8Fb1M5hmxa7K+BHe0Cu30uwq8G5VxrRLs2Q36V1Nhn8Ki/zEP2lkjnLIJxP6TjlWG9hQy+kuBh
ir/0+XeD4XLL2qkn9cM1LhaL1DbcpcOdb92DC3Digw2gWDGWDsazozY+szyJNq2lTCCamBAJM4pQ
xRDnxmG9rFvbLtoZufE6s+gn1J1/yVnMexWKIxFBDgzF7UYYzqUcFwh+YBAtkBzHNHwg5ngf1zFK
C/8YoTHqxG3SGA94MZ6tqn0dMoHSCeWGF7BWQujV2EAl0SksAMtq4CsUBcjeNn5cuI0EP/apcexG
defm8SYaue9x2qJKYLn5dW77Z98N31LP3hkh+n0lfnhmSPQceraePzlyuu4m6wmYza5UwXcTJHkV
8uGy7mJmdzKiv2c70Arj1qmH29IVu8mwNt0wXjs9oYEKHWYih2cjl3sTSAAbLj+3Abx733Xqn7y4
eTc8jR67WzRGnfHqRQWCJ/QS/C58QhwwUYf2RQjEFRpgaG2Eu3j07l3Y4omUd+XU7zsx7Nw4OUwp
3Bn3XNn91tPJUTpfnA5wH5uO0qI8Gge299gHkyp9LCSfzliCCGrao8RyX1Mn3s+uy/6ZoQnFcYdB
nhV1J4Aztd/TEpO8g7rYma8N+Wy2+Ym9435ON7EuNrFKUUkSKul8HDEkdiJS6Bm9Q7bpHGstW5IU
BMsThDM6elhu5LxWV5b9VrGhFAjPsWAQ37l3/ZClSiZe6p7Ty0rYfRg1qStYaxu++uWFkE/2ZWJ0
OeRwfMj+TMLkmDNUQyJpxsOtQRSth2fyOmIY1yKgkHnFVmjgPtNIn800Em6oHWhrk2FvSOwZ/nfD
Mi41C/qxGfcRUW7xAqaeCOA18+k0iZiUMmc6hKRfV646yeJiLxHw/+pijJ7cpAz6+B6//p6K+zPt
dgH//ff/+vBZd//l/Ln5/udy7Pf3+1mM2bjGSTf3Ybc4HsXPHy508Yk/A6o0xwOMh3mLGcCvYsz7
ZAnLwzPmusr+qwsd25iQkhGFR41m/bNizHX+Rs3Dhi747EwghAvT76Pq+7NpLFdJp8cCzq7XTT6D
Sd1xP5zal4ic56seLQNY0OjoV3o8TrDUrhcMfJrU3iUyY2t9vw51m+xzN9eHzsPZ7cJo8ua6P2oH
5Mjguvab7SPOHHGqX+W+yPdA+rxT3mIEluVT20mwdmYh6m2u2p3rFLRKuhy2iaUhx1RkDUdBZd91
U+ysk760j4uBeqYiXpXhhHXL6Fcp3PkUPfysHDYTfp2w36/SXUvgL6qRzj0VMSPWUgH4j3JroEvD
DmBbAkUt1IojQ5KbYDKac5/X+Z1w4nbjGuy0HL+6BEUabf0mZHcO8nTQ7ecqddCOALc6VY3K71Qx
FFdm5LWfcVRREfYpGrFqSo5Zb3JvcUL/vcbdb9qD/ZC3ytui1rhRXeIdmkkRd6BtJLhyxL4sZXRI
HbvbjDEaOSccxB6hnIuvouBIOfeplz3Sfb/ABYDa5Nvf43CMjxTB8ZFY7J9vkYGJdSdHj/Xxr8qB
+erWr0qXep80KrsPlmlJ5D3hFQ7v6hi2DbNYTGTa3jA1QSFpueqL0xL3YCvrnbnPyS2CRyre/rZU
GdGmnchImWQZwOI0ObVLcCE0ix9BZIFRq7lvQAtdPBgsRod5GSQVOHnKGUnNKFg/4aN+ofjcAkS4
CpTzYwjLvZnVG2uIN80Q3I+l+zwZ2UPqhET/Mhuuradk4O8HxBwxingClRpuyXrGxibIMg7BcfML
szRdaxh/MZpq7ZOTpCL7a0TCoGhIKMA2WGXexqvupM08hqo6xfuUsDVH2XJyw/42kvTfXlTdh9gL
JnaydlevY/vensfLnORnQgzfjQabQQj0JSK2Fjkaq50ko+Jn4d0zSrdETB02vyKsfOj66Vz3b/wB
vZputMrQbrEEX0/k1XZSMaRwH1LkOCZOzdhOz8lobDzt7FTxAIdlS3luhNOrRvKSQBJDBI1sgATb
oHmcWQp1ISFbQpym1D9LHb/qjp1DeQxmokkx9qeteFGj+6BGZGQ2yRW1/YU5COpQ7yYYzB+Nma2t
Qe6S3j5Oqf2UheZGdnJfVezQSYMDKYyOZZPH4aPFSBJVzY+wdOCW670O4hu41L0cdj1hrYNHDm+0
r9EdRSj9EoqGVGTA8/SXCO7l4N4jGIVEmN00NDQxiEO/YN3I+qyv1+1c7F28fpMMd4MLz6pnplAH
T9PIKDLOK5zVJ8u3gEDGzS6w/PuhAkejulW2pFYinLfH/MZL2rux3BFYB3obxO0Nc8y1aSNv+uJ5
ywS/X88oOe360sRoEDxC+EDVIvNAMDVbp5ppzNiZKL0lmMTuRXbuj/GHS4SaAFDeU0Wiu0NnHaBb
cbzbZlD3k9vc+1p+p+8EnhMcBduqOqov9eyezMC8KU0OYzlt9ciBrMjgLPvLIkWpE2JEjHnX5sXF
K6brsqAAcjxjY3PTo9y7hIPeQze4tvwMPB73lFa7ZysMbgzpXhLH3uhmWFz3RwUR0p1XveO9lA1V
b8A2sExbsosxpVrz2kMNji7fI/AmxL2CsSl1UNnp6sFH9xjnaFdQqtqvsm82IwlSY+ewPE5onb3u
0KNosBq0GemLbfrEq2LzSX30FbApO+Y1Q8L4saZgGFkwMt7+XOuFs3z0Chy+fnuyF76oPR/SOTj0
MjmRjzDyKkwT71yPmDhPVoTarWAbOkhQ/NVeGyQSULYYMRoyZWykZr4W/MgxfpawChL5XrF80p2+
CZ4z5K/J9LWr8k0FhYgMO3vUu3wuNylKPM4HQjW8lYPfZKDN7Ru1MU1iwzv8TDR0ac7mNGi3poOU
qiS6KtTkDWwnnZEaIPkU4UkRKNqyqceoSyA0BiNcFzWOljKFcPSAl3fN6Fx477X37sevRlKudY3S
xsIjEUbMH9tNTMh2UOWrYHHWoh+twRwqRFrxNzOgMUJbBsPBJCe6BeSNQBsIWE1GxSCKtcwYNmD4
GbFdxrCk7UUAyZKp/qwbNH6IAeORqG1y4IoYSw8HcTeHNF087yLc4bafM8yYQV2LPtm8uHZ1HdAf
OtpfZU2NtxQxNJLbKqGkLr/2zalANuFF71PypZ1fe3Iqhzy/kgon2IkFpfA+F5DRSgMn49xg4yR9
mDQLz6Y+VEeTpWbceKRdE3phSiynjyKmD7LuhCITqIn1XWf7A/B8ANZzJ0iYzJdYI585ajdjVPHR
xlhOgzrSqPp9gcmg8mNEZbK7Cy2WIIw/Xt3Gi1jWDYhdXvJZfbET/UYHHK0gZ6zcufUQ3td8/iR8
twW7C11Yt3FDmoDrAatzPTKcBoOvltghkSINah1xp+perHJPLgIO+gy+hTJlgWe7yPsLM5UUCNWN
VetLqyLOnhgJeFe4G61PRkD2CSMND44ImmEDu0M/Y2GDpddvIifGbhF71aZIEG/S6O/ipF35dcVd
zcJC4KWoeqH3ANpbPIyjtKKd4vAhdy0XEeitIEyBcSLUG9XgEmCerlo3aE8l7lOmaGSEdSz9XedL
PbhfDGCtGLezR8tNo7WRdl+NEV53pjapJdaewM0+Iev3VP6tiBGhqG+qx3yn4vjEKwn2aUrocVEF
OxHlxqYOXLzvoLlQM1Zz/A4u7jatjMfUkWc7D4/4Nk7RoE+JrHfZUCGkAph71ZKh5GHwi7J+zw/W
2oAJePKd8eJp9yEpAtDkIqAASpIHP4ruXCtfpzkBTrOyp/Wg4Q/GSE1M8jJciax0QGhPOUwszcjN
kTC1LiaKCPOnuw8xvQsLS0+tvXOeztVaZ903syLmXZAHJiRKvXa5FEXCAt4lZykExhebSMTlUmeh
cBNR9SBG+YMZvbHJRjd9GYuQb2IwO3SJPJxynFHxVxHY4Q+MmRYlAIjS6UaPXUMAWSMJBk+wGKNF
2/j4HvsihRjoRkdXjuBLWpXfNwGWmrLs3rKwlT5yKI3tg3QUG275lRHH+XK/zRqGBxbG+Tl7VpUr
XwNNC9aU2XyXSsOFvhtY+MSbx7roJTvxYtUXDnJeK0X5JsO7WfsEdSxPwUBZXJhy3da1j/2RVaFC
xf/bxWvEUyH6fusjoz9aBtakj8voBuSeoDqtIMPfmTHi/Lapspfa1rtKOSZhtsBQw1GoO9/I6ltF
70yWvP8B1iG9dG5OIK62//aukEaNkfZ/HtDvPtPlx/rz35rC397t9wk9ckjm8B7DflsyCP99O+18
AjGyoMlsy/aV47ES/9UUup/wxzDWp/37oKnzT78m9OqTZUI4Y3RvK8hAYEb+wXbaXlAmf4GTSab9
fB426C7gUevvI3ozN83OCBLoP+OTLOBzAuCdngKBV3/GR6GsYOkcPqI/+uFdtmh2bXDdEkVQjHUo
G8PyVhVxdA/hcDrmscaQqSMUIpneTlOKOzqzvaM3evMClOaxARr0ZKRBcegNYW9lopgQB8Wzrht3
Yzo0R9XsGYwgW30dm+3EC9xMF66e3AobsffQSfNNZv0u1u17ZjMGpmnJt5ZoHp3U4UW1XD7e+rhk
fD9EvOYJPp/KfMSLZTfCeMy0gVMzt44NTRwKcMNC3nk3VMZ4NixxMUTY38RBnZ4nxL9XsE68p8EQ
FdQmzmq6t5eWW+dz6i26Orv/4iTxxnPDaA+4iRF0lBronLx5HWhTPRZI39OKbtWC9JFcj1X3Birz
mFbFsBdeXj+BpzKY6kTz4eOhXy9VQ90blKf8azCFajVmybiFJPelqXNjW6defOpNl6csh21dFxsY
VQO1CTJSh51giE6U0HiLNNWNuwz4BzSMm2FctpoW8c/BbGxtq32PHeTipLMHt16PlRreCcp1mIei
SPCc4kgx3eK15Wd0Paf0PWLwxnU2BDhHaiksrB5GffKVuh7q9Hs5ptdtNBnnqMOZYvva2QwJE341
I1hzGzopIxMkwk1ph5+rhr7ccUNrUnu6t5v6R76wk0YgSt5CU5oXrpKTlZdxIS21C3MprNzqblw4
TOVCZAqL7tk3G6JmXAtcU2w5YmeCcCoXlpO9UJ3mhe+ULaSnYWE+JcCf/ODAKgBQWoK80W4r98XS
xBFWO2/hRhkLQQoBlbmjvr0Do9YfCT6tyTbKH8VCnqoWBlW50KgceeMvdKr+A1RlLswqtmrFoVs4
Vi67Tzll1VGJyTkHfi7PPm6YtZB2e/3xnKog5aKCCPe4DsxZ3gcJaxmkVHgNrRh2fvttmBpjn9bz
RFw3kVdVf5slbcMCJ97b7hhsmKmjyhdWvB1Sjoi0hFKpm9Y7xMtbvpFEG4Dq43XGvOLs04waujzb
+DbORgwhQXrEzvjo1at0EGvJam4b9yb1G6vi+657Y5ZU7oY2G/caw+XnqB+T28Y3l0zrLDoS4Lv1
Fbx2a/CYB7HpXNVBTXo9PA5rokEcE7xMdYqZzcDPerHBhZP4iPojJW5wbN+onGoQY3meblKD97aS
/qxY2j8oYq9mavlb7MjdNXek+nFKghej8stn+lVKcwOEWdbdBxOBYMxJ1JMYB8wQkTs9FSxJkD27
vKTmpCeXfrT2QQ/Sw5PptoUd9Oqkcit9vydry22Oytbt0dAT6lu0NNuhjZwtuHEY8zK9K9TYXcpF
ZNjZfb3PTF/RYATE8YZYOBgeeIfWHFErGCxvWIi89nbZLb64eUVRSd5fP3lrpxoreB663M5eIna8
gOQ2x8egGsvb+jUUudhPxCmKoYmCJK4vo4oQDi5hc/ZkBmsnHsKTqPa+bC1eTqp/1DL61hm6emPB
u+LHTMSZOcl9MfTFQ2yjnFag8K/kYGCDtvN0nXVuf0xUaO/mJLgZ+ip88ru3Lmz0s+0S5tTa7Pni
+UurXH0750JgSOUCyZxflyTRAgjw2XBdtKWjsXiuZcANkNEcrwoWCZN3sIn0JFV1cIEOLUqjAvG4
n2pByr2zipB6XRcBIpJyor+QA36+BqvJnI1fPwDmJdJw8IMhKka/2BJ5Ud//y8sObgMecrT/XHY8
/+//lX39/req4+d7/aw6nE8AyO1FFmCBBzOXY/0nwcz+JN1FEyc904cNbvEvv6oO+YlX/R86ukVM
8Kvq4OOxwPeRyjGt5h29f1J1iA/N2580cXwUJuQKHBpfiauEWmbVfwKYdQqMDtU7hKhWF/tq5GaU
Oh4sk4kMgWqAm8cwuz3Opiqek6Ylv7PnhRMHeFrKPDjoxAkOH28ZjJXSsUb+Y/PSj0FOXs21xC6H
1utEY8v+vfRhySTtl7hRProgjhOIkzdG374yDMR1mHl4Oqbw1jXMe9KdLCZkvc2aayw2FCeHPMA4
UuYlS6F0RunZoky37JlkUytFP1RdmhRSukek0lRM5XlI0MAbGI6up7B7bCENNHYaPy8RrGFFbINy
AA+QSPWSly2Wqi4DEhSPwAzyrJhvcGeXQBT6jd33yQ2atWszaMQz8gNs0I5xNQV186WG4R+YAiNb
522tGkmbu9wvJ/+OCKjpKaHf3nD/t9ZD3vePSTxuZhe9mO6w1wIFZ60ZJtaq71IkeFMc3UgMR0Wu
h2PuW/4uN5sH5ijcJg1e204Ny8fCt50SBJdwejCOGYzn2ozVJjcI9Px4mM+uBQbGrQ4OTHPf6Yxj
4lr9Dvf6b2d03pjd4eO0LrLPeSSifTA8BYNov1befV8NzqkdnBBMQ7PsN+sbLfdOP7r3NQFF5GSx
jSsaoyDagFmRKVjXmV35gFmODFqLGMO6JRiemQu2bL9fOyK7N5AcnkLD/RELolXYW4PaQrN3yJaL
I9oe8Jx0ya+bbUZGC4dAOBpJL+Ive7+wCUaNej9y7YPX8rNTy8Uz/B+MChD5pS1qdCt2L4UWBCla
S/RaJOJbt+XO62ddyTK3YWcJvBHRcICNpiTJ5eezRe+qVdBb/VVmxPynP/7/xzt9XMjJQgxasLr1
OFBbzco1sfWtFcRfx5hTpotCgJd+5K/ctt5JqtlTAnr2ViEoY3GOBVNUnrptIzAIrvY4LJMzkIBr
N/C+FAoDRjCZMIPCqQNJ4Du0+uF0w/furqvCkaTQkJ5RMT0+qkD+vFAp/nwr6NOXtsVL8fE/gGAg
WV8YNjSv6A5rxoddH/5wBhWfhm68mtvYfGLmM4z+9BK1RNaXTVes+6nHbDVgYWxqknYLf2fPMiA5
pa5fQkShBP1k8ylzLAnbLP9mQqh/SjNCkqqeYcjHQ2iw9W7Cc1rKARCT2Tivuo35++61dxKsY56D
gc3CMoiaDJDLkZUS0W1yUZNbHqsAFxg137oUzraaxugpmaLgrgMIG/tp9OS4iUkacH+KXEOcrEXH
U2YM5D184IfaJyCxGp1LMJTlOeU3NcosOldWlfHxxKGxR//GqWlxWJvXBMF36b7MdE1GUhMf+K83
H48yZUc3IzcjaJ+FPNLbOMdKpjMQG77ykgRDP6LCAiY+PblVs69C9cTfjnkQlftvPycdKSSn138+
J68/N5//7/80Hr7335v4b1keP9/553EpPinPpdX/eUZan2ylkDZB7PY5J/+sG1944stBSLKG+nmw
/nFGOq6iy6c5F77FG//kjHT8v3XmwkKfJ5kMsABGxO4t44E/n5GlTOpg9O3h2i6Hb3NlE6gR1JeO
4Guia3ySrjJnXwZUlymwgrjT7QGBxJ039eVD8Rhqk7UQ+6Ibg/zBNbxMNw8iDDp6a4OV5PXjx+u5
ehPIuBUA6WvbyYuracaha2ZYUVFY+SYtO1ld71lbPXiUluuw8d5kYN1IMj3ws1s0Vw0k4R4yOM6n
HfM/zMibPiI/dTRh2k7cRnZzNW6bVpprN0VuMUYRLigFLtEy39rINrZj3R3moPnetyBj0oyY8QnT
RMGydlMB55xX5tSFADTSwmLbAZSirorwgRvvppjtcuuOrdpUyTw+mujZr/KxZwoKCiPJRPW5nWje
uzLOTyKx+vtAOGimuH0GpvtYA1knD2fZ2Q6peEh82awD2dD2V8gRDTkkB8egJBlS2FbWyA+xFTnC
dIR5rQ6YfMhoG7ahui9SZOJtVDP2rmL75OhYb1J7YJk7YTW2aAYfSXsimt1oJOufMt7kQL7nenoU
ymfsltGkMN7A6G8aTyGRrJrvED1P4qoDinMazUmRe0zmBB4jKzkwkTb3faSSNaaH6qXx9+0cds8I
/ZpDWSMhVPX3LKzti0vm2C4Biw3ERUO3mcPk0ZJ2t2rztLurOenWC2/BzvHVjLJrVmaBXUrHqXrg
VjodqxL0T12W/S41SnvlMEXdNlVjbEFGFM9NAQDLTbzP9LS6wPkZzVb0NeMuXVqhddWZTrQbRndA
q8SlLs0F0ymHVUxStdM23Y1Qg7ytFu3W2FhoHEW8ZFxP9Jv3jWCvVGZOfpRtASe0GlBDRQQopX1+
/Hh+armn9gOT575jA8dkKMQSiQSAWciepdVwmN0ArLSY8k3jYBwbKvlCbFb+2sZKXkt/Ds4I6vO7
DDAbg64EWCE6AeQBIJ0tf1uRjHPqOhZEc/XggFp5cHvxnDgJvkwxEnsWmXAafCxpp4+Lzg0fdPzi
2gy87hQRjixt+TCGbX/xy4x9Cjj56zCaF3ehs6hTxUzTmWGPxP81LZc4UF+IsSHUZTC8DX+Z+8Hv
mksyWS2ke7O6tqJJb8oCPJdADDCsRG2F1yVlyLUCzX7yo8m8knWlnnC1kJnRZZA/fOSkSNON0+dB
JujPK9HdpdAlAi9qjpBcLezWLih0G/F4X5PuXTFxk+NCkK0ggjap2wKeDZw16SPgsE0wJrVq/UfZ
LbxUAkYxh+fBY5Il5bmx529x79F2E0vVkw3jyBrpvesQaG+WJA2fQFx873V0FzvmQacExpVMy0qJ
d0yACMFQIfC3jT4UKuU8tQg0Cfa8cjHIVoG/q33QJBWGlLWULU8zsB+0fIQlcysCiMR5bzZIavWT
3VvbdHa/mvgXrkpBHDp+DDm96xC+iQQhcc3dMYOuUGUQR/Mbm2i6K4YW+bEe9CuRMzkieiLJrjNf
/T/uzmQpjuxL86/SVnunfR4WVWZNjEQAYhSgjRsSyOd59m0+SC1qXy/R+X+v/t0IlIJAqUpl9CIs
N2FCgBNc3O895zvf8DCYGO4jo2CYKCwR1XoapxnBZwXwV9znX5vSule8ZenyvDXlOvIwzehNnBpC
F2UoD3s29AU3KYOeLlKetT69dNGTHY9OBhEf5MHvcN2VWmupWbl2HEEMG0evZaTv9VPLVSa9Rjei
EJhynNSIH3p9wSl0X3Z0A6mmZ9OJE/fYfqoFg7FAXbetDdWxHWASwvLAftmbEaJ0Y8iMQnFSufUw
jYzIpIEt0YfMXeP72mbEUvZZN6FAdyZJG5C3XQ/StJAqoBgFm+WoeyILDZshD9JkPw5LM8/wWbAM
b9LkSCd1k5wJUoyMWEWeHgCleTLCkCwwSpiZQFXSR5miGlO0fJyMCH5qoxNmcCmJ2KU0h+ABLNrg
wILhzdexxNuC1DYEnkZ1Y0aIxOWxXWY9MJYuyegVWJnCZeVMLcZ+IpmNWcBACfG3Zec24/cYt0gS
bI8LinWK1LnR56j5Y2OOGfyV5ssXqY5KMnclisl+VKdNjR1fHuMwJ8PgIC9n1pfxso1PEqKGZpaf
uzxIHIO35AXiXhVpKH5UjLg0bFRwKPGmtqGqGGvkDDbNaZaWdEmA25Ncz1ZKTyh17RUzU6qsk8jO
p17C7RjrkNox0ucc9bJs0dVwThjoodMVzsKeHQ+AIt1HuFzWKne/DlbIlJtBezhCZDKxd6oIVTir
Wumq9hpzQQv8qBUwvRWL6xpmk617RZpVocbfS2aSIynDtWdl2YnTW+uC5qm19Q8pm/IqSKRqYmTK
ekCjibTSK5dy3CwJ0SQIPmVULAPiOWHnIiGmsTEG3ZqPaD4nWtw/ODLG1qYF4ORktg0NAGuEGOq8
EfJ4BCqMxqxJkapwZ0KckT/gwRVOIaFZ09LRZ/90nEd3xDToz+vXj+Vj+h7n2X7XS+FqHZFeA7MQ
/qChqZgB/lHDmkfIDaldVZ3zCpXHK8ohIyTAH5J6Lc0CGxIhvt9qWOMIsYgpMnEgCmoq0XW/MF0i
1O7ddEnTGOeiMrGQaKr6Tg3rggoOBf0m5lr6VS/CUAMLvotZpMFcwogQ8XoyhddQPNp+w1MrNea5
lTvmqle6Yj42vnrbVeanWoqUpyCoTjpuW0jPloxfXyut1WHIF7LtOWuTJBsUDkiq2dxwUi6wIyyG
tsVArMY2GOkhc97ySXGt4bTxMZzSquRi7PtuSev6QW8c5cSvDenSKPEm6qRs1ZJ7ukpViFZS8CFM
leYBq3djiTpBnsVhPkuZSZxqcuReSF37OXUcf1bFqj5t+8BE8I+xVq4E5ZrOcZIWpn1Xt7S0zPQe
k1GT7kYYBBqn+A1wEFwQD1Op0S6Um1LBgi9Twe71jmbcK6qLtKvuB3d076sOF8hQxdjW7jBWy6py
NbJjrxIFrvt9r/TGtesTzTOMLpViM1J0OTWGfkC/U0M1tdPcS5plp3YcxxGaSiPBRMez5PYUfJBh
SzVS0PO0rmyEZpSlFZbbnlbMGI51cEa8ct34jEyORzfHaExD7DgQJItpInZpkm0x4kltmEwPhZrf
Z51pn451pFzZBfVGbXzyg25CBFeG/05dztXYS84aEWFidAPO77mKRFH83+ZlMKiyh7BQj1vH7z/I
aEeAMtRrBuz5ymoxe/IjXGNqomOWVu85EK7l6rpgchCiQoU86PTXMOp7qDz3ZaJ/ces+mzeEQa+A
6LtVOqY60apfDZGQpI5FdOPE3blE5o+GZd3cRI+T+ad8Y1wd27Hln24+lvTeP80rWVvDZCclMV8r
4qUKiEasVHSQ+CT/8c8kw5+ujJynyPG0mUpJSbJyNIl9szpvgm5Gpns58yXh1i7imzw30ecDmeoY
EhLNWEuKv32xzqDpY/nh4wRmOfJa7SBUaO7whdujXKljJl93GCuafsgfK4Rm04gcQqjw3jw0PAl3
M3IQN/83ho12yvh/OhgN7CeReTsYBnRCkYOriURcV2Tjkr2GKpG0XCIm+pNUJOiGbC63gROchRFm
U7nI2YXEW4jcXeSGOFOSzqsPZPLiT2lzZhf5+eb/lJLsXqkkxZcuF1NDkezbM5JaKSLttyP21xT5
v+MmCbgmE7iuSQcOiQkOG3nei9zgVCQIZyJL2BSpwobIF9ajShSOZYgRo+vWmL/gY5YO4ZLvUtcN
A6OVTVyxK3KLe5FgjDFJiaGuSDUW+caaSDrWEYRdJIQfO5sUZJGH3Itk5EBkJBOrpU6zqdP47grd
rDYZG22c1ExQs+O2daJ1JKKW0VXhtJUUeOD7RTk3fTq+qB1uANjNK7fy4ukQWvWiFTnOiUh0roh2
TkizQMKpwLsUuc9FRQK0JpMF3YtU6FDkQ//DD0WNM/GnnIsFf9odvsX2W15ORO3IhkbPIqtQ7jnA
SHV5QXVUZiJgujIceEXlfHt1InLsMS8hosUBueGFY/nbicjkA+Y8Cn4NaT9XVn/pRDTEifd28gFz
gyNXAdexHHMX1ekaAr/8KJQBZ7L6pufUCrq2uonR2N4mHyNJrSeuVAKd20F8lakY8OtBr0/yAUNM
OF3eMnSFKxiU/KVJboJXIT9U9bDHwbAzRx4wEiQsujTeRPyhwORQrkdjgcOHehqYmDiVIdTwyjhN
Bvlks+9nXRkxoSTLy6yYhER5lK08AXjmAut0OmHV4/enhgBDcSTwb1vw0UgApYWATHOw00CAqAVo
qiVgVQgG+ToQL1hcElUva6hiipFkkjHA7EizT/saSYtdG/p9pyq4gNJ+1bkFd9HWMJzErXgm4x+w
2HzoWtlTIkDgRMDBvgCGfQER6wIsTkCNqUqh/JU60RK6vupiOZ1hr4D7h1SMdxgMamkr3/bg0IYA
pGlLvzIgLaapAKsbAVsPo+nNHYG+Ro3hLdQouCsE9J2Jl82/Ni+brzAECO6UJIMY2Zch9fszPyv7
Mw6x4di262QOX2DE6lqv9ZlVmPCs8kjGyLi70cw2O+0CXLo4jPHjL6r2g0dW0VJrQhtMAC6xXork
vLFI1s3gv375/n89TpJrv4GcidcJegS9rad9FTozo6i7y9AwjXWsR5/xGEnvM8m49bAoOC4bGKpy
Lmc1mHqI2d+49AI5vFKlRp6qFWgdfTm3hVU555UdobJv0jXL5q446fwCZjj7a28uzMK5xVKlB87K
mKvLGN3jXtHfNGgukPlBjvSMC+7YfmqUdXeTdDh+2ujnJ5qAxBoBjpUCJksEYCbxHq+iDYYm0DQn
m5cCXotLuTjxRzueVKgDcInshpuOJJ1C6W9l/qAOwWrHVjUap8wI8Fgc035K70su5zi0c7d/brzW
PrFzr770h768yOTPmov99uCMd2bpNidpHqmY3OPkGrllOUu8YbwMtZJ8dkMnZbzwz8AZ1raf3fSl
3y0kEzMDfBoIZgcpdKXRhZ9vZJfNndzgA434ub4J6Me9NjU+S5qG8tQeTko5lVdt7E3Kpn4Oi6a4
yqwkWqie406ccZTnmVYzhLDGCaxIDLj6oT+rR6QGBb44mBOmpzqKCliWTFzMtsC3zlJu0o6zxvC7
cmbWXXXmFDGGhajtcIzShmu8NhBoiI+2LwZDlUE3m4XndtF5K+nwE6vwUjPHcuqVhrRiA6ocSMVm
ddLYRfIlgJ+KX1uMRhlvOK1Jn2yzlO78uupmHvGD//RzyUQI87Nm7ezZf34K0n/9V7BzOm2/8Y/T
CaNoJgQcAJbwnXl9OumQ8IgwRZlPptcrqxrjiD6OFk83LVnfzBVeHU4KY3kG+iYFN9KyX0sqtXZH
DjpCNFWDjiir4oA0aAxfjxxQ3bQSLuxov5CiJuFQLnMtvIoq171Eg+xe6Hl5X6Y5biqVxDbSqVDZ
LfWis7lF7OtokPWTYAORJqGNcKVBqD/WfTuLY3Wc4QJrLggbl+9KYqGP29Ncl/211HUD+kZH/ggh
ukbh1FeXNdbcKEZhgIOg4K7lhA9hXEBxK7BRt4EcOwWsR3U/wgXUziDWg83LrcgJGj3oufmD71bD
gyL8eofI+6iX2VNoJNNQ8cvLQQu8m7wg/MSpXWXZ4P2ygOSrYgjV16vvL3ReeBdMIRl2M0c8CGyK
TwZPRisekVA8LK14bEKen3bzJM198Vjp4gHTxaMG1Xnmi4dvFI+hIx5IZ/PgipdSPK4dz+3mv9zN
s2yJT1BH4rtdiUbJahQUtlVx3LeZsdblFHkVW0MnNomG3SIW2wYgHBsiO0kuthRXbC6a2GZyseFE
Yuup2IOsBqDKwicnG0iJ8XQN10Y2LEYM967YwhSxmbV3o9jaJLHJ2ex21KojDSIb4CC2wigrbkx2
pLSR/bPRD43TiH0zFRtoLLbSSmyqmdheLbHRDmLL1dl7c/lzILZiYgbqy1Zsz1L/nIntGlp/M1PF
Fp45rTSVlNw47RHRAzl1d0mX9bd9PjPFEQAcCcVPHAswCchXMIpoliFGn3cVeQXgWuHK7MZuSWpk
e84vwLvJdeUaW35+jRpprgpSHDVWfecwA1LEMKgWYyG5xTBZktP8kXWfupDon2QYX/RNSX/TajDt
x67LFvT/8yK3pKvE4850PF+ZyYOKxgNDNxLnSmbQc1mMrZg6TRoxyEox+pyEJ1aooOOIa7KfA53j
t9NhRh67GZZh+uDSxeftDP8USyPE1ORjW1XBNk1VUM07jr9uwm+q3ykZKhAJbFUOjOFcMZqvg8aI
wYiIlANfT6cQeJPT2pSWdqfMkzxb1on2NGajNOf/VceRmE1YV3JSV1O9FzFwvvylqwWVEiO3TsHf
WUmfXS/vJn0faHMN91OVEYChBGiGBiOc+H6xKpQsPgnSfAGxHAv+qEIvlwbrmDyCiQqWgqDYuqGn
LDDe6acEJnjLKuRJrxznawS8Ohu9Bw3/i6XXRuIty/ZsdPLL3NNQ1XW4v2U11g1+hmzfMCUVfyRU
25kmJUuY0DRLdR9PcqiLNoqD496NSImxv+DwmLZMSCo7/sKMlPnV2FLrpSP8Gx3HAgM3Tg8LD6Xr
9OOsoiWNKxBliJLOBDh3ro4tDToVKfrwHrf6UCUo2DO6YzchQyCqe87YUiWiJGWS1IE74D+dz4lc
/CTjTHUsEkVHvy2Jl8XSg/64suJ4Hrj5WYKhJ9WOjsH6wFE8DB0s2fFKiSAf9ySx21WhLRk4ICUj
TNcLuscyCcezAIV503vjiuCJWWH4AtxwvoT2xx43qqkpw8ojsvbCC9qbZBB7Yaai3Gm4yyzA6DGl
26zi5DFXkLkGiHmUhNumUENyGdJLkn/VieoIT29fu63NcNFrw8cmNb8kioqOKFKwQ+mDs5ycl4Y7
vQu5MZHPJPCTDQMdoO+UF75mfJXdMMCECocCi5gBx+mF52cDxxaN18JzHsDJ64lispXhilIQKhFN
HLt8MITKQjPA99Hs3vu1rKwLC/4fXnwi5vqRAcW8hzg2N3TMzCM/1wGR7EVMYHDhPVhZBDHKrjK2
i2lnMHsyEe39w+sS3aST+1ldclz+/lsQ75AFX77rpSixj+hGMWNytty+V0QI60g20QVAd9CAmOmD
X5MFdUdR6KYhGBKr4oA8f2+ZLQNPdGcLPCNd/6WW2d4BkRHS0yrzawJY8y5VU3z+FVnQVvJB8eSC
QwnZ8SRrunM5UeNbLMaWlueWk1DqrI96mj3oSZKtM9vvLhAM0vdITos40kUnmuE+WTYyKlXx4eYF
U9SF4zGqZAiH5bVqnpaZmZ/3nllPNX3s2Juxwhlrq1qjn7GPTdkbpqkWGOvE9dyTErRIFV9RiPBn
Kc5f/pXWYcPkqlQXaq7N0yIbiC5nDJr5Zgp6zMNgtV1z3iTPOSg4Nsptd1xV2NvkHuVIJHXZ8ahH
BYJOHve2hYyNQSoBGFEdTLG5UM84dCv8tHySyswAdbbXzvoWMHC0a8CxUUk+hmFurPTexSQCQ+jp
oBs93N/CmkY9PGx4vct8xBjMYGwko3n21E8eQMq66tH2xmlwNQj74IT2WvJtfJ9NbJn9TKEeCuJF
Kyko1b1kOFE6Z96Qq35cKtgBRVL4tYpQ4EGcMeZSqVQLx46JVJDT+CxMP9hNfjUUdnImZwszlbUT
067p65uvlFbtAqNY1qvABaRmlLZsvQbPTmUkoMupquvcSee96eKNan7VQ5zUCgnNeQtQiPMcqaQq
k+OhpW8tjXbuDTXeLhlOy4VNukYn/t54hXxgujp3E1j2EDutG+R9zdSiol5QYSC8njh90JLxU8K6
K+B01wkgS1agMUP4ni4wP6TCNFGmuYDV5BJgQxzhKZ0SCyWPDULb0cvXObyDtd7LeMAmVxYIbqcP
Z+h8m/McH9GlIxG2GI1hP2/1UVqW8k3Uh8G67KpgrceSJfR2yipS5IXbesmnkImgafXqUvGTiuKt
7iH89ePUD0cMkuTCOsVXbzzxDeMLkRoq8V+dcYFKRhd+DebEdIh4cUsOgHxM16N4CbLN7FAmRkFV
9Lk5UkgNivyUWdonaZCVW8RnxVxCsrKK2sg8Z4Qram4lf2yFzI8ii3yJXj4NRqUi+xaVWtMGt1Gt
YW3boDwr4OGfgMze9srCalRpkWT9JwSZl12Y32sB3NeQOFfTlaloVZOswsxDldAUJ2ltcaKAj49q
XqwYrNZDHS4roh4H030opFaewaN4sCWM1KXydLTH7JqEt9wbgxtMeLSJLtSegak3q77z2xXYU3sS
cXz7mp/emHD/9dDO7sOaVOEonOpkCD4yNJr1Uf4x0ftPce5bSzyYYOL17S0qC/+DXmM6XAH2TooO
KKpkaHZs+L46y2OjmSiqH2H1KD8qSIfPZTrw0VYWnlXxW7kJIXZD7HPLlsQteZmK9Bephqc6+Vot
QkSWOHgqxlVr3o2Z3l9mjZlejEMw4ybQiPPFTn0kaf6DQ3BWQCV2FpbFCG3ws1YU1gevkcwPSFXX
PLPDCWYbxcRCJTL19ArCUtxcgJZnc8izvIE0bAhAmEuZHK7+6cck0O9POfWT33+Lf/9N8AV3+nd9
+51/HJW0xkw06cRVSEUaHfQLumweqbrNeajaHFYKR9/3oxIIGYI1xHrI+BbfC779/aiUkf/BgdcQ
vbLf/BKv/p2aj6NSN3X+m1NbZbCrAC+8PioN2/QCwRWA3LxWcag+LmuFcV9H8OsI1UuxiByois99
VHuTQYnHmeM8RyV9gNHlxSyzHnpqaNwyY22qGQ0JSgVtpg0JYMjl+6J36mVAtGg6kH9Ytm5FB8fI
SyYo2DMZK3Yy8ng1aWdKL2n41XMn15qDp3RyEurQwYJoxANDthd2mT961HnEOVbRss48skyix8Hz
iPiFMe8mgtjtWtFEbp7UBqA25HmcFDjfW2TGnGrKqZQrzpmtk8uU4Ctfa5jcuwHy86oI9bUX1Q8d
bnnLsbWvuiQ+81ysQlQ0w9Oqlu+bwII7FmB5INF5TQHq6TrqKWrYZtrIFkiu3k19NuPpiO5sMuQ0
brpZTMj9XHmtSvhn5YiILDS7uXAu9ZVFY+XZrBvgDLV1j6lbj4Wt4kfzsRAFb+XSvRQ9A6Eas4EB
eozl5tjESf4q7FQkNk17rzY4Z7uNThZt8VmRiDamPyLRwYgf21Tk/vQMq6oumKiNvrB7BcuyaLy3
mwp2ktVCPCm1O7nSlJlj3UajrxIXW99y7BAnkXizPm/xioiDC3Ngxihh52mjwELAnoVr6JtrJxm6
M0Lt2jMq9HO1LbAhMyYwL5vTFAAiKfNm7am056ni3qGP6JFm8vs7qJ2P8fupGe1+HWWs/Kg60LWp
0vUGZ2kFtatIXXXdCdglMvth7hjNolR1srL0qFxvXrSsWVpuY0G5qbEdVfB2lEa8LxTDYpqbxxgM
4+Yq1UrySSfL0Ui0h47RW9yekTrTTMcyv/ZrHBmyNsfQz+TY3yiYx9ir11lw5/g6Pr2ccDPW15v5
I0kHVi23S0SsIBItTgKFtqoh+p+VvRl+ZPJ4M/QaAKxfn8USiKrktrNCQskFyT89z6QqPYdv4OAt
g8ZwGhkd5C4Yfh+449OpEvgxrvCTrtGJgjE6ERrfYk2mKB/9epSu4iDBPrW3PUbhsUK2xXjdp4pB
pGqkH6f87RZxVClrLYq8qR/L3aJrPMS4DNxnejhU5wM/hEKvUIjWqsozL61rKG+cyJIKWbbhJGzs
niySUhSmKH7xE2i9aVjTuFUiapNhBQ6TXnkqMXuxiORa2zq+8l7oXcXZyEpZOqEnGBJMNh+6Orqs
6SCLYG48ZmdOwRMQqx0d89BDVFcDFVipK+xlmNQzizriwqZLtGlr15uPNi9OTPxOLkOtCk6rWpeZ
hmakPEUSadq6lmD3ViLj9zrrS4lc4jLRVKqXxLOm+PKip3GHgKlA6X1wY9X7YFoYaKaqpK08TP+A
0Hp70aWEUnQWyQ++NyCjs4uc1EdbJ1tgGK6kpp2ZGDtMGyuDRmxI6tXmJVBxQuqt4iKSdNQwCPIn
kD3tCzuBDWxHBmnwKaHfqt1wx2uKjA1gZ+ZLuQ95eGpFKCDKawA00lKFWagsbEMNYSCqCStRR5iK
asJeFJUKrm/wCq80KKGzgrRwKbd90H1Zn9ltG997FcULEsEvrjXifaT34bVdgmjp1jgvYDQuEZjo
c2/svJs+U4l8NEIcVW2rp00OAC4jmaxbE8cS7AzmslpYH8EdUpR3gz1Pu8wEoO16aGw9Hp8aVC2V
IGzbS8+wr1+3g4uJMdmgYe5Ed2NFrF9jNta55Fsy0qhk1rued6lkuoXhY7Dq1PjBT5PurM9D+VKN
NMjo6B3ruP+nM7pgWVk/bcZPHuMsEcb2OzOC7ff9UWOgsLNNCFoaAjnbod/9XmOA9eMfZ6FLwLiM
QuKbdg8zAWjMwhfA2kr0XtcY7A3cnFQgEDFt59facfHj306w4ecrCPiogLAINbSdIUFcuMxwG1qD
AAOa47ashgsUFA17qDd12jICAsTTvnO8+sxjc13DeyS7JMMwADBemZiepM1xnm0mOlPec7WKzpUy
Leccns2DW1Wn+BMRslA5Bqorc5kosnHjdqRKDoEhk9gWW9dd5dmL1iFczSwJ8nSrXsfmmkj3Ni3v
7djoF11MPZ6bfrIay1FZgGzUs9hX+aps+BhoFkZwcnNtts7ZWIz6agDOmkVKTFSqXZRLW3ToG8/c
XHTtzqZ/F508/S7YKArmIKudiYlLwnqzy27+5QoMINWIKRP4QCaQAktgBpieWseagAq8hK8I85bZ
gy7X09Rtc6xN9VODN77qmZvTH3jblnXTt1YCsQgEdrH9UOAZ8MUIHxQYB/wthu1G/CBpofWxFTbn
TZfg6Ufsczc251WopIT0UvtbDatLL2CIrqAT/YFBo+CLjiEmGwkKF/m8jnWeRQO8YIjqp8YIIz4q
0fUm6K7uevUy9x8g8q+81Ooe6rHXZ+RYQ8ntLyuRYmdqTnPHRnphCn9hs8rRVrbNfGM03PVSiedg
CjGckNmlqjSnjdCXKW1RzZoKSs+mMd2+aGkAOT/GL000q99fvjewm//bfGj1GEA7FjFOPCreykdq
ehx20pPsJd5V2kDEjrFVy0YiF1FbzFqlKK9Im23I7tOMueBDbdpCv8JsrbVT4NYsxBQOozoM/NhS
xUuUQhsOShBTV1KCB4JYw/Ch0AsoTg0+iT7eR3Bsx1nbuoRxKVU/k/Fyvw4w5tQC9lvVUj71NQm0
sfBpTupGOd+89HhBt03pYoYYIP+2PQVGApbRSLZJrcJFOhZ20jG+0mTqANPiNJ1tLKfxno7igEg7
P8dyKeFPgccYsfNV5w7TKJIAbXH4uejgJQCMcagBdxQXPuecI069zQuexNiYiuPQ5VwMxQFpiqOy
E4emJ47PVhykrThSbXG4SpIOI0wcuIGO6QeuV7Sn4iQuPSsACiNlt9Fja+oKdr4GPn3pJe6XYFBJ
bfTFcIZE22bOY4QpbxAop+ZZJkoBHI/TqSkqhs2LtSkZqB02HwVUE10z2MtGzK2Coh5XeRrg8dNT
AB4LaAqREUWJs6lPIlG5OKJoQZJBAov4UAo83Caw12k7Slyr96eBKHuwx6QC8kQxFODLXPrTrqMV
2UB4bhgRSGrDFpsygRinKnWVlFBgpVRavD1qrl6UX6TZUIiJkqwVxZknyjRVFGyRKN0wL/IXmSjn
OlHYgeZfY4eofIpF0ReJ8s8ThWBOReiK0nAURWIrykUx4bCSmBjKhFRWNRg/yIYSYW1OmQk/nooz
FcWnJ8pQvEoIrBelaSRqVGrVg+jx//d3h9VZCvFjuGyeydB9hupWV9/IxtPH+vEiC9L6Jvt7X/Tz
C71Yu94MOdauXwQFXbwDL8jeiARVGVn6G3b25i1t3u/PrhA/8ms1T1xax4Qf4Ny0mPnLgqjNWRpn
qffyaVU/4ryGlGNpNLuaAMrFz3u1Qn+2Bj//9baL+fOvefMLPD6RJjnFiaEMvtRvSxPBHt8taf5k
GXau8moZrCOwEsvBrciWTeylIFK8XQaSeASwjx/SZh0OcBlMzd6lf/zyMhhHjDEcIhFIAsKbXUBE
r5cBEqIsw/J4oYaISKKDuxvoR3Ylt7+8DPqRTumoaMQyvehk3yyDCd2FxcEnWcavGPTtAJcBt+i9
l8E8IurMEaZgyhb8e3s34NOhMdoTcRzgeGwOB7gMPwBV/8bdAN8IgQgmEhbLKvbA1w8FE0jgUQWP
ED7FFwC4HtpDgVBG0Hz/yknxsy3SYAek9jA19Hu8vl0Gtg6dz+DFrMIC2/SEh7YM/G3eueX98t2A
8R1HABuD/k1Dv3M3sNg6hwUrpYNdHdyBybPKUIBHdt/7gZmByvbAPqNaMvPvncoBCZduGjDTKSpo
65Xt/XdYlQNeQttN63vF98v3A/lGzCIt2eSPzl0vqA6vdwfzyLIUCzhE59nYmhkd2mPBOxPciP12
B53hEm5OxO7x++IUubMMNp+2wIwQLljqlqZxcMvwA57KL98NgglrQZBlJ+TpYB3e3g3WEXWDySrh
koKOxDjEswL4bvu29ngoxGEgqifDMSkg3pXTuJdY7BjcEpAZWY3t3XdYe4NBG7DvQ2Fw1xvE39mO
LKSuYr67szfo5GqYnJsyp6ZzgHUkit39KwfjSGERHEpEIGPqRf7cb5dB5tMynO6XIJHNsh/W3cBd
vPdJAQDOFgM2bdA/IazaOTCNIx2JtAlxUDQflpiMH9wWqWAttO9DoVMYqJAQNg+EEAS8uRlIqAGj
Yn8kEuWFz3doq0A7ZPxF3OXPq2nzCCaseOpllgAA5h3gwHaA/SBzCUpJ8/DKSNyebPb4fW8GzkvR
aVOTbkwbd+8GHhlMrAAjwKcEM+UQAQcVIef+y4A0BsoOipZNd7VzNxigcA4CePptQ9/O2w7toWCo
904V+8vVk3mEUJamQuGP/WJd9vqgUI8osUHphP51S1I6tFVQf2CY8curQPFEv4DCivGqzknx7rgk
G4vNUcX8gvPipUo5qONSY8PaHl971JCbWlkRNh/cEvzVd5aB5HQ01Lp8wMclGOr+eIP5Tt395rzE
EZdzguIJaJpuVj7AGnLzF9x/h6RXsGTFEpjD+47CIjAYIZ9Yh0NdBhXWyvb82uOh4LwUOXzgKWQh
QLDYAeGoragqWKitfcCL7uKg9gbKfwEVsXPvtQy4Q1NBA2si+VB2S+kNGEE1zTJtC4vNzzuoZQAN
2n8Z+D0tNLAIdjdkl90tkjEGjwPzVxC6QwVdaAP2brMhNvP7ofXhWi/eGK/LBoW9wWR7ALq3RbzJ
tlo7rLtBMLL3fShApm0dO1aVP/gGitztrCAiMb6jjAZv2IARB1c+wdvau6XgwETxY9AyYKDCU7bT
YHJSUEzwKe4E7oqXh/Cg7gZka9reLQX4u3jsufMh3YmV2L0bACdB5jkpDFzPDhGeVzko/j+gDQJq
AJGlXwVYEYjr670BaAr8DQI9d57BIm33ooO6G37kN/Q3egqwNeLqxHRfVE87y6CR4yvCFkTFusEb
DvHAdF7YJ3vUDTSYJvsjwLSO3mUzsn59N+BIyGDPUCktwF4O8m4QNfC2xt9jGQTqgmEHdRPGhxbc
nrcPhU3sF6lfbKJMtrdF5qGdFIwW978bLBFvhjyYLRJVkixYRG/vBg5lvoCCm34Wr/UDfCiYK+x9
UnAiYrQJyAZGL3YHCpHXy6AecUpwVAA1bHuOA1wG5o171w3ALobGZBzgiUNRkNB3lgGIjim3Dly7
Ge0d3jIwcnwXN/A3TgrQbSip+NDhzWrtsl1Utg6+gKB08wXvO6zD8gcmSL+8BDAbbNM0VXU7nRTu
s28fCO4CdHdM/VEtgNAf3p3wI5nH31gGOCwcFHTYKEA3M4jXywBlEjAaYhgjDCYioqQ4tFOC0Eqh
f90PaxDzKs3AQYJ6WUBPO/sCBFrxKRoqzLHEA/PXl+EvPDl/8I0neBc8bZjGwXP1I0Lyn33BN5zl
/edfCLYnT//+b4JI/OYLBfF4+7OfNxRo8fF/vJlmbUjArz75jRS8+Tkv3/7yC77/0W9+1rff6tt/
LoPn8rH8gqHK5ke/vM3zxwS+8k8Np/94p//+b2/e6qs74KfX/llo2b7XfqziJnhLXBYqJe7O72v4
9972TfODqLVtlbj3pWH6/+s/v71FcaPY0L02/JC9L/0cP2dl8viGzy6uvun59r36dYMrefu48863
LMi9rx18DpqdK28xzb2v/Fg3/+vssXx+e3VtW+TtfXX8Ax53jWm3uNO+l74oH/1sd7lfqCP7XvtD
XO8sxxY53fe658+Pyb/+a/fSmx5z30ufNeXz7mPzQhrY+9L/g4fjntsUN99j8qN3vx3o7fvuT96b
V7xwcve/8k9lq3suy7JJn58y1mbndtm2Hfu+959ndO/51v/cjHrfCwdN6e1uhC8F174rsniMH9/Z
lL6MEfe99jSLdzZBenvBatr7wv/3v5PPWL2/004zkxDksX2vjznEY5Xu3IKw6QT7ZP9rp1X9iDXs
7uW31OC9Lx83u2u+1afsfeG/kJ+3533+P9ru7Hl9nLd+/22nnkBxJ2gd+67OcfPFp5qodg5QoC7B
uN376sKKKGu/XWhbHUJlFSq0/a/9E0vAfRccz/J//edjulONvyCKe7/zjUaRB0k6//23ir/s07fV
eFmgrVpx/x+DPHr3yhsG1t5Xfvzy/n7cCiX2vfT/Kb13ddELi3D/Sz/uLvR2srz3hePPu3vidjq3
74VP4q9vH55XwpyfX/tHXfUfmtz3vfY3re2Pvu0tkCC+4kv8/Fj+x/8DAAD//w==</cx:binary>
              </cx:geoCache>
            </cx:geography>
          </cx:layoutPr>
        </cx:series>
      </cx:plotAreaRegion>
    </cx:plotArea>
    <cx:legend pos="r" align="min" overlay="1"/>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title pos="t" align="ctr" overlay="0">
      <cx:tx>
        <cx:rich>
          <a:bodyPr spcFirstLastPara="1" vertOverflow="ellipsis" horzOverflow="overflow" wrap="square" lIns="0" tIns="0" rIns="0" bIns="0" anchor="ctr" anchorCtr="1"/>
          <a:lstStyle/>
          <a:p>
            <a:pPr algn="ctr" rtl="0">
              <a:defRPr/>
            </a:pPr>
            <a:r>
              <a:rPr lang="ro-RO" sz="1400" b="0" i="0" u="none" strike="noStrike" baseline="0">
                <a:solidFill>
                  <a:sysClr val="windowText" lastClr="000000">
                    <a:lumMod val="65000"/>
                    <a:lumOff val="35000"/>
                  </a:sysClr>
                </a:solidFill>
                <a:latin typeface="Calibri" panose="020F0502020204030204"/>
              </a:rPr>
              <a:t>Număr absolvenți, la nivel județean, 2018-2019 </a:t>
            </a: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series layoutId="regionMap" uniqueId="{92604B54-C605-41B1-A514-0176D64A51F5}">
          <cx:dataLabels>
            <cx:txPr>
              <a:bodyPr spcFirstLastPara="1" vertOverflow="ellipsis" horzOverflow="overflow" wrap="square" lIns="0" tIns="0" rIns="0" bIns="0" anchor="ctr" anchorCtr="1"/>
              <a:lstStyle/>
              <a:p>
                <a:pPr algn="ctr" rtl="0">
                  <a:defRPr sz="800"/>
                </a:pPr>
                <a:endParaRPr lang="en-US" sz="800" b="0" i="0" u="none" strike="noStrike" baseline="0">
                  <a:solidFill>
                    <a:sysClr val="windowText" lastClr="000000">
                      <a:lumMod val="65000"/>
                      <a:lumOff val="35000"/>
                    </a:sysClr>
                  </a:solidFill>
                  <a:latin typeface="Calibri" panose="020F0502020204030204"/>
                </a:endParaRPr>
              </a:p>
            </cx:txPr>
            <cx:visibility seriesName="0" categoryName="1" value="1"/>
            <cx:separator>
</cx:separator>
          </cx:dataLabels>
          <cx:dataId val="0"/>
          <cx:layoutPr>
            <cx:geography cultureLanguage="en-US" cultureRegion="RO" attribution="Powered by Bing">
              <cx:geoCache provider="{E9337A44-BEBE-4D9F-B70C-5C5E7DAFC167}">
                <cx:binary>1H3Zchw5suWvlOl5ghXYA2232qwRS+7cJVJ6CUtRVOwrYn/tD2mzue/zE7frv8aTZKrIrGypqoxj
NnypVgIJpgdOwP34gQP9X3fD3+7S+23905Cluf7b3fDLu7Bpyr/9/LO+C++zrT7Joru60MXX5uSu
yH4uvn6N7u5//lJv+ygPfsYmoj/fhdu6uR/e/f2/4K8F98W6uNs2UZFftPf1eHmv27TR3+k72vXT
9ksW5U6kmzq6a9Av7+yi2+p8++6n+7yJmvF6LO9/effiS+9++vnwT/3uZ39KwbKm/QJjKTuRRFjC
NDHjhArO3/2UFnnw1I2h25KYE0Yoo8yS1v6nT7cZDP8D9jxYs/3ypb7XGp7n4X+fDXxh/LP2u6LN
m93EBTCHv7y7LLJtHsGDR7qwH7vsYvcAl2cPT/zzy0n/+38dNMAcHLQ8w+Vwwn7U9TtYPmx12kb7
qXkFVPgJwxzmW1ATE0oEe4mKOBFcSOgSFHPBxAEqPzbnOCj7cQeY7JvfFCSb+/D+SwSr5BVRoSfM
4pxjLDG1TMrlS1TwibAoFgRRwSximgeoPFn0639/16TjyDwfe4DO8643hdDVtml/2mzr+1dECBaG
CcuBWJRISRFFhwhZUlBuMc4tSRmB7kdH+ujN/pBFxwF6NvQAn2c9bwqe6za9u3/dSGPCqpHIsnar
RBD6EhvrxGJCWuD1TCQBGvISmx+bcxyY/bgDVPbNbwqSWdTWQdTuJ+YV4gw9QZQwDPNOOZK/Wy/s
xNp1mRYzdw7tMM78AXuOg/Jt4AEq39rfFCzgw7ZZC/zmFYERJ1wgxCD8Y4wg1ouXi4WcSAEOzgQX
R7EF39z/9KMj21v067/27cfelePYPB97AM/zrjeFkHpg0M3WON3qbfvle5PyJ+mzOMEE4CEMWSbn
1Dygz8AYsAlUzrIYuDaCDyjBo12//jcY9u9/6n//8/umHcfr2N84wO3YV94UfvY2hTWmv0uc/iRw
9ARCDMUEMS6Iha0DpiBOIAoJxDGHLvjCQTSy//3P9N//rLe//uu7Nh1H7MXgA6he9L0pjK4Ao/hV
VxayKCISMyRMSDwP6AI5QSaDkIQAJAIBCrj4CyoHAH3fnOPYXD2NO4Bl3/ymEDlLm/2kHHP/f3rB
YIGZpJQhaVJ8GJHoCSVAEwAs+JqkEu9/+jEi/cCW42A8DDpA4qHtTcGw2KZFFjWvSaXpCccC2DRM
MyWIH6Y5EJRArCHI4iYEJtB1XmLxaBBEnX3zsbfjOCLPhh7g8qznTaEzb/P7LwVEl+9Nxp9cKuxE
MEII6DPgn7AlD2IL3kluQKZBJpAMI3pACv6QRcfheTb0AJ5nPW8KnkX6teheEZodIUNIWuCkQCl4
yGiey50c8iHOGJUgEjwICPuffvRiP7TmOCxPww4geWp9U3DYOxpmXN1393WU7+fmmPv40ysGMVPC
goBQv8szf7diINNhJpEmxyCFPg/0O4t+/dcfMek4NofjD0A67H5TaF3fp/dFDcL5fspeASl6YmLI
ZiwgZxYknwxiy/MFxE6Q5FQCEeCIgXQNrO05Wn/IouNAPRt6gNGznjcFj6q3Ufq6cce0QHoGQkwf
4soBZX7QFDgI18wEefQBuufYqPrf//yBPceR+TbwAJdv7W8Klfm2DsLXpWuwmwNMTQpCsOAgFwA3
frlmGOOgehJYV1Ra5oGH+yMGHQfmt5EHyPzW8aag+VBv89fWpGHvk4MobZqEot/JbBxkNlCkBSag
4sCmwYE3+wP2HAfm28ADXL61vylY/pF+fk0vBhxsl0OCLiPobo/zwIuRE8h7gJ0Bs2aYggD6MsL8
yJjjgDyOOkDjsfFNQXEVfX7V/QHYAIAtT8sijIIHg62bl56LnkD+CdEettpAKkPmoQjzI2uOg/H0
EAdoPLW+KTg+bF9/D00yIWC+H/cvD9gXbOeY0pQY1sZD4cDB2vjwP//7R/YcR+TbwANMvrW/KVT+
UW+/7J3GKzBifrJTvCSCHQCKpMQH0R2BGAA1Ggw0ZtjgpLvu56zrR8YcB+Rx1AEaj41vCgrVTtvX
3M9k4JAYbGla0iTWoyr8nGnxE0FhR5NTkIwR5vKAaYE1sAezx+fYq3Ecjf24Azz2zW8KkVlRv6aK
z05MWBWcQU4IodrcSZHPASEnwKwkwUB9CaSMhwTrR8Ych+Nx1AEYj41vCgpnm30uutdNRegJ8FkK
5IpJoLsQ2V/iwU4gmkPnf9hXdv7n/zyY9Je04xeDD9B50femQFJFU2goTfye1/iTYpgA0gX+C7b9
BaaQnBwQYHBioK1AmGcClH9uHgSUnUG//usHFh1fOM+GHuDzrOdNoWMXuW62+StvvgDphTSdmkKA
eL+TuJ67NAtCkDB3VbNHN8KeLPpLK+j52AOAnne9KYRABNOvqvDD5ssu2EC9BQQVKKKBnOQ5POxk
V8gEtZvoaXXtF+6jwg/m/Pqv79vzH9bOfuABMN/+4JtC5fR+mzX7mTlGhP6kSwMhhcNOvoA8UpDH
OpjnoPATIgik85Bq8iOq8c6aX//7e+Ycx2Q/7gCSffObQmTzygVm/AQiy44Em1BdLn9X9w87zBJ4
AIYq5gdeBhsyz7OWnTV/qbjsadwBIvs/96YQmUHBy6uWl4PngtTdBPULdih3ZPml54LaZsYEnDWB
OosjMvHOnL9UW/5t4AEo39rfFCoqCot6/7K+jueCnB1BLSZCsJ9PDwox8Qk2IcrIXeKPYPNl/8tP
0eRHxhz3W0/PcIDHU+ubQuM6yiK9n5NXQAOWCCT3EEbkQ7ny4RJBEEdgUx8I2OMJDQDrudfaWfNX
vNZ+3AEg++Y3hYidtq+Z3/MTa+es4IAYgnojwOWlzyIncHAM8k2INByh39W//siY48vjcdQBGI+N
bwoKtb17VfGLn1CoJhImp+CToGDyIDGBvBGqJWG7CyR7gjk6WBxgzV8Tv57GHeCx/3NvCpF/1MGr
VvGD+gXl+fDqP2yO/O4YH4gxFtQXg0MD0RIKWQ+2T3bW/BV3tR93gMi++U0h4hTpa7qr3XkXvCtg
2WnDv8ODnICTsnYHkGDP9/c1rD+y5bi3ehx1gMVj45tC4rzehnD6eB9RXyWYI5DqJYQFfqyimEMJ
PgWdHvJ1KHWF7ZP9Tz9yqz9gz3FAvg08wORb+5uC5aqFiohXhUWcMDixgmHXance/KF6+HmuvqNg
0EM45I4PhfkvYfkD9hyH5dvAA1i+tb8pWBave1pFQFkdpBkEzh1jKFZBv0sNIYqAY2MA264k4iBb
X/y1cypPww7weGp9U2hs2jy6i8qoTX9S7d1OSXnVxB3OPuzC/C4xOYYOOLKdEAnVE49lFIeCfbu7
OgJM2i+kY671+JqBh9kPPUDpWc//10j9J+Me07bHmXjxnT9/v4VFQN4ChsVNBnVDBxteFO63gC5Q
JunD+byDlfPt2on/bM9xZL4NfGH8//N7LP7zHRffLgFxts3Wfbg95Nk1F9/vfXhEuNLkYOhTbn3s
dX3qWnz55R289ZCKwL7vt3tJdn/mRV7+7HDC4zy/GHe/1c0v7zCkklBoJHf5y8PePrjAHhYN9OAT
Apv9GBwkejw8/u6nvKibEG43AWEZFiac+f9NENBF+9AFpQJwrA/q/qDC7PFo5v4xz4t0DGDj6ODz
T3mbnRdwpYT+5R2c7Xj3U/n4vZ2xcBhHgqy9I5cPQhCER+i/217C9TDwdfS/cD7gXIdysoVP+axp
tFGoJLTrlPrLjpN8ZdHUwQ2Rp2FkxpcZRr7batN0emrEl7GYJ34sVlNpFo2q2pg6Bs0GlRvsfRXw
/DahyWcSJXwF1LW/SFEp3SRAjcPKLFdN4GuvGcNs1U5VthrM6elfDx9/aytwpVXaB9NMVLmlAsss
5lZEurOm6hUdZJ06U8WKta7H62GszVluSFPF/kTdTDdmMdO1mXkowqNCBRo2UVEPG0nuiGbCLYt6
PM2ikKkyGFvPGM3mtOBZ4Fm+9TmuiY2rdEM4sy5zvy1tLsv6ohyS/NxouCri0gkmP7xPA/21GAMx
71CTzZJauzEbulM5DaEnAmUFOHg/xo4veHZWxeNwNhsrmTiYtnwdjoljlfq9DqL4fcea0U2a9MJv
0279+J9uIisdRsqq6fCxmUIvill9NmgzWTZ19bmzuvx93Hsdraz30xAV1zqK1MMnUxqj6tIee5jE
1ooRLZaUxA4ihZ3lQREoFDerKkHRNvKJoUaA3baMaFhREhaqsILIrlkxncW+U485fY+zyr8eu8XD
h7YKi0XcWpWqrYAvyTTyZZqKa017fBUNlRckvTk3BDFn0Keapk7v87y/7314RYI4LNc0Ze0mDoZN
HaPi0uspK1dWW3XOUNW1V0lGvYiNdFHEolV1YUxqbNPMaaYh3xSULdIEpZdRUcALhcJsGdTRmpPO
ciJIpDZYi3AW+3Gk/LJmqyHrZqP2O883A3me+TLx6nQyVMlCsqqK2liQtLHLWIh6YQ2p71h5lzp+
3HaerFrqNlnGN3TMtV0G8qZPQrbqUNDaJMr9WR82o9NPGaBQXiIr/ZTAJsXZEBfGRraxkjJrU2VU
ul5ahlkvH/7l7/718LFIxOBkUz7YFs7bOc+yLS3T8KoJ6nFRNo1ld1qSW0H7dZ5Vxhc2hpd5mUUu
lIQPdl+k+Wrc/SfPrWxVyj5Ydlm64WYr1t04XndiqucZ3BNl53IIHYwHp8rZx6HeUi1KJw39ai5R
WniBP9Ur3gWZ3YZ1qYx4rC7CsuKrIYy8noXradSbsbPw5ZAxujaSrLYLWrZuqEP/RqBCKjQl07oP
ymDOrDZXoprSCzNYBwm+Dw2N55ZZ6WU+eDlGwwUzo9RmJv8a56EP66/0HWSO4wWratushLgaqNF4
yAoLe4it0BvgZMcslik7bRucqKQzP5B4LC5YTD7mKEAqqcP3wYTCO50bgcLajkVsbavcWBtjnn+o
ytqYEd2bs9goiFMWRTcviilVU03HlQY/dTXlvJj1rK0dnMnxMhm0KtOJuHWWtBcmI60zTEF87ZuN
tqMkTh1DUzQvmY/PK/GlEFGvjJZVS91PzQfDXNRtWd6I0oxdf0jMRTOieCmqZHCtkXfbjp1+zWLB
l7oqc5jwRs6fXxv1wuPfFeVYR0H4dF3Xt49/n90Xu9RTP9wk9Vvzy4+/XTS1C3Pfbp06CJ2XD/eB
7QPMn+l8EXRfkIs9fdzFI9i3+17A/cZOfgu3DyOeQq2EW3Sg5l3Cngfk3lKAUvgUas0TyNUltSAS
EzjjY0GU24daqHuAk3NQsyLAmzymKPtQC7oK1ELAvS8PCvFOdtk/+YuJB4bx9Pl5qIVjRBZsqzwP
tphC4Tfo/FDHB+dc4beAXTwPtqEeeux3JraTDGlHt1Y8b0hw1pk+W1RVts4S5MqgT2xfppFifr+y
Kr7xpyS1ydhVMwgjikWss7WVVPAihqu2zYw5w9lHHLPJ642xVxWrtFdDNFdZopFbBdNNlfniQwQn
Bxf5cKOrtrKR1VtulsxBBOduiD8QgUI7z5npTsHdiJlW05DWdo3TpUzNyp4KWTp60i43uaWqRAvV
onATVCi1pegKNx3lNe7lYspY7Q4+jmxw5mcZTi8zUdGNgQpnwp3pDHFsG9lQO13Wd27DO7cDbFaZ
9O2oa+0xIZld17rx8qTQ4PKjpW+Gico7fDWGhDh9KKjbBjpSk56Xg+aeqJvB7bR5GZB4FocBsyte
TXYrEuFU/pUc0E2qYVn6Qw3cYbCkS5IO2aT2TRUIWUM5pKH4RPqlNNvBITGbiQy+MCXFqKSVfg76
obkojWKeVzJ2QhFfojxatEU/uT1HgQNeySVkUF3Iaxenbb6ZvCiXti90skZRVdl9hEzP8Jes7JDT
auumNHngZTxy00xats99bof+uDatJFr2yxBowRoc+jmKLOJ2o5kqnp8OYf0ZRfDypEwEnq/pVVtT
025Gkbhs7D42+CsrZLEISXuRFN3Kj+g4j9gKN3JSdYOozSEwmBN4NCTGydPV5yFpAntE6eRKeZ/U
pFCsLyu3EB+Hkvi2wClxCGvXtK60nVpZpsbSvK0G2cyjPFL5SEu77nYkDlvFyhzIIuA9tXszgCiT
dS4aDLIweRcqIJCBV2SLmNJwHiXTJh5Ma2bV5TYAlqvGSifzpgjsRCfbMQj0POGl8rMidCxfJLbZ
fsFtwpyYNrldtZES4TitCVobJZIbOPKnpiz3vYYM1PEjnCtdxXQVJM3H3vf1fOqsyx4iYuAPvsJp
JxyghbdtJEKvi7pAGXA7mgOHA307bJxgwK3TmmJUFu2dkDPkTGkK81Q2KqW8sscOmEaHM0W0VJE/
5k5X4ka1IZq1oizcHkKN3TVDqMIdjUBh4k1VW9tE+5lXVYMzxk2kzBF4k/DLRKVGuIx7jN2x7W5x
246231Js99VnZAT5LDatVPks3Xa56STG0LhS95GNWzqzBsQ9mUy3VquRXYsOPENNbkxNwI+I98kU
4kVfNO9LmNnQyAJ3KDvh+ml0PvTVJ7+8NdDwsTctWFDFWe6PiY1G3+7T3LDbqGKKpxFyLvKBRI5x
nQKZsdPbCjNj1Wuu2qSk80Ck0TzILirpjXVOPvjpUKgp164BKZE9DnHpUtmf1lljenWQq64w0Lq2
tjrmzSyLeKgi2i50lxKl+/S9LuWqTSanm8ppkbTIMxDxvSLFn0odA+Bq4E2xnIDAyCGPV1G8MOMY
2JHFOmeCiRvyorTNmlz3RhnaKY/AX1b0Fi4sOpv64HwEzzyPjaHzSlapOAvA5w0dtetqsGUhkFd1
QBtIx+fjBO8YgZCsBbsLJguAzovKZkF/0XcGJDh+6JXRWNrBkANeHQqVbKTlDaS7RMnUzdMuLVWT
mh8iSF5sRGUIRLESKk3GjdlU25JGw7xH43WWmIPTN8WkwnCkTo+iFQPSejHWRLVs6p3E0o1jtK1T
9n4E+YmReb3VOGUQJk4Zhdru6OhiCa8UFVG7rsy7HGSFZUaA12SRdKjPaoelLJln2fU0deQ8b9Pb
lCSboZ2QA+zqC69LAZlN2Np+wFQrUw5vLUIuzkXq+pahzC4rnQZH7YUuET4NLcOp9dg4Vp9Jl0bV
cFGMJPGCfowcmmlw8ygr3LhbgH2WFwY4UuEYCsciWeaOGUxgLLNoVohgdEZhXoWRuIn90lzrMjDX
jSEuTMHQXOLBmAFX/szqgp8mlj/YZdfeTsDA7MDnve2TVKtqQrekSehMhMWNj4J63bXXQdrEczZN
jtWYgZO0tLK7CGxqGIkV6sNxSbtWzzkfESQ8Um8SY4T3Li8rSCXy9jwI1EAhAJt18D6sSHYNJFK4
hlHOfCihVENcl16SBK0TZJguJLzVTQahhwSJtR6z6RouJis2aEKqq32pdmfIT0lV3yRkDDYTG3pY
l9OVYGE3l7QvIX7dmHkcLFMUOkQM4SmHBBfykwtUJ75Km3Ga03GInIjHHxmbKlX52jjHgT0ZFtlE
HadeONGPfRR8MouxXMZRKGeBC4kscfWU6PfEqtdmMkSnLTOd1DyteF5uKbkuxrRXzYiRFzLw9rqc
uD1UU2aTvg7n8eThqrI8SrrsPZ2ytWkXcUcSZdpJm9JFnibpcuB3fjhEoQKKMh+bpPaMemgWfW0K
yLzi8LKBdT43auzqph0XzRQzr4ZM/tLEQOwLzIdPgmvVDoEbVFO3DcRAbVZFyQa3fqoIqvqZ1Fbt
xHXY3hY1u+gTi60KKOB3gZecdnkQ3+ShO1p+6+ZRlK9B14k3IRkrBw03MkXT1kqWdTBVt3psVdRO
/rwMjcJpCAnPKzPclLzKz4ayyZRuWDp/+KgzUDlSQxi2LsxiA5l2scHgbpyuiEOnLzOsuE9K1+Lg
tGQXyFXfj8EMov5H2fjdOjSHfv3wL1oQF1IHgM+sd/KJD3Nl+ZjO8jxINqH4PKCBXSWNWdqGmboJ
o/V1hOvBzo3Q9BpOnILEVaeEhkghifRkSuCjEZiBW1fWFgfhsujxOKjJgFfDL3rqpWFENyKzzQiz
eRWYO9aVfQRe6V9UeKlBIbBJqc8m3dDFsONdRnDa0aKYs6zulNlmzGumYM4LI1SklYUjixzctxFj
lbaVUxpCKxNo3qKa5AzLtF9xIm+qOoQQKmYx9RcBHdHSKBC8qsVVM+RONmIvN9L3GXgtFREeOhXG
po2bXFFUqjKWvYLtnVvYSjjzA5oqRruPFb+F+2LOcVXYfdso4ke2n/i+Q3UdqITx6zYY+EynjcqB
9rtxfCbZp8Go1lZVuTnK11k3OnmGFJmcZKCQ6QGZNYSNwJsLoGYl5JExqCF+kLiF3xTK6JCpBpCo
BCmwMkgB0920xM6t6ibMTViMDN2bOjG9uJrmMsONlxE/VDxKPCSu+3wbWq3qrWDToqFRFHfrrkqW
o5Uugcit/UDYJZ9UVianadvPs8qaVZWeM/DtTSfmleXPauO2DflcS+nlUzgbEsPTJbMzo2L2MICg
EzYbYTQdoMYLcEXwZLw7h6XY2VNaDWqcplZlRS5nLZDhKbzjVZGrPLEZSoBSI3tsUgdFUvWGVlkY
22H1ucoCO+KdU8rzfmzsMeoU7XKbD4VjWp0T9cSZlpkRzJHROphZ7s5x0hy7qs9hchrqBFLacLG0
Q/kwN+AJUQZ2EaTAHzmib1U5FsBOhNPyRPHWMu1sals7TlIvkjRUoDHOi07fseEuRo1iQ+J0wNon
YBqmDFTWdkpH5zzbpnGlNPCxOoY3sK/sYqhVOcADR5bqglpJ3G1S3ilQ+lRZTnaYZ58GfJFJyDd8
KwZ+ZrYzxJuzpud0pov3wpx8ILbJ3Czej/lah40SU6N8gt2Otco3sArG80wjFa0DFqs+KVRYwUz2
45ziQJm19OJSnFZ5p6pag8gnP/Ah/pTE5CJOI8M1Gx4o4Iqat9MszbLCyaoE+HnV2JrJJYCIvK5W
UJOBXfOugp+ozfCUttWixV8aYsJCuM3x6CSNVAy3i35A4KOJ4kamjDqyg7JUbTHMNCzMcaqVCEBA
A24DmltcoVnYFjPOelsPOHQ7zOy6sbDKhlVIY39OcAFCLDDuAAIlpIzDEkHSYMjGsFGbwPuRQlYQ
627uF6GpjLC3JzkObmIBt6qScS0a5hrhTd3KK0ynC1GjFk5ljHbWAJOorE10XcXhGRPaVBXIqg74
10XH0fuJBb6i4wRzpvFVCImi7BOhYjZeplP5WfohcvzEqiER9eExrSw+i7CHyjpzwmkwbYiWvd3w
8sLsx099nlJV0vTCaLJLQxvcrsPqAx+BcLXAjjtLZR1ImaE0G9VpWoPvPOOB1bkiac9Sk0Qq5aux
xVsQVjdimG7jwg4gntgkJaHbVvi2HpR123K+8wiTIqNOHDR2A6QO6aeyMm+xkWkvVzIw4BGbBFYl
BQGqsVKXFlG7++WzjGcqL3FvdwHwdxpP86iNRrcqxKTy7Cske/CywTKMhwbPUp/c+XXFZ3Dp+Zda
8xnfvWaiHlJlSQhfDUyPbJJQBbX/PojktJK8/NyA3r0YwuxrWBnbaUSDnZYVgszMdGNEsgU1GAel
PwVnwos1bjJgaGP+YdAGWcpycBJUzsOGGRdjIsM5NozQjg1uziFFnxTHYa2GkeF5BDzvnIOHx935
0Go1pGXu0NpP3CpLciflgrugMHqD0BOscDtLrUElAxcKKCSoHzy55EHtiGZQuvDpRRIlF5kAN1OJ
wstzYXl+jiHhSAM3LKUBFPEUTnJbdp42vZNXheNzeob6MVMZywwvjvvG9rOU2sBDRicbOsiKWeV0
VbUcivwshEXZxLdWVdq5UNpQU9irwOCqhrWVkBuZgeJCg43lgyYYIoUXOE7hSRMVwWpA27A5baOV
1c8gwEzQL8urAXLyXiY2XMlhl/QsCa6K8nIQy5rnnpFA6hrd62o7jF+C4ULSs7o9H4dlMt52+aJ6
XwwXvrVG0tMZuEJ+pSMgm8GnevqKRaVo0yozE2qsAweYoJLGKoBspeS1jYPIKSBcRv3HmC/N+sxo
tul41ulUhaDIFMV13I6QBc/bwoZHDJNLln0qOATCdm4Zpx4ObrvpJmwXjeHI9NaIrkGegJw/h3eq
sY1uhFh9OYLPTijIDZCV26aARP4+ZL4KIQsNYD3lxXWQ3GT+VYuoUxu+Ir3eBvI2tjZsty3zIfG/
+sZdEICjxDc9aDeCt2qA6ANLRVXBou5n1eSS0Utlo/Tw2YefzWG+i+qGDUujvyhjt6QubN7IZsms
eR/e0vwmFZebIVgZ1I7oKmcL4rcqzKXKU6TK/sOOpoSxx9YtV0LMQzEXYa6YlajePx0nlwWrrIkh
XlymSQZ7D7cRNlVHfEjriGp6z0ReSjfaAB8KMX0e+6spvo6SD3HWq7anyjPLSRl9CGO2WZDahg5t
2X/tzHU99KqWi4Ffoko7VQmakb+tyLIlHoT3oZp1bKlZAltA2jZKkOzLWYA8VmNlMgla8bnw0hb0
lxnGy3b8FLTbWlcQvArVowtLnibVh5HAOrY0kIpVEG3osLXatW6+RPisyZgdo1hl2JO1zRu7BheT
rzrYbKCg9JPS8qZ+2zAKL+vnrk8VRond88YFFSd+P4CotFvMH0N0qS2kQJu2Ldg6ikCBp/McmBHo
IvaYfmDJxzRY++lnPzrPgCPB/+OEKqvPYnDzfOaTtTWtJnxbwkvb8dOxXOTWChXgmiav1J/NbM2F
S5PTEuQF/8JPYBcOTJ7oYszthNngHUEuIsZ5oNmiTLjixB7w0mArM/d0D45LlRi2A1ZDd+snM/Cf
vHGKWJGND/42m7WQO0ziliefYqC9dFYE9wxkHtP4aoyjyvh5S1Zl7qXBStIviH6JjWaXzyohZ3Fj
d5OTdl5kzP1+KbovWXKKy3YRtNZF1adOXV8l7ehOE2xThGfgKnrjsuy/cstf+r0FNPlMB1eQmlcJ
7JMNkYLE9f+ydB7LcSNLFP0iRMCbLWx7y6bbIEiKhPceX/9OT7yFQiMNxQYKVZnXJWgCVEJV2Kpd
6OjN56hs5f4s4I51NIvJPBUFAFD7EpPdLKdUIdHOZ9OprcBMt2Mx2muKSpnoFMZLaKSONmCjVVKg
jg++pojO0nzRht0geHR2S4po/K9DsqVlhxNSJJ1MS0Zf4R6tprafwGoUT1P0YhUPwbjxGaJ1Moxt
LnwatWYLwDwJCcEsf+TmLqVBUlwrIPtsXozq1ikPpVftAbhtRny/bFNm46ap3yxrxyGLKgi8bxQv
cvjaCX/x/Gv1e0HGEfG6CQXA7ZdLGL8Jyq1Ub//RwMHV87/OuizgzOSijde2PszWoTLOlvAqLmD1
38a4SuqlH7bLspkVxxoc0cSNuuYdMDV85M2x7HYCuvXe0B/Zcs7yDZ83FZ6kuFq4aZXJziPgvL6r
1/cou67yKSxOU7pDQZ3KvQz/q4vOaQpK2EGcPvSINrfBnpmKr1Gu94vc2L0WyKU7me6c+6wyBTBZ
S5uPNjXg9tzYihnbpXqQwqPV8m+32nIayr2Q+YZ6a2XBN2dP73O7Tr6G5lLo+5rlU6VrVQSarfVH
Kz6U1tGqj0V9yZpTP3jcoDjc8m5jSgF3pC+PsjiM00VIPnosjvQnbVogzFVVLkt9fdPQhiLqsOTP
oVPKX3X0MYxXCs1SnHPzNKbvRbJfl1ujvnX1Qai2Ey7a4EzrNo0f+nSoaGJ4Z0nxa0S3xbpTY4pi
V8hHKd734VWtvypNcUaNak95jSxAnm2lyE77db3XQnQvWe2u+ddE/rMgW25cQQnFN3P4lvTEjupf
fd3mHOqktIXlnpcOiDTUTkUF9wkk0UXbyNRdWO37KECjcNYen2K7pCc5+y4lghUuV2+198hrtJOa
XYridRkzn5XSaz8czsVs2nOSe4WeuuXyO0VvQ3RWy3shbWVMbR3+o8oBsiX2JsSPZSzi6GmE2+Wa
8rtkp8mHWfkq1SEQI4eMQJ3clOQgKTdL7mxF+EzGRwtoFlKU7/ltyHZFdNSbn2Z+rN1LngRldu6I
O0TZU1yyJ02zo5hyMymbevmX6a5Y/qgRoxhvfTzYERunt2Y3bE6cEWT4KtqEnbvMvjWfC8TDdM5s
KTvSlJXJZ/+4yLxT1CM47ll1LTso7bZOHhIcv7S+hv62dm5SO1m8M9Yb/YuV6VXHLO48lXVaHFna
qPHOHI9SuC9rjx8TNElgHnQ7a/nu69mu6M/0zaV5mPM1m84maJxb4hGslbeM97xYsCOfTbGIduqy
C/PtMn0XtBz2b/VO70tFirgeWCFsbLMIb5ryK0WBJezmwqlbz5AcmqrR/2kwVqk/9dnLrPR2Wr6v
+7a7D9aranhVzXGcOjtcglA6c+iiYqOYm1DcVsvXaG5y+aDFdmb6w/odgjOFn9w8G9ZR1fd8qNAG
5DzY4dryI0H8+/3aBWHpxcI5qmljup0KfNN7HgYoaiB2OT+xXxVkv9afUUOW3KmknTg+KKe59b1m
j1Q7YDTbpRGUpGG04wQwyQf+YvTn0gZTTclsy7TXrLyDNxTxe5p3eRNMbAgxMGUuNhadsejdJnnU
3hK56qoBJTf8Ua4jthLUHxoZIfubp8jgqGdOipfCbgBYqwoi2rFVt5NyFwrd0ZFk21z3pEV18hJ3
KW6dpj5Y6TnTTYev43kZcuUY46VTa27XkcdtNtl0ZtH80lsBO+tuhAeoeZYGK8B5cnLjM5vtxuCy
CMQMxc8oPKaO7Vdfi9gvJd+q0C+6wtWK2zR7rXRQUXmkYBKPzVxAOt+WCeOa9g5bqzd0v3S8DDXe
0Cz6RrPrda/r/Gl6FLOrdz9ivun77SB6euRggiCnYfBPtS+KtJ3kVzOO+SQ4mh5gDrKLlfAlrzbV
5MBvczFIWnAIDVEo/bn7I/oSzUHPhpIhhoRPpsrTYi/WPKV7H9MHpTgrvQUvsQ2Pg+FyZOXJVaUA
ZaSM3CraDuG8GcBviGjDUQTSxW4iB+G6DdejaZ7wFo1u07LFxVtX5LYxxjtclyF4Cs6FbQZ8r7I5
Wj3Wov7elF4kH2MhyPWzkV+jadtFmyzzigYi1zyE8jjMxzn7aA3DjtWNOG660UO2t5P0kiqP1M8b
UjV7cWcGabtdcgr9vda+i+RNb29VdRHXzRh7legp5q6at1wI2YTF2BvabQUpyEja9xpSWO2qIXfN
8WUQNp12wn6wezjIiliVph9Tdkm7eyX7fCTMzBaE/Si4eeIqQ6ByDlTA8U0xvrpiLxWHjHQRvqRc
bMveLYdtqiAvpKSvLFuB0U/reZ7fivwuD1+a8hPXn8RioAuFPZQbrcaXu7T6oesOuezKf8p6T/VX
scKtEpFv0r9GdFQEPPVFby5zcsvzR1ifzP7Ay11szW7sWDnowJr0YPa3ZD2P6m+auE2E3LJbRk+X
7qr0L03vyXA0t+0mTAPJxiGsHMtuoBfuEh/7Q6jvM+WjFnZregjFY5544Rq002Wd/kh+4DdRqdPM
tkQH5WsuvBncVe2r5MuTMXEVqPerVDuzYfeJX8+vUDdZ3I/lrm7QGBOUaYFvG9m5LcavM79Nytuq
JQ6kyVHF99ip+AoXsQd7cKun23g9Jdapgp4l0i7CjrXe+vRgtW5iOKl2NqfRxhxxC+ndqreT9T4X
h24G8Wzy/FqoEkf5x6BCJsJrX70rJKAM67NRAva5WO7bkjTZeyQc+hWekv0p1rEWL/Pij8MOrSJs
nNnaKPo5eqrz0cJjnJw4qVHXXtvokCjwqU0++/kUyMMhRBdePweDNaJ6ltZDES+mdEzYMvX2ib86
JVCNPVQFXX89D2rF9xzdsW/ccHGGwjUN/Alf7/1uPgLdtfuCFyKNzjzKdguRklVApNeqKK7D2yC8
JlJtz2LmVnFqL+FvARNo0xcWvJhe5IhjuK8FV3ZWW21O9QQzrn/nEMacUcSkiyy/yDEpsJepCiLD
V9VdpO6zXTi/aPT4QnznSHb5KcbJi/STWLxaeuY0yS7v72b0V2DwlKlmy9PHgnicTpeMVFGOZdZp
Ti/nzpw39pCiH1W3LI7tPD9n5Q67Pdoj7S6OYA/yRx+HzqeWPBaosRxEltNUnkCezjzkFiyd21Lo
HW2GJg8iLntbXt+p/yjYwTcBPBqt1zlV9twmtGxnwG5W/4W66KR56kzybm2OAuUousTVkYelRpt1
cdf4RSgxWkfazO8g5A77DrHgHLvQ69FLPMGrBld1qhxMnHvU38X57hBERx/TP32rjY0S7vQnou02
ufUo+Ml1qYbtya+w+dWLV/BIVd1q7Sgm+154t9HFMd2PT+F6l4o3o7BstGgXnANRdZb1WkxA8PhP
pAnMVevlU3mwRnRb/VKZB7robH6s/WXtTqX4sJSt4FlOgaUqZmSmWElSfeBTX/TE5idCY8LYcNQC
eZ+A1NDgQiPGI3H281sZHrX5rtUfWu/FA+oR7Cu9FMNHNC5eIfwjwmUvcuoaywEj77l12sSdjH1u
oPDJlycDInoYx7mdWO91qjnVZNhZ72eWazU7Jf0Q84s5efL0rYXfhAgRgUuX3JXdqUIw6ngf6c0o
P+XmNLrfMjaW5sGQ5/cm9DQhMPTDMh+k6iEjrHQfy7I1H6JwEOVdHAZAaJBorW5X82WVvIp3u2uB
WH2l00nQzxaL0EnbId8k0TUCY9Tk7/gALbR27CuhYX03vb6Tx2vd/6Xdn2LcRSTlkbiMibtqtNCN
cr/Gb1XyKk3/Fh5FRwcWnSmOvIyXmcjbGmdhZik2kvRqrh8rAhgowpU0FOPiQzC2VnON8reafVDJ
Ajq6u46O9h+Axh5ECrPKnSa8P3UxVV2cKqq8eJH8dl29aHnhdEhh0GelvSqceo7I04n6l6NHW+FO
ql/61efwxIAY45LrlZPE98V4E6xtZX+HrV8sG9N40ZLXJD9m+q5Sj9S3XHmNu6tRfNYtbH+v6Ruz
gfNsTPNj0dFzB7elfkohogYynXw3Bci3SE7PL63NKn8veYa8NTkq6o1MUrKjLM/h2bAtuzc2lKyS
PpoUnV32E6XogrMr0wMkB95Qyw9D/dSWfMOSivOurncaiGMk5mlzqBJJsEtzo/Senr8hri3ai7Qe
2npXC3st0b0e82JsnphLl30USc6r9IN2Mvtd7nYkogZvqnaRmDtFynn3dUx8YCWVXntR2uMUovfX
XK3sUiAUwW/+xHTXDlsiYnITGPn3KPwuU4rOc4uyiDZBpCkVbXl8pALqz/Kp0VTqkxIFbb0BviIF
pU1AhDBoOyRojDqj3sEcGvkcyoGh/XbKh1jcy/aYp49q8aSe/ujq00+bffdh7iXxGf6ocxRaR5Pd
+YBAKD7SZgMsFaxNt1zL8DoVmy5+z5d9pPtx+mXVo13HgTT5Z3M+hvnJCl8SDaPJluX357m3MB0p
VUeIdven6262OJbuReF+KBriaIe59UbFSaMglyU3x9DBuZbTImiHnTQG6HIiGmToluUGrrIafjVs
w+pq6o9K3EdBRxr91mC1d59KarhxrvoSZUmwuS/2oLWrjH0TH7VI3BTGaEeESPOH6GVIyOpeXV6e
USni7Lb0LOI5wvnituZOnI4ITlhE+5I6kpVvbOyuibnRAY63GfNHvN6t7JPEst7sO+X89yqaHymt
RXlqov1Fnb253bQQ5aJBmkf6yuxefW0WxRfy0BFCVMn1Mze+NSOzC+mqW5e+QWQc71PopTDZLbuz
sw7z/Bqn+AuF7IbzVY1+B0JgU2TzMx64ZD6Egzpl2BHK2WA5E/sSa4DqhVLY32VwSmve5vW++qur
Nj+TIzpG5uve6E+WO9kgJFVARVVd2TCcpaOFY6vIkmkLOGGz8q9SECC2RR0o6qHRfVKJZv3IQWFh
Ezq9IaDD6N5so/FiKiSe6XZw5C4lwgJYy5RAdDrb4Ll7s5s2V0P+lzoEePpj7gzoAaSIxpf8ebix
FvoZ+1o/DAugyO+lS73cI9GbvO9G3IQWqKJG2R9aYnBwf9lXDGLtm0nRbQxRpy0vA7xf/Bam17E4
5k8RQM8Jw71IlVfH7FMHr9hVY5OGo9GlB9BX4WjzZzKTN6yxHdI3y+nclkA3t5PBQHo7ItVR6Cep
yxwURFc09p107J4NvQfthm+adW7UzjOr9FAVu+5rbI/18M5S6SM6vrqT14pw4S2v3y11gydmjwOn
w0n63leG337Ailve1XhPaEuABvHxowittvVpP6n/VuE+tGdT+9IyL1l+o9hE3Pmn+rK9DrfC+i6E
L6Nt+Xq4hsMTW7bNsOn36lYn0i6zohb6NWzb08Lt5Em2ECJbjyhf6p8037PpESHfWuYWjLXIV5ah
yT1Lchpo+rjRnlq+9EWaG3mocfr6rmDEZF7pNsGy2vVW8VMYSLtZZyYVnKo7DOmWR2Ykt6g5dfJR
jN4xAaZkg9ra17tScvp2H8ENxnavln7hMEoCW92EWxAjhJ3GKNJNomw7pyE/2pfogkqcarnP0XcU
YlQ3+LfCSR1z1u8R64hVieAO+eB0SNJNcRkJnzXMtRRgC2Gxsc3tJBKcHpiuj4/GU4Mh3cVBtVGr
XR1MxF6Cyboqy4tqGbbWDnYm3UTEizz5JxfIf1OQdQfUvVo+EYtFAVmHZ7zrQ/3KC0cO6PeKY662
WbmxzQXPeKbpXk3h4JtQOJjauzUsTte8pi9qfYmXt2f1GbOHXO3VYPLEIkiM95wqPmembY4ZO6Ah
FPsy+6jhzbV2VdSqwHDpUSi2fuity04PBVsQ6SHGhz6fFSMYO2C5ZtopGJW02nYy4Ol2OjrY2u3Z
kr2y3mYZGvutml9U4S9U7mH4qiwHRd/pA1HJv6U/StWPnnwq0oJwgIzylud/oY5lePotbZICSA4I
cJZ2hFOCMaIZjeojKb9LhWI3/hIDtWMnIQ4cYGdw5ZUnB0l6tVBY4kL26iF2y1i1u/IP5QisL6jn
SSRzZ88Qzd3q4rgnx8ETSEtcRPw5KejFk4AspDXOgK5TTp7uRJigjA5tyvAn6n7F+dGI50W5zoXg
dWyVhu6u2RXO1kXTvzP+q9D2CBzONB1a/M0Owku6xUUeRbpzLDeqN8UHcxvL8qbmfi6VTLfgstR/
ba1i3fpD+d6WN21+X9tz2PsmMQRF+icTdhKaDZJwSWFP+22nvjQd91ldRWKCjFMEkiDvBaMNqIxu
j/jnxGRKEQIOanWhI7tkF+35bAKRt3FQTwxhiKqzPkd5LCB9ydjSZgj3c3XMnwGNjuxEZELV7ubw
GvlxEDVe4TKm8c/6nT3NkXrqJRJsipUwvJdMspCWmgKxvIzKjyg09torblJe5MKjig5fJi1sRPpv
5ZAxisqrOtntEMhW4Vsa3nvjBuJtISOxx5gWJBRF4yYIbiwxn/Gqw+qVESilBQoPsK8PmR4ojoiv
LduDywGR9G3TvYf1S14G1UUHqIhITlUJwngKxpnTTt1GCH8T7RglW4Lx7AiJ2OmwJ/NrF8bFIsXM
Th3vlNqZliVZZ5NDG26wZlDaL2l5G2bLMS0nV72yZcTJEfN7jQvfYcapH1hARG/m6EAdq1TbqDyF
WpVsa+GQEegYbfhKfyyVrS4EsWs5kewLvWybQgmLYPSLbpW6s5Cy1+6z29kqyVwyZ0G8LcotekrQ
6ceh28dQJuVHbb+fSTOR1NIw0I0kxNB54EH2tknZid70EizDhUuoJ9NT+8Xzi7XErp/4uRhcg8Gz
Hq4b0WoEcoUp2RKlbXdNuXqyOEB8Xgrps8skH6WRHMZGMr5z9Tecbll9qNVArT5rQ/TV+cTkUpgc
Gus4TWSCbk/BRCysbV9ArdMUEenRFu9F+RRwfGauRshS8TYY/wbjpx6/Rdkd5SMpR6cSdp1r0rFd
VhEVxxU8w6FMp67pDlkP0jAopiPsdkh+1Pi1GK63tzG9qkwkZIHkJh5QZ4Xk6dkuV2hvmmhPQOke
Dda890pnY9pCeoorXcFE3ivpdr1EIVESZ8awKISfDJeXdBYF1+q9kYegDTxtphUL/tLoPbQe1XTI
RQcEW7GNiCNQfwcneT4hww1D2UnOTd17C3YKLwaya+leJmjrOw2vvd2o0jEqTvgdiNUjZIEPdSzw
EmadjMCjAvmN/j25GWZoT8gfnSc65L/tCNFx9bLkagAuwnFyZQYYEtCemARW78u0QnIQ06FQLeTc
S4TYuQaxYZPQHatT6CuYIAf5owEjxmQfDXL0+feQeixvkrq0g0CyPlAKMM5fwvxHnJPDHBGLKG9C
f0H5cpJo298XrG/ALW3SvDIGaZMldQZ7cSTpn96/pgHVtz+1DOsRRYchWAhGPlNmmBPfTXTji0Fb
4Xcj7Nf+LFmvZQFnkika4j5UYaf1vQlVdBXafOPEqA+iX7dBTjAknQAkiTeKg1/3rV0p77nxa3So
geKlh4Unml9MLopx8Y3gbKefzegQvrANjkZbutK0CZNzR2DbWrWgIljfrjGsiB3BRbX80tHRl4Vb
U1WavWMpjyr8UyOF9P1mso7D8nTFKCzFoLEPXNMM4r/J8EgAZGug6g1pHMWZAqS1p84T//6/wciv
ZILSrR7k0/2/horZWG4s4admn1Xzj1KrdiTtzJKZum3EJh7+YvUzsrE6zlD0MkUQ5qKbY2GfLWJS
bfQlGQ+ikGTWoohyY6/VJmpKFmh1iqF0Wni8LHxqjIBZDvcDAxvvzAa6SU4DSG5JfMzWs2KPGM/v
Rf6Lju0KxDXwybH1BVSIszJepYsIjkD9Ip/IC978SAmKNCYxOzpR9QeLnTEang1lQtN2Ok8i0sBp
yMdjkVpM2f3wKib667bY5ARcQ0I3ntCQcfs1ow3OaADi0pb9DO9mN1VsXEDXaBRuYX8u/3l1JGsy
vFo31bYrSpmQ956gchKZBeq/DWzw2Ik8y9w9I5o5wazZwHPzZzdCaa3x3l+lvj4nmWVXluzM1ddU
v5FusZX4JABRDNqg5g7eAhMTcYc2MW1Gr1FNmbIhnO4KBvQXNXJdQXHvg3xNls+m+iczvjLMn7r4
wvQt/mNouHp7ArWF5S3BJx0JBTzFNwZESf2THSy/ImHTdySPmRqd/b74G6WPhcRxEYUOQTNE67+O
LVA4iTM0nxEUBjlLFt9Vbk9b9yRYiScqrDABfkQ7xRYdUUO4Q5PJxzft39K8yWNid8V2curlNNWv
ukJMrTPxcP4xotRagRbj7B8n0ic862bwsTwiyVWLj9o8JYHqGsbLvDG3oXoXync52a29TqS3s80c
C08jInWbqctQoYoZGGR4J+HcD9dqPj8VYTkhrkrP0aJXeUwxO37G4svAgJij2hXyws6rF1aKivxU
3JYPw9gly1HWXtbwW6nP+XJ/fmtL+DRRGEriQLOZsQkJycY3q07dBVInbYlU2bl+gyWoM+zVlRmn
RaWV3lXsdSzSLPqbk49vnFp9K/lE8yAbhbyjATAOWToaClE+7KxuM4suEeFWCT2FEkXCoOo/2xCB
Duuoiu/J5K3ypkUieOodC3bwnPklCpagJkxiPYzyFS5gF6mXMoixyYIiCwi140sBibeC4DSMpBBp
JrYaiLtyO2HHW7vnrcSGX2BylPHXQKrxs8OhXsXeyZV/AwkxI/5cYeLLuAIi39Z3zMMue5N4vgwa
EdDOYwjOXmBwPqp8BgTWvrCTvDpXjIi23Wmcvxfo9BI8+ZHClXo0w/jYuoz8NjhRJZ4l1sKyeEhE
hbznX43zz0jk5EmE8lpAyUVf1i/P1q2Np0/icSoOeTZ9Z+1rVF068Qz5VrN/sQDkSF/j9QbXl2IG
fO85kaWnfDEUNzxJgWkjxoDsPuxw4Sw/J2u/MbwJt24Hh8PLFmI/o4l3lAR6azOKpFx/tHZ0n9eC
wEp+TUK2HM5PXN88VVvh6QkN0bEizFsTwVW7WyRfOyxNico8PnDY2vXAsB8JWGHzjVypgQg4iZM6
oL63UMkSERVVViRz5pmro5gEXgOhO0k1Ff2qmj35XsLw/Zfpjo6s2FxjwEmUEJ9j7YEXL5r7pQZo
FqdWeGkW0WG/hfOOUe1VOfbLOQQrdu+ieBGFcwn5K9Wdke8GlwSzdR6dASv9Kg+bcFWcqtn2SDy4
uXbaBsz4evgfT63JW90El7R4zmJ7wkx6XP6Ti3sr+uFHI9xIRhms88zIcF9QLl8Uw9eJL2M5IHck
5r5pTrq45ScHgT5Ll8g9r1R1FBEcst7H5f6sj2oRPLldbNmWy8hOsq/Ti6G6+RIY1eAxCor2thea
bVMEcrZhZgUg1NS3LGPrkrbg3Ekz8s+boZ8T7W4QWc0y2QmTV8X8GBLFfg4nXyLTy11sxMjBIHpi
KHJnc8a8+r52Z79JmKnnYL1LySlyTa9Z3YHJMifxR8W3zEMkfQvxv57xfgN6c0nTT4FBuaJPUBRM
YkQhmi9phghpr/mICfBQIiLdNj8rXHMkDFez/CoYavwsvyvPhraXyj0a99PDYFziucvIYqF5eHnN
KdlWKCX1XsgP7RgYhZ/hIGftP1ggOz612O7JD1NicewP1lnSCMGlgFBnrG6mFrR24mYl8ocIzHYZ
nbXUXV9uFivmRQNvEwaT+RKnL+l86OdbpW8K/YByhM80Ezcj6mJtGcZJbuXq6/I15e/XoiK5njD3
vclUGHt66LvNsDqzv3hcC3n7zuNps57mdra2wneNlD3v+vEVFE/ixtYk5wmEsxEFndphLTkaMAB+
kR3dLJwMuvosuPixgo8rzVgJj2BmJM187voSAjQCXfqUEVAnavedtrcoIBpTU1/MlTGIuxsK0nQC
soY58boI8onMzKNur38hmaiJqM6t5Xi1vQ7DIR5R36fkxCWm/rhJ59/uyvtkAemqA9vOqr/UeuY5
GFaXZX8xFiREDnOzW3FXYGNYTOSs7quOFTodDSR9qTiCGBg1DJLSYDcQYsXg4h0Qg4cXkx4k4TNs
vhf9Y6l1qM7gGaFs9x1iGyGa1wzEV8cdYxlYwQYsckUdYgjTFqX9wvZdtHmjNqo9jv8MkdGmA8WV
0RsO7rjRt6MWNOATWw8Wr57v1gIDKE96sl1wX6WPHHyGba3APFZQ4oDAKpxjWaEN+nFxYGhMkR8Z
ZGi9KeO/lAqj1bsn5dPz/YwQMZHBVBKi7Q3svkNi5vkTsouzz1ZBdbOOi4KCrOduwrzWPL5FUtCC
CO/R/Jw2s6vkp5tw5RrRh1x6errvABFYdE9eUa/gHwBJnrn9iJ8tfkjdrqguVvv+BFz1P0pcn3yk
BiTbhPuVHPmnDD+7VGFsjXnS7LaGjuCURynBsoZBCI4e9I40kdh9ds+HYgTfSRbQh0h0eZq2JcLT
M+c277owdiTAbBteUgHTwi7JfQbptxr+EpBgitLAxjyRBH828Kdk7XwbuCRik9r/KWjdodW/25wg
v/yhZJjjW+yuabyxDYY8WD7L4d4VJ5Fo6lTdUrJXORl+XsniY0w5Soze44RuHB9khxdUpLencWSa
TDQQNlculUH4EPph9KSvvuXF0XJH1p9JnMI8NEMTdBnNEWiW1D7xF5EghBUq5JZQup9lrns0MrYa
Kudz/tnlMEvaxjL/JeIuLq9h/7ngtpcE+Z/nxDJJBkGRGnvKf5YkxfwlbnznNRL+wnP0USsWm/yA
onhR7WnJpXQYl13dSX7MI5kJnLVnOV1RgPruGQyBsS/9Z4LjMTvJunsa3lX4WrMhhIX0VI2vyr1z
bEjReTOqDx5CPOym+q+peFSuGG9V4zKT7tG4pullID9ivXJgu5IXtmwa5ZbUL6hUjAEZAgUsZxT1
Us4vMqUv7h+m+vW1IFXHjqq+Mo7tRMrf4E+oshUDWKfI/mkgqV2MET11Dg5SpbndNY+fWWRRQv1T
MUcf0fDZEyXRZxaU8LnF7eRD5tThDzb+Ol7a4tjXXt79leW/IVQBt8Tth2/T2sqgW/Cb1KkOP+2C
GrxVOBVvCZF7hkN/JUyoOow8w0Rd4TiwvYR3ak6z2O2wSZVTWvlN/5tOu6k6QSqVA1iB3vpP4Y0h
3bV9dr/92Jxn8f50/5ON2ES4DKiG0xUDU7QaRw8J5eqFN7WEDLVdRiVR+f8em4oz9AxrIDLV22gz
6O9a9FVgDE4cYCtBUGD6FwvFEbLPxvgfSeex3DqWBNEvQgS82RIEvZcoStogKAfvPb6+z30dMYuZ
jp73JBK4VZV1Mm++1EwUG82T+h1nnm6eRLpJW58F2zA2PKrDm6N4ke0xivcs8qgqc48pib+fN2KV
rS1YoVXEMIFWGlUrKRKGCkRGDT1nQ3OK6KPUe8MBc/A/beVvzpnH1jAcizk4QqGhuGTud6uvx027
GaZdOx8SvNZDeupD0YDkEVTke1NtE2mdcCSZS4zijP3VS4ufLbuKrYuUI3DaIFvsfR5QAVV5qvAI
Vv0Twc2wtk30QFAbYuZNfQVMxdtsl+y+hrU45GOH8wfsXuvUhYZQnm/zaSnll3zetsmu4jtUf9PW
5x+R9YOc1uaXSN6n0FrmB5voRd/u6dqia10oy7BOmKlYz4PwB6nNqHrlQxvjQ+VRTaeNUG387k0m
lklVxMJkBawQNkstxM7EMiHALgjhRBUKrINTsFDjdH4kILrDizmx21syBjQ9w5MPt8jCTjj9ThTl
GYxLql9T1BNGMZ+5bNlPmxqURr1qytrswKboPui6RO8HXT54UnBgHSpOfXjXOrMBod6j/lbOeys5
NDLDHc3hdOrLI/zKEllZZruL3CSlXyRM4Np6WL3X2SscWaZRggC+wA4j/KvYhNLu3fxTc+bkbWuv
ZfaN89KkDJS8NBzKG/JrXAuPszzmrtbeam92h/JoN+sm9kYeMUof5ibD+hMuCemUqPz8TBsNe/A8
gs8JWdnZl1T9Cu0rj+SobslsWNusxnQyPvSFjYrxsDwiO4ZDxGAosxxNruI8pXD1wArDX1huVY4p
Br1+KfEkyYujwnK4YTdTaj+S87TrN8fZMPsV/F/yTatErtE+exB75OOQidcofrsVQR8+5/3oIn1A
6fvIiNgCet/meLexqn3jv1yzXWQ8mTzqWncQXFyXrTXwhj6qj03xrYFFKAubQCVV+xSSfRe/mvyt
fg89fuPoJ1cEcLZAnx7QPjEqiA2EfAvrdJWp/SpRoWYDIb7MlosCl59kB2ITfc3It4ZxFplXcwja
Ywu67ocdI2ewZWxN/sQcyVAeS0gBiqx1d4C5SJeiUU/3cfQbOFdVmRZP0im0S+dszHnvN0f/m/mi
+w7kfVLQ9tr8HYh5M2cddno/6ZBRowUaMb0u3GZNk0fHOCTyUkQtYNpD5P4n+6GlMGu13Y4RbkEg
gRhWG0hSp3xtit/prVYvRUVA05J0NEPxzGipzEcD1r95r6E21TfLZcZLb6gYtQ939MyOU/HMl+HK
0FjoJ0usmWNyNQDI/W/H6UhZsRfsxHB5cGr/2tKWVpmMTzgFQBXJZjpmISox1tOfJfsYvJ2Gmb7A
/tdWGfIFWO1c84RJ0k4F7+15Ku62Vl/s9jhdkjVUp75t1sUaGYWyj9XlSM/gK1jjQ5cFT1/1fG9v
5CAQJvHJ7yb3R1+Dt1gZ6IUFERYM2+Ez7L5a5fOfOu3cW6A10kUWPswcZhEe7iq6hCvHVQfnQK4F
59fV5J3OlZMiHcclrcZYniuAV3ommgQjPY8+smQN6Zi+UosSpKFM8d0QBZjwnEWtpULwlrC5CaRr
gDpRjGP2GTmM8vguEDBAZwiiWMKTtitzXQYeBg7m7w3DwMpu9skyWEYzboIfp3xGzscU75iV0+g2
KJtKOglBif/m1P1CtJztgZVy0SH96W6MkFMf6W4wKx+m9tbmH0W+LzYykMM6/FUjVr+cOU9b2/Q+
xE38HXUnKb+jcVTGanpO0btBm1p9FON9YAIWm2rBdUbDE1SD40YDTkPMrx4KCXDBofNn1+4rV1/a
zs+/2R9FPpH+Io/IFJMVFg8fhDpNFdp3482rnh0KNnIWFfeJl1+6JvJVKo9TsqHBMwHUTn7/IRmf
ajayWp8Woe0vp+AnNj6lrHhxhp+iY0W4kry+FjvmQfoTnWEW/cjtufml2WWl1jGD50TkIURJw0tH
nZ6NG8ywTpCKufOjk6ae5X4fZR/Em0DTjGs9PKmmJ+N+nn1mt+jC9oA6kLYEfJwH7UMsT5qcM4K2
27SWpGrQGGVbTMqunRwjef0HJd1+BCsDVh8sQz8mFLeK1U7A61cDDXUOrwAiacaIJwC72X428ivT
jGUQxbEeUJxgAsslORkBjiGtf5vCH1URTDj+mkeln5x8K5qfMb8KCAzcqO93U3g1oZNb6elM+7SS
F212jwwijDCn3fv5TaK915tpqaPVVNah6R+NtDPjm5Oe0tlAGuXNG27IizgEWAlvdGkljgBaRoet
TV2tx68iwcK1a0YkiUMV/knDZWweGnSffq6SC1mL3bAp+1Vc0JYc0sljN5Q54AT95OYAcR0rJI9w
RMQ7pTlEA7iNvwra8yzT4R4s+9aZL1H4F8VvA6uEDrwL+ZJHpDbYgjHi6vx77JZPmY7J0uMV4hcP
qp++9djYc2A8GwDFLuN0ri6z5PK+SfHV1C6SfNdZ7VnA8YK4TZsXk+48DE9iJyeGISe5NxCNiXYN
lE1rb6xpVXkUErbkLwmLFSbqtsR1YF5S7aWdaCKSr6j/STro8gtbAFgnxrYR85tRK2yH/0xp0zd7
BegZnbdy1WTrFB9iTJebm2+9/LyPprH0PeQK47OOkJu7X1i2Cc7iio1xVA8ELULmP5PxWZzY8kca
7bb7VZrfYoVkoeHMrL2sHDygjqDTpoWwLXaEHUTOXhOohUfSSQGLU+/z9L0uHx0my+Le89Voyv1S
hh9WYXsDGrtKr939dYYlnnOFdKlwbTF3iulp3dDLtAckpnoVbyNgbZhWDqcg4Om2PSf4JXhixXq7
houGTMZQiLml/Qt5r3UakNa5MzuNIS34F64Zq0PSVgAthFG+/HQIE7DTblFhsZ3UkxRdnYrNPWeB
EJsHgPBd21zK5Njkq7zYhSu6UwrAuEbbMBNvwj5XUlqERqIPG7wOYkEOtymUFY0vREnw80MmtcPO
RywQmIbL59W8yGqynOunbBJKumQbrV+qHLL8nsb0Niku9wwRfBeMr1PBkYdRR6x+uoqGDm1QXYoW
g1UhRHINK0bPphcbKdygHxn1p12PtBI/CsOt9dWbbH6tb61lSb3Qyi0aXswqKpA44XGEzeGJ6uWg
MYeQNChvkQYVs6nMr8n60hAL1KR0Venc884Y5RuyK8URnLZy6X2ruxiue3YjY/4ZDBq7ObIA+RdM
k6+RrXCtH9jsNot+vLQ6jTq5owtLX+nVVokdt8cgEUWYFZo/JgRQlIVSZUsrDPlkRqRUopVMV6of
tt6T3rKfv/j9hezgUFCYteVo4DngCK0ZKxbGWXUuRJh03U8h3/v6PZd2ZbsJSa5AxgTvYz9qksyw
cjpzodF/k8RpBq+sD1yFNU/H0VCXvFQsceQa7R04o8alKMlvk38x89+gpt1JDoa06yqsKyA1eAtX
sskw4gr5IngJqBM9lbIhrpNiES8JYBmvWfwjZmCLU9AmbUNhMezzO6fdz4hslCjLfviU6C7ZOCva
FmA70FZh6tprTOEo6/75H2ExXyLaUoJmbPRpYCRZ+2jQd4g0zW85GVETA77sWUXo2hzRcd56fsti
hoiwATjdshFOyDebbWOXztDeNfyJqnAsv/dtt2KmXJKJU/MbN0TA/WsDnHob++uOxXFgvsTyQSCF
ZUJqLVvBrDn72i2czkH2aThuPO8SSaJZ5nByWVaDkbqhV5OEt8Acoe5awCWx5Fia8rD4/a5NiJWG
FBJ5pjtHW+xG8bWUybWdbihjBYpqaF077SVa/PZ0/7iowYbQjVbVJtyO+iUt75W/T0j2jZ989OTh
YPxNxl4IDQLlnn1pEabvVvga6d+t+jqD7ekuYkHUbsx0pX6nTHZLQJYMu8vSJACkFjOmW0KGDjdL
O2j9OkxSOHFjWRHjVWsHaH8Yeew7rcW6jHKrReuUoSlCeG1AarGcsDDKg3atKjOmQZhXjvFdVb7x
VYQOVZvzpR7drAKLnZBzxrcKAogvmvUDycJ/NDCMgkj+A0Kf0t0cquhQn4clwEm4TCyWfcuBNR7e
LGYplgObYN33v0N5jxg/bNMts9fYAg83rsDJeH+XMRNvIM4nuupaXugFs7LHmE3aBCIWShuQIY37
wF5W+xz194TFUd9q3lC92tPDJNhRjkhk+c3CfU6n5U1LrfiZ2gowj6c1R1GgxZYT5IHFg7CVSi1W
bVhvxPNlM4pGZbG17XnLs7bs1JNaXFmJsPCn0draH5AV4kDzKz7Zl4GxSZ3PJSEfodjNhCVu4vI9
6c/ifPUh/4hzdH8leAo9ffrKbxJzJoWQH82RTw+VF4rvYNYbg41QGJ6BoFp31EpWwT20fe+llrXo
lZtW4+ccb1ax1ewrxoQaq0Ogk7V4y0f2fixBrBcQXNLFOPrjHZFJRLK9Ty2lCw/3MnVIehT6v+P9
++RybcM77tl02OIYtOsTPkC2z5Q+ZA72BUIX1Km61VFdzytrukgrGUeXl1kfavrHdt6MH8QJEAsN
Dny1+01UHKQUgqojdzdALfR8ykeZKd7UVKtwokcApyzlu+//hFO+6vEQAlfq0o/u/EXFPSASgcrP
56rFK4LfFpO2S2BulI4zc3hJmFAxE8/Km+gategzdWlZmssPbFlRM4JEbjLeajbZAuhKxxPiRQcg
0v4U8xo6R3wRbYVTT1cJ0SEdpnK8DOHwW/IxZPNQOPBc/XHCeZ3kOPaJbsqhllNM0/O+4AwMOVnY
tdYe0S+iB8uTzXDmhMHU5M9vH+FCh/daPEPINYrosqR6kwCG2G8vHU74ynaWvZRxAqTudhTW7toN
KrT44EOB2k1GUgELjA9MNOorKeC85dKTpy2kOXfGnxTdxUHwChFySa3+9mdk7YZ4Id76kJwlYRsh
VKtmDgEZ/ZASzvh0M5anGSWgb61FMDwguCWXYsTqURhWWBkPG7E4aKOv1hIOUzt7awKRT+QgZWCN
4VVvZoHNszoEjMMOuTb9fN1bVz0n3RB/muW73wS9QduIhaV5HZP3USxLOGuFfFvjj0kPE99iMT55
1nl1ETsINra3Jlu9mhKehqK4ahW7i2f+FVhoeu0fxYqHKPKaeKK1V10NSiXBvDmNaB10qGrzbk6n
eR1sG/UhedF6No5CyKjStb+m6rLfE5CQQqZPB5GRUBIdCbCF0mXbL5H4Iaj1OVFwaKb+yq8/VYkt
iwZzSeJOjXHr0gVwLvZf0hLQoP0FSI7JmxVf+NKWBPoRm4x+x5LrXvun3vWpA0/d+EK2X6hojyzX
liDLKp+C4ywVZfaigR+H74/8Q/x9G3FohKClLLJoNlrtl/+G5w4vGHtPzdrZ0X40kCoHVDH1c9Iu
mdRtCsuCeGjWg1qBxpFNDp5zQTZcMhe7is1RGkInLhPXnNOtVkLO83D0dr4w6bz16q4/e/NbOKvN
6JFj9uOTkdnpp+Kk4PV8Kx0qewEkxGiGxkGKKz+pg9DbXHt4oqLYi5OgtkhC8lJQF3v6Ugc+iQRb
vPWZ1xIVGGJJ/5KSi2NcYv0kZYdS/rOKV03EGbHuDN6T6mesAzJleHbDfZNdGuZ6hk8SSqqdkbzm
Ge7f9VQcaJkRqCOZcZTPMYNFT3iFkXJ43+9Veayqa2d82/zBp3nezhAEqSJEr5pZpAVcoANeOG6n
0WRRHfkrhGtK4WhJsQTv862/DtKXObwR5BMDKrd7v7+mmhBXyZMNZ/IJ2B5WBDyA9QTbeWd1GIKo
AE2oMbarrI+S5cB+rGInEJ8kIydZpF4ETepZVsVBOa1tWdqIvC8DIt/kuOBX8CXyEgaHuYLenpSr
kR1/SzMv01wV7rctVHJqW0SCmHh/2IJNsLYAXVW66FghUvFcBcSEiCSasA/LL8gOBNpLLU+QXLOT
e2C1tY+aFynMIm+kwhn1u698dNquqC8s6vXyhmPGcj6S1OLvl1ZTzODRhwtNdh12n+0qYLr08x7z
2eTaLJj84YGbEOEYRe6TSZY0KxRGOsYz/uEKmzM/c4C5OWINrKqvhin9Y7yNGUnuVEPcFizpErVf
OAeta1gldQvGILPai0nIn7EK7Qj7XrAzdifjaIK2seNp1E0ZH8juNqQVSb/y22xsyOs1baZf0FCe
SX3+tEBB002+xc2hHggeFMMRJuOJqBTgzjZcWX27daKb3gCNtWzSNyk/4kDhxDXLrtsbxM8ic+TT
3Nk9CihUfF+mmHuXvf3BuCesBwXfsuiHVS4DGKUPqdwkWUjb/NpIL8RPDW+2f8KhOUREZE7u4MB7
O/HCMWH91dLT0m4Ju+tZKEFI/L5B+4XlYSkHW716dtJfGb8ih+fFpYflCBDKDVBBhU0skoE3tEff
Aiw/DelTtek4if9s0GywawqqyqKxradfelO+RuZdFrvms8wZuLSjZPBLNJT2PkJiqXD73Xy+j/Qz
jCFlUGL7FUn1af9XVi8qtAf5WDxbZH2O5fJC8SakCXqdYEdaLbaw5rIA+ZDWDl5IKB++fbxB9GmE
l2xUv3Qzvn0iKHS7XEwFjtHniF9w8TXkf5jeURJ+av6kqb9b04v4OmrzbYiOJXuYZO3Ua13FZrbL
p0OC6KsJ/pRdoynbbsJxyrUHUPQUxOJRk5wkUaMwRoID5tFKe5A3IY5TRdqxc3bIcSE6Gx35LTfw
gZw6n01ngCeeXOsKs1y5JdO0VL4ijbbC2Uvys+6/Ow31Ma9BlEjsbSyqaemWFggpRGQQftvkiVEm
QVNeUlGO271a3Xz1WOUvPiCBT+CXWMkGlNqBuSL3CAmEtTPMX4TWoLwhZOhU+tTjPg9SYMG2RNaj
sZC/J/vJJOlScjIfwe/bnN5j9WnI3KxQPzQ2BwTkIEtOh96JSCpACAJeFbJnUP6J7zSSHmRPuiM2
D3HFwDrdcjzzRbTjTkb+xFGRMcwbGz1aZRX67bstvZfOn6nvORUK6eHDVVilvJjyB5+M1LaYcFAo
+ksRn8ySb55bOXC6suVPvHgVE8TASkaDnYfMiYKjZm0t46tonzq9SxneZgnBgTicJQIXurgElNiR
rjrfFCYNbULcjGEf41c7P/CfBBkohkfs6Rhs7aHGGu9tvtCWJEpZITrM0rI3SrNNmH/RZaz5VPQa
QwxXENQ/UQY5DtFB/5DaxxTgLG33bBlI/skRHWOpFxcFuK3MP6JfU/sXgTFxwEc6B9pRa18t4y9i
4xC2V5YsfkAsGCihfYmGQ+hfg+aOFQ3B2/MZc8xS4u9lsvM/yLwTRArKIosJSkFSPP3+GJpHrbvU
CEHZT0Km6bRpatrK1l5qTeRmyq+9JLLU/wHQdFPGzTgqIXMI+YmFJADubJzhJcXE2zcqNirMfTlo
ZgvwfFGJzqqkT63RFrX1Phof81xvuYgNpHL2chs+JH0lwhtDwBLJPKvwr0PyMVHAhOfGrQlVDAfN
Ia3Rqsm3L4nICXkZktlhufZbRn+O8arWr7J/d/6m1bRkx0IT2S7YLA1C/nP8Pb16jYOMY2Nx64mE
/ULgqHZxgLLoGOwHjiIGI8LTwGJNxIcZP726NLUdLomYWXqhmwcW1ZL/Luh1q3/T5ptqPISfb+bE
UttvrFliYGcejrNPKfwKp7dhwqq1l4C2eTl4KFXo4MbO6QhwkmG9d16iBmfScRyv1hS72TC4d7Z1
0V8DI9q8pdE1ryNyM556RtjToqTFfiEuHBgEU9+GeGv/D5qRdFLiFU2WZtNr3r7I9SfCAn3YatYQ
w9YDiH0hv0cU5+lu7Fv7WlGiNag9PIiQ6xRm6dzeVPkRNj92cghzD0b3MAzrqBfKYeCZS6l+CZ0r
f4pMtEWlL4BNFioAAL5GI7qSvb20cZb4A2vzmtK0VdTdQGI5jC6pWNg1qGeuQq1+krEdnuTh5JOR
YrEJZBEOILGyh/cGzyaFStRl1AIQrZWcH9KU3F3OMwI+gx/VGhHPMebxbozmlSDBYHHRAWClvfYg
Kaj2MXt9yf5JLk9lybuDsC59W+377NxRT1t2LTYT2DifajQWH+X/Lc2uA0LiUGPrmO9TtZWmTa++
ZpjZ4nphcGFBs5xJeL3RMy2bDzgvAjcJ8yrWjicoj1m5TZgqkdnV1nEVtV86LPtzg7Xw0Vb3mJv1
5LtUvyyGiQr0kb81J3sMm79KhE3sEUEox4es2UIy9eU+lk6EYy9qzLTKpkhh1TktDa5jAAYU37sW
Oa6mr4xo6+cfTecsJifYWKhYAvhtfb4qyeODE21XQeSA8JoDM0gPoVnhdljYrB50/yQ+iUD9yKx9
MRMwydZ/OhZRvWyGj8Ykf5PWy3L2vnng653CC94HWOUaUi2G9W7ZS9gSEXaJp4FbSOVJSrxufLOg
W8hoXyT+x53VdX6dlqWrJNuqPOcqw9ZZ/AJx9NBkgLQli17lzkqM8GA2GxwZgC3W+D1uIuQjhnnQ
2AtyspuQ1FhJlwbPBnS8Quj4XHqhzX5hkWvLZL6mbHMuaHBaQM12eECyp2QQnNi4cvaR6beMzFiD
9KhA/86bk1a+zPpnCMKmwsR1dxoqWBDpnbi3aFjSCEXtSucFr47tUnalGYGEixI0ojUd4pu5qgWn
D/KW8ltqtxZff+zlqMk+RqQkfVUQcJtyZ3cXNld3onYXhvHVyMccP3F74PqfBbPDVL2psI6i1qo8
jLkGYWuAriNV9+zWYRMg4zhMK1DvuNxaxdmACY/WXExB08CSmVhAtjfhPuYyo/Qlk9Fq3adjx4QT
cZJPNa0307v/6cRHiTcX2RbWbkncQVjtdP1FgCty9C4+W2fAfFS/ttHTyfAHItnVxM4sSXSlsn9O
5Zdi7TqCb9KvWt2M0zaK7tPwyJp3Kf+N26/coAqxb5jqrUV1in1whzM0Fe6jfVs9CvRp7mP4Ny0q
Kondx6Eit5j+mNpeVBeSD4P6x8bTmrevM1oSw/uk5yxwvgLlXFR7Q59QZz8T/aOHbZK7L7nYIzhQ
wPPoozb9Yw8qEu5k9PhYP3Byw6z+VrY3R5hIVxbhiOomFNP/pSnO0nC3Da+wCRwormm2sRcMK+U5
0f862XRtrITfJnjf3fIMjzw/sfz1w59hvAJ7zuIjtXa981phbOHGB9SVJ89ZVYEkW2s/Ym7kY2h2
Qhwy4CS4sYMhSwtX8BSTeNqhBqpHDFk+pacm35ml2Hj300O8iFg/JnRMDMwKaVRMIDrirfUV80BI
ylvFprXXf/hmZvnUQdQENtSeikdipVSigu3V4qhl63g+y9pbKb1oeBsS+mNwDLZLK4VwRMPLDobx
XuQf6Xy0tCOGwjp5zzjCSvsKdUP26pqOQVfXpgVgdOnbzTheSgtywVkl5Z0rEHJICMbyhszt/61Y
LEg47LN0J/T/luNJN1bixpeE20e8rv20C4InrU+BQUKSduYKWGrg4hIinaQz3oMJqzMdk3OIlZd6
IHjoo6l57AQnKnaRHF/ebDCuMEY0cbtRi5/R/CphmxPEN6/wsu4yFlyRsh/NjXDyxZ8a7mPcvkTp
+msBJyfhcezXUr92ehaNpGhAFpfBpQWBovv5tt6TfaDthaNfaakbgrvb2vImUDeDvsjrtSZ/cT2G
014ikrChdgjYXck2N5DcC/YqgOWLGv4FqTxWN7/0+i0mJXFIs8ez+t8ieCF3H8ktktngUBui4oVL
sfkNv7hjp3mzmm2MxBZwm9XNMs44NdKvgggSGUUcAaoK/imbjv0/d4AOKZ/JuIXTfJvUtaHSpDAz
rLr6MwO/JZZ7PLGo7dUdNxCw4dgC6IIysHdyS1rTOzf+uHq10TQakf3Y/dLCAZKi7PLDRvktjcF+
BwSLe1xQaKhVZhCt0JrIyDhF2TflIcxeLZJ/pH+ZK8lwYNsKUxWj9yrrmRyt10A+ljzEJstha8Sl
+TGhZlhkXCv1FXgqkze5LOJUpeTgrBhiWutoEdEY9zaj+OzqwV/dnwQcQCIEuDaf07/ydBYaWJx/
WNy9IDxNM+G8Bra37MMYUKKwXGP5nI9Ze8vLV98g4Oq7rUWA1akEUjdR7Rqd7J0vu7xooNXSzuL+
oPCEqJklWxw2YUS62LnVD/RKWcMhhDEJF2+5lp8yFwSBbzgi8YHwH66FQAF8JQ0gHX9Kf2/TiXMh
Q42KJFN2WpY+I7kebKfp7HIolWMdkUgkNBFef1hFfLR8nqvZPI/EC0Gelua26A9WSNDb3aErIGWg
pItzVEoBy37tVPBg+0AoOwT+En6vQxvTEc7EOJOO+joqbl1S4I7kFsPmQZSYn32JB7riRo9UQ9jy
SEu000vXkBIX5kj83E+Gzw05TWSx1hMmkeYQVMgQF818d5ovXno3xKzErpsDsgUO1ZTPusMUsO66
vwCTNc2Ss5xbiGVIB1y3YpuaBy9cgLcIncuobKeVvnIC7PIF7FDrBdbb77fMv89kmA4/umA1atur
hx+fHRiU5LKHnBvk/eDsSJ+OuckpA6p2fgbrT/wMJpkWfhW4TXNtCmRGz6dFfK2WMI/Ft5g7uQYR
Wi9Gq5TUJznKcnnAn04WkTqRlePwymnrSb+O0n0mzNnS3qZ0FwRXGEVbPmqacFIjiQT7SNxysdaD
HbrdqNzb7i11Ho0DfPpSyKfA35bR0UI8dGsi5LYQbIu2+Eko33Nzq3RP136t/C/XiGfgzp5V237G
1d1Jv1TnVV6EXtBdubHBnVaamxQfMlsFwTmacA3WyF13ToFp9dF1R43wmmhvxYylK9x1fn7v0QaU
mgsjeYw0Hg0iF9zAumgGRoztEBKquQRaXhL8wimLlWUOvA5NCs0/bHc6PYHWro1vVq5k1sAYkgYk
DOOmx4tgfSMBoeZC5XBfgHm07Ncmu6XDdzRdCvVniNRt29zaWmOlTBwQl/Do1jMdDnN+atjUplS9
mRVBqbzKLyb8Q7b9VzrZjAUvIvkqMx8GvOG4IUiaR/pEyJlWv9jFoWd8qJ1yReANIVnIyGJOUbtv
HcPG9BDZL+2wbvozl1nKBIEVBxkJFDHLXhpYP+IATY+z0s9F+LJB88VLma2p13F/6qfD3MDbpiQc
80qhm8nEYJ04Akx6MMCK6BYafxwKZKZY+oYrbPzgl9MAoO53BtIYEXVpVHzskPpvT888ox4OLB4T
9YO0AYM1ZNPQ2Q37JNl18xZzgRv9pQ0Q0aP3WWl9j81WYVmHD37wSvA8/ZHyB+uXKfqSsr3KYTEQ
MTi+9CgolUw3S9SCDnbr5D+SfymNVTODI7H8Ogivq4ppp9r2EvXa4sw+/cOopFfUIzevyN5cdele
Dba29KYa3BOzxqqxTXB9GdAcHS9QeiXkT+sg5kUo7XWOzgUSMEOCyPDAZyqcAINMWN+Be7TyQzQR
KroGj/RInMj7x4DVvcn3lnIgKq4uj1Z57RZkEsIiEA9TvqrNja1/ieXcgjdfxtmKGgon1Q6nMT5P
1Be544IcekcW1aTdvXd0jEX12jTvE/18c7Pqm0MR1dQN2YEZIl0CoyOEqkq6Geqd+4Gs7hSFtZuN
H73OgTV/s+YXod0ttAx4vt03OOF2pLebW+Tvof/ghgUXl0KO1IcwgTuQkVCrrs6LP+Ev2MQAwmN/
tfw/Wz/O8NHlANzHiSWH4yIsz2qzKjXgBPqujR7vne7ijAeyNScW7+S3o2Ym/SMJOO+ak80gr3LH
RB+dTdT6Mm/Bhx6atpWKXaafhAN7rteql3nYngWzEJwkWIdYQAXMF8kqy9ekowvfjDY+LGTWhAgK
FySmQHUm63jYz+bGMTdmflGqYwyqJV1MJrgS2PzNMD6V6ZZJ29zZG+R3NQikSrOSwoo0KJuADZg/
LIHtiZbQzc1PhVPA8j/Evoy4XuhUK3+PhjMhHQstO87VLsFUksLuMHp7g3a1n/8+wOkFS63H/X+x
f5Sdl6F/kvRCiZH8I2h1roD3gTLnazEy6cmL8DPHvDgyVs7GfyjOMwJ1aYhF5pXgZBxWloFHbx+E
PyJxriYZoNjleCAd7T1o5DU8t7NrWsgoss8dyy29LjuHza1shFvI3HVYOSb1ofvfjf0LNrNsAQIt
cG9xqujtmTWIHTPWLumRSa8ixlYbUdNxLCsEInILkw9xvBs1FuW3lhfGPGT2W/kYU9JTLRxDzBcy
EXt82yFZOiH3kXQALD6P5aiTloHhJOd/Wgd73IXjz2BXqNM4aJhZsZixVKnJ5BQW6mzf2Kd5BA9f
0pUmPFX+GvYHVxJ/t0aHwHYjUl8CZa8zcNvGxeRyK8HzAcqQjsvPW4TEGnCxk9ubO8XcZQgOOfJY
h25WDtxPRhyhuQqybYHbzT6IY7RxPGXFeua9nR5xt7UZj8ZXsiJTiUh7g7WSxhpgnjgej/QvGfob
rH9aE1l/ZdHgcr7I1qHktocl5HFvffhiUCcBivWT55CGLJMru9duavSW4w+ysN2xZYwupPZN0ans
Vo39BkMDds/riKWVa1CV6JV0aQfdVA39U6k+xWUtnEAdrQpZAh1iKeFP2XiVupOcvMGrLkN0ZmKm
kj1YaWReGjdcYRk3MJgb7uRvgnaJUheu2o2tn0LG7o1ue3FypmfPiNzogI1lSBhRJXrSNR08dJQI
vSM8EYcrcLRhhyDCxD5+sDTTIiId6MbsBxg6NapLL7rxSAteJQscODmn6SsgBZm+KhGgPqEE1iEU
i4uENTypVDTJhAn/44VCXumE+2VXKFZMeVmKmYCLcd9GjVDe09RtiIFKIJqGemMd9eJoLe/Mh/Zi
9goCGNmVYJbh+px1n6AF7wjV0GjWi10fvtog75KzHHxuVfoEMoxdBMnoKmZ5mDIVYVY91QZS+VsL
+hBsWNqV40F0+ThRJd423ngezrnfSdOemFoeRo1MPfLTDGvz9slVgeQ6ygNw9iXt14VI2CKVyLmn
2Uq4/8rbULAr2lI1vn75JGbnFWWIV4fIbHJt/wX2gesSassi0gKfKWQitb1wvJC3gJU1MGw3x+Jf
EGwv27pnUhkNreUqgwV99IJRckVuHsMzz2TvcO3cpk+urEwe2n8knddy40gWRL8IESh4vIree4rS
C0JSS0DBe/f1ezAbsb07Mxs9TZFE1TWZJ+GD0zwjYoQX4ZvvGU9IMP5EIcF6k88ByiduOG+e9Ych
2MYl3fM0koWk1J4qG/HDSiePmoWvSlQN6Hm89birRbPix4ZI0yXvQ3hw4h0SdA/MgbN2EDpZV5wj
s6pm47b30chDBE/0rQRAbBJSeWSRwTxe1Y5hxaSXnUgG0iPNISnzAzAhjlH5dxT3w7xGDjONJ5Go
dNFqTF4pwDu32slhOxmQRbGYzMyas8uri9S3HDK5i7gThA1f1/JR4c81dglFukp8ZUG7sHVt+jTU
AwOdFat9jiqtvZDFkQ/XrAlno88ucgJTsIxQTM4LRPP/l0YLSiI+vR7CKCD1fKE8cSm35Wq8Q4r0
UZmm/a00wJX4B1l/9+6qnRyz7B/975T88/xkJVvCYbBI4jdFon4f8/k0ePGSuUKNrx2i+L1jqQmo
QBMrQW4mzR69ogmKahLzD+LemK/JixV+Zqi+nfEydXO2PCrzcCbag4/MyicU5OkXm1GsHe/RP1OG
rspJ8W5lsbPdvWquwhCbM3DMekBwcY0nNXfADCZ8fwIWYPPf6z/SPVssmiP7I1wFK0iHo/xXKBxt
mTXrlb8Ypl+2LhpwjgiDqxz3nntN1R352DVKO1ZF1VEdNq46V4FCDJPWTxya+vvA21BTl1blGexh
NlwKsnx64xTGBxWJrXFG/BIX9RuTgOn6DfUND29RfJJPw0cdsTDwCaGa8GIB39ZuMfkqs+orIXZQ
o+jn1ASHliEwYNpbUBj62aqmgZ30k8qpQuih3KYfsIEkkKirwXn3iTKVWC+1BAkLVMRojQC9KdE2
DmszWira02AUQAjKNHgp9jZSMhohG59jsCFP7q2mCUR51krusvbdCCDCe6cwW+lwXHsXCwS2PYHc
DcAg88Q25oZyTtYcUl72rkTRzOEQZTA5gQumSRL3eYKdUg4rVmNcpUxwVo1ckxuslxfszT0dvVN+
w+GblPDObZxqlZY1qXmddMy9+zO12N2mgN9RfRpNt0ixa37zlHiXttm1yUHoj8k2zMTWj3ZWv9UM
8M9zclfG+tcoXo317aN2yBDbigoCM6MPs1gOxsK0XgPLVNB3gbaa2jZpXif3klHMFf9QukfW26sK
5TFrHTAFU50snEsnXgzvbbQBPjQ+lsAcocUzM5dd+lt0Dwqi+EalG9ZwTyddr5R/tbhK75n8juHp
myTiboluMx1/s5a2ZpKz7kLCG9JNyPulEkfF2E1vtnkyq1xcYCrL6i1gKoiQTCIy5zxyabMGJGqz
fdIdM7OzkhOskQiAJpodNT2RUbKM+ZL21VX1DtD9Jk0XjDXqaH6bRLyyZAJLFgdfNT6KqZTTNR6x
w0SHYgydY5YxUbSzUn5PlY/aveNgNhk8aLc0+KiAtlp3dAbNdANLnOXoo7eGQ8rDQ402zTQasFDT
1pe42KZIZ8AWG1TVw3dWIUJ15+yX/N+OvBUblCN6nkkaDiKOosfm/yJmtA85cthRQ9FiPw5Py5fH
qd5Qo28W/rA/UK12G4b8CzIeBmZazT7RVwUTZo2i86cKtkaOVBZtV7xm++OaB+CSb3WxnfyKbK+n
iTYtvnUpQXCIEGix/tTLTd1M3GQzXrYJL4iMkb9y7kCf1Tax/2VN+BH/QLHOfyC2mw35kZscMGfH
VvaRigmrySLAvtcaUN277Wvs0FjGcR/7DJHDLJtpdOQWDOHOnQBcqLiW0YZWwUO1SEMvz6p+1Goe
txTK594BAsHoIjAPk2E6qj6nr3m04LcX3YLmBzaylrHEALnI/Lg8gXGfhpu6vBJQQBdb62cXCG5G
FaAjcIBkNW0WQv1Xq69JR6PDChvRUrCZ53uZHk37hHGRqNiHz1aOembWFrRcCp5fm2YF+nUpn4p+
rD20iR1r9U8jXqU+yymJEYrAaxANioEUiYmc2A8WOxeGXkX6r4WDpO0ZyenyEZjXLFpb2rZQblWG
tmJronSBHOlsnQShj75groxbkTOjCnd5+ztQ/ybhMW5Rgqe0o/ZXGXFIF5uemCDSyqYOSxdfZZKC
kfmIufpsQrRaFqbQtgw5YC/xnqVVfGmCXSdx2Bv0YKxdOpyR4a60QErlJW/iPOv8e2k6x0oJ/5qy
+CS5hLvKT425qYjzOE6uI2rFJFX/dMM9B8n4TFQAVKUA0sA8XwvRjwXKruYiLvMNcc9HYa8HI/vu
xs+ONEmHD1fvyeXylaMFS37MrPcqAY8WtCuHeU5Q+LsMxn2YJIeSSlKqDStV8UAvPmtw8YOJ6a4O
SlKwq0gL8b+lEbkbmCwL6BfeuO8CjcsUG0hhrF2WKU3LF66MODSHJa31Ev3/TJP64RD0zbFVm6Pt
ipWfO9dOS1QWLg3n7yJHG6gHCroZDKFtdA36caUIA9you1Ijyk2lP2nsIpFkOJkLmchetrW17Omz
JtZmx1lTqvU/xwhZNdgX2512O/QSMfnnCN9cdGNDkm1siV8UyB8y84Cpk5VfCw1S7ACLzuqBL/aL
MIMmYw+rbETnQvas5yC9Ai3p+eUqH9kAs4qqtW8OY6Xt1iIhc1Aftp2qHOIg3eetJDhsXMfIBBuE
D8Ln3mSLMCQd2WsuDxXSHy1ZNrm+aug5CwCv0qA3zqLzmDiP1sXq0VrmOR+7QxDmK9MH7Ise2Y7F
vC+m2Jychm5EaxgjfFQOltwaCd8IKqwE3xstmJu8Ytwnvd8ffUxB0Db3JgwBNSoWtQ1TFO7jtMbI
QnGpXDBsZJQRT7yMeIxkUOw7vhoUJgD0NDIti1WY2RjPwBKBtodbvGwdQFqsL0ZBcv0kAirJohHc
lALPt9PuhfGlqN8jQJV8Onv+CRuAjU0EQQVPq2LpycTUo6IwuAAjKiWWtiAdP7x/U1kSI1sx2ev3
5zBgWs5qKURtGJi0SSgDI4dFucnaD2ojewuDubERHt34ldNXDS6dM0Eb/VGp0T8QDDla0GlAa9UY
nU0GqhZr4mFEJ1bDfE6iedjQ4fTgXVmr54kx08imcMCFDdzZGuWG++WiXSpIBxNICTsECtOfY9Bh
5e6HR7Hf5M0iiMSbieGKE9hX6Y3pNOW49MbdEH8UY7XkhS6I2VzEJvK6kUK3/WfUzJQYk4Qnx957
cpfi+mCYSqU8R5qkV+zWOT9s/Ar91I0G98Bc24IMMDaXxNZTEX6245WiO4meOR7fhgwyaSOyYzaB
DE0q3dwPklVFuoPDOxLj9YjJAHjzGJR5qhPisbMRIgwbA4CbnywqtJ0GgxAlUR9MFBuOxentHSeu
DVEICgx8G3W1bfC2oZ2fXpykoY0zzgf9vSXDqJvkl/wLc4tSJaQPnSQtMWmDLMZINBl8JO/YPQZq
qgbe3oD9muu6zeZ+pyw0id7W65cpErwRr4CdrvOA9WPFeI2mEmF2jkRBDlQloIE09OypAJiKiTIB
AtVOlRpfpRK5FnoBCAJoHlrecyNd60C9ci/aG6VYJOVAt0EDx2BwUVi3MmcPJn8zwMcWMwyNb/hE
9zLrZD6yzs2mCEiXPrriDeRwB19YDldZ0xnTiQibsRsy04zkDBepQ4523YZiZ0MwDqiX0V/Vf0by
5WAlnugUlcY8mGXlVLGyvxfxe9mCnNV3MLzukOsrOmGAQJSI6Y8imRQzIhcdlxgT7byiNLTRgfVD
tfDB7dVfdbKzAaD1zLsqdnMqt3bGa9UBkeiqve5a9c0Ja5QV4QwzFq6mjCelLlHRfrbiO/BhiSa8
zZfOIcWUVrJaaD22kJFwgE7bxeWrtnCFsUbo6u/Oe2/7oxs8YveU689MO1TyJYoPoBVO+VDiA19+
nfZS9FQpJg0LY36kCblGPViBGaD/qGkJev4+65dNZXBlIKHova3beqyn/hkdGODut0G0Nk1Qp5mI
Gj5j7pnc5guEn/KS8qEk0bkv2OhrX6nD7CEWjzwE7wpzBKvFPISk4KWYDTJCCZBtZFDEe/Vnolqw
zDStg4AoNdjAjgdu0UeaI+qTfHbfY3e2rc8ENXQ8eovJ/OEaEl3JtwlR5S/Q7k0jIFswcwsYxkJM
qnE5SvklK6b2REIRbZD+dQ3iSQu1g/ioMBrkgEPEr4j+HKZS+WeKDDSkmburyTcuBa4A0iEvSnQS
JUyvD4mqejLhaVcZgl3HvCfKbB5pgNmSt82II7T4ao2H1d95Jzq8IKyMQctFCoFccpaa2169+Pk9
IUgX+FG4IwJWWOQI8QSy9SbxKNsMjIfUYJWwmY3OIjq1ELXeGu2lCtp/ZRmwEIz5jIBf2PRxOg61
olqZ6NkGfZZIb+awCaipQoMCfrRKiIiSwxHDQKryXuCorNkWmM6Lf4TQD+uT9ZVwyvQZVYuz0vnS
/yfFjtH6YTLXubEbJ1jqvrVL6XdNO58HjOI8SLZRXLFXghjZf3rthAaM32r2wBpDBZpCBMOEIrLQ
5pc/kETgZes+K9ZROZ/yQ2hEbDbuyCpOjKqUiDCVo0EMG21GsibvDWo0iOU3O6F/6A7k3AxIKLtl
tsXnOCZL2MxTxa49+J1KtiiGsxXufXlVwOuhaW92Ku5FXD1GtslcuH2PuPw3gntVwH42jClMcZ++
5En+WWJL8XnJmdvzSyFZF4II+3AiZCVTp5guN0zGdYg6CF2FRvcUq6D0JQp146GHxVxvz4aXLXVx
VYyHQrqkrn0L724l38L/YFU+Wul/R08V4AS3KNuRQuXonur+Kzc/0vLY2D78I5OgDdrDX50TJLvI
lKi3Py04GiSSTo9lmvyq9kOzv6t+p3mnHPiMvUsRwgid6eJvXObLQXtG0V4JNwXvb+UvdOksLR1N
hPhrGX5777DOgMKW3o73Ujp7pgms7VjG1DvV3RPFg+++cnYldsvkVkzXrPwy6PsG/S7yjyRBZPvH
z+wO+8y48YQM4yvjmk2Hnw4hX1J8AvqNoxsKwxEupno0nIqAbtKStY3dPyrqgIT0w0o3Dg6LFGb+
teBE/FC5fkKc7aV7VhtmVAevuFrNT1qsi97B4EvfIjHxERqfjlz7bKaK/KEFNk/MI83ehwEcVHcz
6+tUIQgVLe4yw74pzmmUzK1gr4lra95qZigx3OJra5FutnWWmn8M26tG8T7swoJe7khCOr+3cDYd
aIvxHDAf8bSb7nyUuZiZ3KlxdMLQxj7RVdkFnkpOr/I2BD9J8iWSNTvNxrgm6Ltp1s3xpNUbHHi6
tlNJCxHhzlMHTLWronmXKmLHfRydnWxre9eAwRtUu87blawq22NeLI0K+MK2Ma96g8hSfYzWvUO/
INIjFPSSltERDG+qU4ZhhzfeE+91uq3yQyw+5HhU+5vBQdDIB18ZwTGA/7lwfzXX3IsRMRs35vTj
6PSiVfrdsta1oztDEzDs0v9T2idjeTEcZMji9C0Hi0BJ5ut7i2Ud5kWWKD6GQ2aXXXbPxZ14IQSw
JyvEgoTvcDwrYCGnpcXdcjY1wyBjH+P1DZe5y7rC3LPbHppXwka+w/FDZzvpXakbo5VnnviLMjqr
7t1iFOuYjChTTnSkCfHZLB+2dQxKmEOXoNglASr+TT8iiVwD13OCc4B8kcgIVz+FpjP3VKrwFZcc
a3Eb1W8PLb/rLlb8Ddgh5hPNGnR5ZLn0ObUWp2d7Iwg7T39j+JrFv4jrLzkEvlw0KBacwJ4L7+kZ
67ZEg7IssCy5X0r5PfhfY/huOXhTlb2bnOkO5isqkAC2cclZmun/cu4aBw9Wj5qmytDydOFCst3K
/C+zJx+aUo80HLSdWXwcAnLq6UAj1g+B+IqCZ9a+W9YjH1jALMp0gRnIG3Z1u9fiT4PtfHryg6vJ
v4OUbQYKWnMw2rvKvRL+cDhW5lzz8STMJGspMHr1KTcODFgqJsUYCJGZIkj4SlBQOt7VZYFWeddQ
UD/B3dBumvdP5QPIHnwjiuRqNHygfzmzMkSMfPQ6Il0wt83WQFju8609O/3O976MapsL5mPZ5+D/
1OrK7Bh/54euP4bExbSbMDzBM6aBd7o1GXWYqzngo9/paWrOVXPwtb1WvuixVYieYfiuwN+kjDL0
n7Z5huqqQDXJWsPdxRkb4o3UnnxX4/ynKjfI8nqHzNHkLUOCRLAEThJSjRmePCVmGwHWTlwKnJMJ
Z3ELGxKcLaT2mQXnOYEexih0TlmYO/4sdBxmVb/TAzYND/KaWeEhNHepWHG0NcYzJwMA/aKZ/JWs
8SUZk3SAM5QooHV4ZbnYEobsKxvVYtqFIpXTxOm2VfuBD6IemXFtPbFneOjiqg79l8aMmwr4reqw
CvNr7I15EyYzOmoyVTdOQ+Co/mtMgQrUNB3avgh+repMKntOVNu+OOnVZLCQb4PwPrVpvNi2/KZL
9eG5O4xhp8KoRTFql+RleKiv9mn8q+NIahn/SoyFprx3w4v2LqP8Cc9hciGoLfWWRTGZHhKfrfbe
iW5G/NsI1vvqR2/85OZPkf0VCPrTmehIFdwG3T8r6mcYXKf+sFH+TZmHCX1YW94M7R0uWEUVojDM
D64YVhmjf+oqwk28pGRJxRvP2Sb1xqtAma0EgT428KpVP5INf62jm+Mw7H4F7jF+luQuQFVUYdwh
saOST/9i99ag9M1/uEX54Tv/msHBAVQzMWYhGZ9zpiKSZeKel2tZS6AGhFBaPHEUdm88NEHxzjMQ
6ycFY1b2HJjrxWvNXA8p4ah36e9tmNDUKOW25C8KsnQXDwNrbHXgOqb+KMGNI8IlGx0yGZ9OgSOB
DQ37qDc2eNA3NFKC5Iq/CO17yICIc2KwUa5sTPIlUafVObAPZaMPuCg4GGM/Z41ScSHwyAxI4aX9
Whv5sDCGED2I+9km47trac9cLRkysazUxi/HayfW4cXhEtBQODdJehz4FR/rZ8TUTdrGodWxjXYO
2KBwW+k6j2yGmOPHK00qiGFjRjDi3D7ZJE6xs3pqgzzbe6joE4ctsQNMT0H0jRSgB1WZxeXZsr3z
Pm+SfWPakxtrEaipiX7HOoe2gXKOfCt+Cfq9EFJALTVtHUdrPal2fafvOyXCQ/c2Ot5yHPKlwpDS
tUMQhqgoAwghwav3aFFszIBoC3C0rkyzXiUtIRRlTny1KeZ5e4VAth7t4Cg8/1I5zaXuIXC4Ay33
vk5uPlDp9qt2x2NLcVQHgAQiddFQmjZ5vy3kp4piIBmoa+E7NdoqlfEhIZK9SNGmmAiHCXWz2pPH
WS9o1tX2hkEgt0+D368TRnt1AEQEqdXAUkeHARTWX2p2meS7EhdMRGpcGmlvBUtERbtH5QAHbHiP
whTnzrhv0HCIHtNkvXfHh4z9+ZgSjZSRyEOeV2QMMzWvUSUPmyr6bnGFMbKJyJTA6rfmo1xmMUYV
b7LGZT8+MGTa0Rz7SvRnMgwhExSqlYa8zl9F/EFJRkgtje4ARB0j8dzQEHYBrlfaYemSX2YR+WXS
GpoUYzlCR1vDtYysoiJvpi2A8tsLspk5j/igmcVq1I1eD3rCK0Z2uAQQ1V17UxXsf03MuVNZ3RWT
W5tclXJcZZKkssbf62LYOlVzw584Zv0eeeZejQceKHFK0/pCA7wySKnDWYNrFFJET049/IQsvKpk
+xWO8h4P3U2pf3tHrjvbfIDXNZ3hqvnxrs39tUGOVo2xt471fWGUd6UIf5WYuCtrkvdW3d592H3+
VXTE9Frdd1ilt1zw3aEuxebfOc25U/pjJ8QxtcZjECEx5pSsA2L22IS51mQT1oefCr5TQ7LRpMFX
FwgfUlKQ4iL+qsqcQ4S1RU8kAwWNc3Mhg/W06EjmWvcqoIkVJktyWMt2Kl91weroAOjsiwnBQijJ
J0mvmPvnnYzuQ6D+xboO+Ctqj5X714vu1jrGJTNMSLTt3DLGdUfyd2p2c1ftTzjMUEWo0MZ0AyEe
5UXLi05ak50CKugMCagpo7nHd7qzFPCz9geKB5w8yZfu7YHLsN0yJwmMARmzcoluEvBKlHdNFjdC
bWBC6/vEL26Ni/ksMbRXNkTtTjtB3ec2LbKX340lNuqfXhn+9R3BKAgUNwXYuT1XpstU3mV8GDfN
W1lM5QYinTgjnK2IHLn3vPFhy4TshkFeCEBE2KQYbxmpvkGNI67jBE0LAnZ19q0CWw6RNCs4NDej
XIdUL7MxZ1VjmOU2D186IVUuwnrAA+S1yLWjBWtj9La6U27KAXIvtBUkn3Ue7jRa2iZG9YX+JHFY
tzvJdgxM0o06aH3G2oJO4aqHlrQpT8d9B4MkZz2Cuop3aOVUcpN14XzMcdrX5UUdMI6HAeATf4az
ZGPr3d7yYeWrytwLrA8JlCv2kpnseM7IvlW7alVaDZGZOISrli4s3EsatkFmW7A6V0GAO1/+xWhj
STYEMtR7YTTrocH61KhbEb73LV9uUYrr2PQfalCR80GrHQYnVYifApFuunM8D2UhEOGiXxRxs5mk
AIzlG9405o5krwGQ76Mvy2e5brDvCMuzn5fbVo4/IwkJPONn17A2fcNdOSHYLG5oI5+nbYtdCW88
ahiRjIdK4fM2x70RqDvT13aNDd1DQtenQLDZ7hvhZwftKoaxlCBTCQZqbAvST7dv8vBYhHLbgZzs
BZJb0AhYB718OPQMGwOzXutDs1R8aE1mtgohBCS1e6SrwZ+18ZXiOP1tCyi1zUNShDtWHPJoNt6p
Zidf9uMidhSGfP2mCis0QvV2ZAXoMPUsQOETGb8EqkQUqbBmNaj92BdnrQSscwqybRwsPf1IfDL/
HRgb+A9tc9Yy2mjmLPWRLNAS7JGUP3mPPg/c+eD+q/T3cmojk69MWdneK1cftnnBWyOCey8FQ2CA
Ft6+ZP5dFt+ScZQftQzZGWxZH3VpzWOGB8M54BwLYE0WQpnZkDrcQMBZZYEJKQsbsCpwULhn/LON
u+042H352ejnCV5vesxQ1K2By6tNn9Nk03evLv2CDlqjr85tPb0gg8loQfJqVYI/s798Dtua2Tkb
dhrsoCHnEJaJLi817jGqonpA334gPQtPPnXQPiB4wgecbRQgiKNlpXzyh5C9EDyd9J5z8eT4bW1i
duuZyyVpVC5i8n0yXOxi0ajrkXaWyrcmYdson5FY83FU8VbxTsL/Ko0/TUdefreNr8K4WTq9K/Re
FeWuftPkP77viQ/x+jMBa+nb7zDd8B2NFZqx/VJOJLlDBpSwCOQcRH/TMy1jNm8tkY1jglFZEUfR
sUflZQbQxxkUpBgYFJs0liYn948H3FXerAYuIX6UGgpHbUNbx5rdkao7xq/QYoL0xw/CCMhVGMdu
tUcLOlLjGnMOSnzPmB07LYYQiS+uA9lcTf7oV0XYqEaBxGVdTLM2psLm+K0DwsyZqBHZYxDjozif
doQYjX1R4iNx8srZdxj0HMvRPMisRUwQT8l6zlJiMqrdhXfudRZykbuWQ4MZD004by66UhIXeIrY
5/R1ujK9eBnWk3O2XFrMr52WfmHYIP0gEY0FMdkcEQ5e3XuBWib1ASRsCqTY34JN7pmwe6GOFqme
+RYBGtje3Wvn/AYJl6LKNgzyjsEo2fR7lk4P3v5wKRG3NcRnZWsRXxTt4YUJO4qvJPxVtZdoaCjO
Xr8hW9ddhhwVjnUMnc/cBA7k/xjD2UlO+E5YIVLIjzlUYvk9od00LG3NoW/OKTuYgfXVf/02nZyT
fPjyrRPPFNjfSLfUwkGIi2fq4/p+UUYlzj9ffbc0eCKPiKNa3JqWLUyNp99KaJGQmndPy97bfAyB
V+0s5V9cEyf8DKLLSNtMUMaoP3g6HGcXKBc53n3Y1AxQYu0rYungjy8/w/4Kp5qtPifNLLTMGRcq
M3M2z8qLMCjE6Lcgwd2kQAl59SxlHYR9PI7uV5OpyzESeLjuJTqZMv7tSWdpBYeu/DMTk8Ufq+9B
wcg5UwyCqpiR5vEdHXyN4sW0PsOYlzb6QDTJs2Io2/xGNoR7pB2sM7G7IKafyzqes8NbZpZ7Hep4
NX2VmqBYTAyyWix8ao1p9FY5+dr00TD2EL5ESx4sJNQI9SnCWG0xasGCqRJmmQAbD/Y/LV24ubZx
FVIH0fP2FleqaOaD6W0Dpk1eZ+z6KF9Y7FNzBaAZOaiWy0jS6JYhV3AHEdcIe5JA+GfVZMPfikI9
dH536dnGxSYPC+bnhATPPog29MykF5Hl1DqsrG9+yHk5Gkdp5GuBfEPxUM1TYtgiWDpqsuRVkzme
LrOSWrkrVmloLUYnRvgiPnIJ66ToCQ6HfOeshs48+iVerSxgAzIJIFjJ+A8fqoUTIdRj7Nuh/qA8
mOd+uKiLmxlEpDKSaheguZHLYGTLh13ZM1HYIfCNaaBVVYE2GC01foSw5wnXvV2RnqST7rFAgxwp
lKU1uk9+awfdk1BRPKfWbFRRBWhwQTSIWEUE+5qYK0ghpgEVDhBCApBp1NAD9xzAyCNjFkZZx6oN
C04eL+AWzSq4YOY0eq6LeUaJQ20W1PueBJgw7Y61HBcJKo80hHzns/1vxbyrh0XXeVuFCRDaXAFc
quTP6zt7LUF4mnGzcgYbqCcrdl09NczSRi9ZuLOS/BLDMxaKMywGl3x1umwLSCUNzsLMu/XQYXtB
kVG7ctmCjlSRukpbQ7w04sI5WBbKdXbfGag3v3ZWBZMgRhaD8whFuE0KZ01f0qjZ3G6IflPsV1W5
c5XBJHU6vwiq4GsSrvux2gYO+Z+zUdlbNHQWZVXE8nFgBuIC/lGpJX2C0387JkEGipNusij/KdG7
mjN1ivp5hy82stkPYVR0JXa49ruASZOfINM67OB0a5ZNK+qoQVjMfpeItiB62QUBxZ+S5f6AU9Ru
TkbzbrElyrxNZV0j88dQPlt6/kilmhGXMrqFeHcx5+9MES31S+Af/CxiSzi2vKbqmJvKXYblhvlM
tohIok4reZhawzwf5y5+nZ6QlOyqA5Rpl3F4akEqxPJD6++l+Lbjg97+mum6l++qsgz1u0OCZ7qK
1HNZ/iTOZhq7D1m3UenkdGUfdnMQ5p54ehCDi4vZRIuEZBVR/ETszGSN4M75asR+Mh354NJRgKrO
d9qhCL+6bDRMVIaeMUlO/FndZAvXJnT9I9DNWccoL2I315k/6uTNxMC0NJJmKxV8c5KC8umqj0oR
M/4H4D2sCHNluGiWsCWYlyLFg5jsLEH2Auo42kAL+iQliSVwCKoV4UUkhZdEGLMFm/6YJME8YQ+s
J10ajGnivZYS/bnekrN+093zEMLYp7isgX3jQGQDgRRLtZJ/DbtxoVebmiNUiUxW83IZs41s8Rop
x0qg8evqrV+SwhLCNvB9Brhw92FFZpAxSq2el/j3jJ51mPVIuQ8rt2H/Xq1EOq56V190vYo2tV/m
eXVT9E+PY9pm8AqmXLrdTHdD1F/Vyi30ZWt5c92TS1Eb8zZylm1eoMn+1AfaErg4rnus5MPTgrfR
PceZjVTfhvLZL0u8B6rjcajq+B7in7rB8Bbx8lnl9RV1IGh1oyPMh1jq+JRFxpnRsDrEvOFTqYHd
g4y9ziU4BRVxgYyUTS64SVj1ZJPQWKfoXJJgWCUeQ3v/I0XuFCKr8I13Da0wKquC9LOxyNZD7YJH
MRd9BJ8JtYUcyXccegLbEd9jds0Lss1I1CCnN9EQbaUY1tlcZazhXY7HVmUyXaNC+eupQDtSj6bz
JIRb3bP7xf82rdnLduAWftZsiFKHNYs5LqrBm/V5RewfRkpeXI3ZoiFjMmbrLFG0aDst5lGmvFZm
gcY/4KqjFV1F8pmHqN8wclDe1cqubcEJ/cvZkGUaxpvkT6spvcXH2DSEJ/lzlGbTQDVftqX9ZtCB
jz3RdYpc5/a44M4iF2hfw+22SBrN/WZfds7OqbBYaM1KEpwxJKBDjVyw3GAPE+/bKCAJqmm5BMYT
yLkPpCAJU2dz0LaZSA+aXZ0kL5yOuAzp9WyzOseG8TUkxSEHCjaKkyFgw9g8Gm9agS9iuujNWFmO
DddMxaik7I9x16zyhlylWBx9N7gVrXhOziNdInLUQrlzYh4KNccWQkS9dpyeABFq63ZQ/5HfffAy
H5yZsy7VgQethvFlgVmTR0tAvcuKbTda59E4eG7wPUbZzWMwlSjVO/M6Js8ZJP4apITX/APZGNTV
Lc4MFBQA5/hTFTH8TIPBpm6OkQtfKZx4AeXRJ746frgNkC0X3XL8SNxwYWOLisL+2WQVmBOqle4V
A22pFGMTD+zIUUQhq8JcGA3LzK9OWpAjUo+rHQ/QvhUWOhODMw1Jsik+BEKMyWaglB+qze7K7CDd
jjuRRxsGqSiwEK275Vla9JomN9hQloeSRlSGZNlZ8as1SsQZvv6vcoql6fvvhm8+PdFdPXZxrnon
AOAa8yYNCqgtl3nam1xpFueKQ/NIwOtPh6ahNpiSxdbOHPCBhdFKLXnVWXk0xfQ9oOxMxT1zEcOI
4eEqxLn0Gm1TLuN3ewxXjkFlbBl/nZ9t1LhYik4uy8679pn95I+9RYZ/1FFE+QViwQ7tphLDqkso
9i2rO7kuNr2GUp6N16WUFacOql8fw2GZQ15Eyh3oP0FFclhJbpCt7PPYWTr5BYb/3CEPIuJhC9lz
VkW1t6Fi0alPW7P86qMeH9ii6U2Bl/iqj/15DLGKYedTSlTkE940IEweARHD+DAGdsKKsuWGE5o8
ZO34QgpHfT4c+OajTXyp2J1jxpusLRcDKfKNSTM32rcIAYWqheBcowM+6qUDUNFKb4mfrHCWK/7w
qhEphIGxROPKopdcea+8j4zxG5/oS03bD5H7P+7OZDluJc3Sr3Ltrgu3ADgccJTVzYViZgRnUiK5
gUkkhXl0x7itR+lXqX6v/qDMrKw06zbr3vaGJopzRAD+D+d851oaJnE9U+L6HC0Eho8wTKEr+mBF
/Qnhj+C22IofC82cgzkrGu2fnV3snFEes0Gc51w8F7G9l708NQ1bTzJaAf2jPNiXafzkGHODDuJn
XHtbkZiTgRsfjPuBl9tAhDqM9sIkpxalSII2KyNdLHeL/SLNj8So/Rg8IPHbDm1x01HbpPVlDisW
RCw8mMrCLD8FWLlmGTMOLe/qgWyCNnqep8raUpDcjv7FCR0i41PAPw5NG9Mr2+8pmcmSRhctpvJG
Zfp+qo/EyMKRnCLrpqyAhAoEKT+Umo6C63cpcRoC30jZGiuicXMO+2pB4rI4l3bEFtfbCHnlGR/2
N9kHP6efAcGmrmIe5V2zGXWgXzDh23jqthv9h3m1bxr5uU7X3Dw6u+wX2qS9a5fgYkf2TW3PWDHn
g5kAcfkkY9fD3SoeaOmqRmuBCV3dqQq6XgWSylPWXvj66DT6Lh6BMmDOdsLC7GlGvmiAAU4cASkM
oDKKvQFN4MzDGZxwHyzbwVPf6g4raMT+ps71hpkEyrdlp26qCtm1ol6NMSfgW8k9dFGmeQxRqqUl
agO0heJFDt1+IvOA04p1X+ZvctVfDeygYdg7cw62JiT0HBdHHrIR76OHvqWLyPpx25bzZWIlROL7
99aQE6fPqiqPMtQXMQ2nQkBnZmY5yOzSJUgze8Lc1XU74dG7OAn6pIr91SgJyGlOxoLqy6Fjpah+
fOb4xt2Qp17i66s5BMk8aFgXmN7cRF8LBIvZ/N435b6Zww0oOTGZY7nU+xzt1Jx6RF0p2AICzIS7
GTp/b9vDvgG/Xkue+JJdV6QPtof4pZ62JQT+cjrQTJ40qbuGGb9PzLemI8eHeWkJprLpyloMC3X+
GoBO1BiAwJiqt1ZBcX+xsppOCm2EgyI5TrY8xfu08Jn+ldtoNU6i+Gu1AbfwOpHNEG2Jng/x6xko
tTOY8bXqbhhskhw10ohKpgpyJS7gqkuZk4hVsoYIu/1uOlRZyLdSmlpBOmuV4thoYDsujMHYzKcY
bB2ao5L86iXBQT1k+2+BgKtjc2CbEOZNi3UQ+SoiSWoGIlPeh+5SsehWyduc/dDLy7COiEowhj5G
H3h+/JnfK6vf1hS5HF249Gr2jfVeCWyd/tlmDZV2ivkMA3dbos5+ctPkaDn3rk9SX5caaNoUiIlw
SNnpXXKfyzVskIiGul/wIYR0YI4H66uxmuFUaRx9YYoMSPZArH1Y+1P9EnQq2XqCej35Vi7+D5GZ
1wIkzNax022wYPg1bsvPz+I34WaUXpVzm3Zk/AQqR1Gq4J+MFr8t4CM3R8yhPffeb4GclYphTQ1o
ruVPqHNJGRggyK7sHBJN2dw4rbnTkCDjNkW021fB3piLFXGEud6kNkGJytMiUHVY1q1KwYss8eCl
LKlq9hXxI6Jw3GMK7iRsG+5qDqJvlaPDzLwqY19M2TlJJzn6HD6koVJMQviN4py4RaRVkz8GjLbz
rQ4ifakxF7qBR3InVmYr8H60YwCqdSLIMSqenIDMCivv34H2bYfC3+eOu1MuZmUGTBtFg1ClyAb8
D39Y4SBpeuFKWinIPkDbJjq6CTwu6l+szWTSqxAxbPpmguo2b6yn3JOAdmJ6/vqSjOaSyfZYjA1V
tI+QQC/zReHfSorhxAPr7LOSmseb7pQJHrMqgtDhRgMouuwxTJL7wCl3eYlXf/EFrbqxWZcgDsDz
D2gSIeBoIWdwFGFx04oeJXgg9eGHxGlwivE0uw6Ojdao6zIHh2VA2dsEbowuY2tXJqgC1zdVlbEy
DQAUxBNniI2oV2bqqutZqybNozvJn8K/J5EDOKMlif6J7xYb7njmfxuIsXV96P785tmjcUt4TNP3
qSQygU1yfag8yGgi4UUSt08ia7ChyOngFVxcQo9nKxjEIazOqcnKc9lHBxUwRi4Deqy4sMfjVMaX
tgG9kqYRsvGt4tzcTDGcz8wGil8VBIItRbF35gTQRyoAv0fDznT4FBWT6o2Yvf7QcRW1a+KR7H7E
fZDv4mRZNejlMZcrvQb64+Quy3Ze8Gj6q8qJXC6nT8e9qaxpp5rpY2zLd+MSyeE7mhadKb7LmN7O
njtSv0/FogjkKsRnBJay9VlW9xE7W6HLK7tFJBYwP2xVe+3kLUv1HhpumgPoygMDLQwnhWIhsBFf
KaE/YlPjYMkX5A3O92pEoj0226xi9tbF8l03zbjrQELakoeph681QipxFjIXS+IpdFm4cG9ytKMh
+3c/e8Wd/LQEvYtRvaR/IgjNXlhzz070KhEC1Ev83pUoWnNBUl2GeDssy5dmyPyjSKNLVbNI84Fn
tTPgxS7wjxErlu1Q0dAJz3u0Icyx6zs4ZIs2AWB9xmjLsTH2J8qNpXhqF4RDcwx+cUoXQT283KiR
mY4eRty1DrUQkUJl+l0WMFrH6GlwYeYmrDedGpHl4MS7KSHUw+K694z/I3OHc9aRRFAtkihFjBNu
+3OMop+zwzxgoi5IG8RzbU5binKgilNYycGNptXaBjZy/NB+i5j2TBOSnsx1t968qqldjMupCK9a
Ae7csYLXEG7eAJFGe4+5opkQMvrkXlNyYDGo0A8Sr4kzzB+OaC3QJsQLQs1yA1ARHGBFZC9sRApq
kvB51FwZ1fSW+diMs4VcWMcLruvmKWc85WeDg+Sbp8MLGP9Zh5qq+IsK/I2oY0D8NtHCVkfImmNV
0SXGpiYgyqmVxbbUJSufYnwZwnYngVlFpUXDhna6j10qm9rgvR0aNBW6pVp4CPP6HHiArjUx3Fme
grIZUM9GdYAWadxPlcdCc84ATyziMinoFm6T3ErvNRXgAKII5Gi06roVsREQEjJQ1I7Ho9FCwAiC
6cGI5iI81962C2GmbLd0AMXGZQWsaPqLov3Gmva2VDVQ4Mg6uSC1w9471zzi3DmZOekiehx48cD8
hMpqCRwcUrfbJdhOERW8b7E/q9Jr1/IWIlXu21+PROtlO7cTV3nP3Eh3hKX1BpGHtO5aZHUFZRfz
UzwLfYm9a6K3CZTs0YM+tMwYCsQzWNh6gl4k3sOxxfu+VkK5kV9DjbgzHE5O3OA7Rf7exUy9nM48
FA5mH+1SrJTdApMJXA+iK8erX70kZos2xZjq8pQ2qoP6RejQvJiTSLXYVhZ39hZXnZwjErEZvVgV
0ptRvWUakeJkV6zqpdeiAbkeFgJBXBUylrcgziFBjgdciDa07vVxJIR+66MC0373oNH7wFlis+SF
9UsVdWzBBAO65K4L7E+WA4+q6whYDPdE+yLeD8cSPSguOt/n7h44KAejID6mbHJqTQ5ZXhLtkHb9
FdclZsUEQ5peiTqTCwUDLuCcVaibh1BtUQA8F7a5OEaCLSIShHv1lYf4l2btpeIyZTuWb5KUrI9G
293OtokZNumHHEgtmN2Wng8cL9u3dtMxL24teeSKY1M28VKPJjDkA3v/IotZO2BocmtrV+cBH/cc
NHzo3tqZOKOwe0dWy2RVw3HMIeUmdf51cJnSWj4eQ0n/FMQRkl5mQwOXDzOaB6+oiu2A+ZUCvN6M
I8aiMOtjthHOIxjROkjtjezCgoBi5ooV2bQoFlFSZwzqW7ch3tIJAUgsww6P4RyV9tb0H7KKKAK9
4UVyl2o1HJuePY/svMcKkf8gKkDl8+DvZlPDQlD38RSsAeMLtIGBbXWBZCPR9ksmqIw8Z8wRQqPM
61HUUncvO7cyLxjnci+D+uDH96LRHjcy5Et5Epz9nu1vxGqsX/Juw4sUU/Zwk9mMtF0p8W27EsxW
cUUMA2ZDFlqDpa8nV35EC/uHQX5as7bZt05M/wvGZJ4vj01xKkcI8ka/NxYClSVcGft0Kr39gvh1
YQ8ow+Jg+eobBQPUuJRXolcSlmulz04+hwz3kDPNTXiTdveF3a4ZIIChkh7f0DhMTw3sAS9n042L
nNghN1s2D4vJCzyfETZCDxmtTJNnqUR89AUzy3QI/UOmC5ZaAx6IsPVOEUfqxYIaV5TZq6jk3dzZ
xF23H4nmyLRyl+9hfqR1I3mlLVBH0uemcuZLV93FdcSzYTOn6SfYaoGCKEXLOsQ15io3JiITm4Sd
shBZqpR5ICjMqY6J9YUr4MwttwNiM9XCgC3X59H1nnVUAuLx8PamlV2ttSKvGzbwWa8b/IsTnvS5
fguyNYSxZM/g4qGAuMs43Y4fhNt8Y+8y+5RzVgaHZ+gkA8XovlAiwjXgPLkR8842n26SQRErEwlv
N4z5dd4ZxlYqvXXzCS8WdVecsncoOg08o+8JgmE+3dhvZFGkm9p3G67LCVfV2H1gXkQdu2A1siOx
y4PEXEWFf98Y870eciZtqPcOGlnD0Pt0ZZN/FwRIiMe6xhZFGxIWyjlEPRWczbSt4abu1WT4mixe
ZxsW4atGrcco4LspTL/KPvkIhJn3dndZcixCPYXyF58FMx0OoCkjuSIZBpQ9zWRnrq2luZ2sAHer
yNXWzQhki6CLaDrELCqZEY2YmoRmwpCHaHDnK18YEnuckHmLsm9zmwJexPBWKxrorkAdiTkwSitW
e3F/JA1nmwsLkotD39u7xCqP2aZBpr1xJvFjEj1rUowG4UKbaWVi1+jhClz7dzcJMVp3rKDyCs6a
zYGCdcgTtJ9mlcJ1ZA94cWMDD/SfIg99d5qoL0orLIHNUm5da1cF88uQ/LDa8rWy2leTMSyIQpws
dapfVBJjbjM8/bH2nh35lFXQvaG9EhcYcD8azc7J3Z8LpSuXMSdCZnWbhLRTM8EwzI0IkdKUhyKt
j6XWkA5xGWD9rC08cHbo7GeypLE8ftEJ9I3ouhk7uK2wOdePjzVlIjJDQjsu4xqMZzwm5TnCvC1o
6SiE5qsb65StSotk1SYnEW4dudbXC1PlZjW491q/Ebn+HqBhshd1doZiO/ayQ69GMcJ4ZdsPRFiq
mgp5Hp3HKWZBToo7s4N3TyoHuBa/XRn+8MuJWMKZUMokRQLEQBIuBtG26VryMkdkyUTuQODcaiXe
UFL+aJb20bf7fcZ8aVOM95YYVnWkBg1Yf6smEAYJey0dL8gGirUPnDBIC4e8bgMzJTWHHnAD6hI9
gpssM5wk/rgPY1gec2oRG96zgA1ALfXuhSS3EURlm9H6JQMttJuwLtaZgbbmIDXxTm7WBDhRqnJX
WTy8QYavOVfe0bE4RcbRnUifjY+qVwiubYFPSqn90uCMQ/T1MpXVj6Rm3rR0LEmQTH5TtcZy5h2s
KSPsU4WsPJg5plV0/PV5Jo13xDw/1KX9JGL3iQ3GOwb1cy+prF1BW1hWv7qkY5JUPMzsIoc1392F
UWlnP+Pev9XtY8agAEANL7J5GV5aa/msBKoYG4tilD9PI72P15nnWuDorijL9MIuKL93W490wOKt
JtlRtfU2XGACVEwI+lKiKQnlwUCULfnuX/z1JwsLOpTNaTKzDSEcY2FYtJJW8nzbOBb9rTselEXM
gBBY8LIQzYFtc7fiq5hX/dCJ916iZk3T5CUpQ8i1j3LEx+n5hb8NJbK7OsU92SAz5OBi+cuyk1tB
16t42yb6zcdeViX4h1uBLDPxh/exsZ51mCWH+lsfZRPZaxe8AN/9ZKHF1EBaWtYGSc0IKk5GmIph
/kmKh7uqZtyU3ocZ+ld61mOOABKJU+5R/m36HmsnAI2zNwzxDsArWKDAIyDerknuvWAn/BxMcp96
9pXJe8zdFDC1hFbg9trDiYxoKJ/CeFf6HC3JzvikXgaYEZooPLYhjUszqnInJQd3sL6kjHzCt3vr
RqPelgPPWajMsxgQkC3Bu21Jl+0WxHHuVXJ+MzFeUoldbxMbfiSnTwEKqrwROc3l3DvluR3NSxk+
l7F3lVfVpkCnNvsZp91UMAbEFF6zAy2qet4tLZ14MTU/+y54ceJjF4k7fqNzHmNQnHyEbRCKmV+n
+3qeKD16RjRj7nwK0kgjw35vCeurNJzXKSQ4NGsIjiJAHJWPUNMXisFexNM2iCiSxUCxncQR+6hp
28I19QL/pRs9aKrCq7ecSBPrfZc9JkcXez3uuXqYN4JfiflwHO+Ion+SNkNMdp3PMTQfolBm9hyr
kk8WL0YxHOmmemQ/3YWbckh5xZvZ2rb07EvjRMgXxg/X4l7XxTRD0zIf/QbkYxfwausbOn/PZ8XZ
J2dZUHtMqWq/xHbR8NevFZizbxLrqx1SB1ZJQyvjiKOR40rpQNUREU/DaibbMFnGuezUP5cOMUdZ
OjTzUj/5OXIiBAPHehLXITd1HJM8Mm3EI+eLAqtfuVuIbwEhOkLobBSD8wKMT8lEtG1TdWhgYE4N
zqlC7idoDiKx7yoPoXgTWfCSJsIqewMnpYEl29jsXoycd1NHWiy1oJNWuyBpIoSFb4V+XiRlf54L
HHMu0AOBZRU3KNeaZIdalUD1NRSNqqsRLHBNN1595UyEPJsY7ZGlgxOt9TYueTkWHrOQMYNXlMRM
jEbDtohRHJ6IFfkWKwSM1Tx+VW4QXDU0+0HGfJoRebagdPWx0uu+yq71YD0Y7mOHfGq/i5Z1mxPw
faXf1+eJdb7OBM+XXVOxOvNjHNT1KZyCc9vXq8D6tqrt4CplgbmRtXOeE+5VTRJ3R+rDo9WRCR1X
DHntyKJVIAWqiKHTytkL9ovm9iWK6TW00bb6QZt8CWulGOBjQ0P4u5MZl0fqQjuue9gdI69MVl72
LbyDbDtVGM66kAiLevxYGko9E7V3vYWpKWetWSuyHmviZqocPV7aG33l9fJezUP9WCFGY4nfs8K6
odeBrG+DQ44SXB7mwB1/3tkVoWJL88psizJLKGY2lOjzgs3TLvAzcuATXdh9QXHDM9o8MoZS9LPq
VUbOjZz5qkQ6NMpdsKkRKWywzxwZSeJo3Q8JoRmT3fbIShgWLc2EjkuSapnToE9JcnSlD6DPsV91
IiyUBf3VEnWf1apdyE5BRqdZFaB+g3QFdY5USeJLVLtUM3MElaAZdhFXpchPuc/7yoUlDpOj26Hn
5/5Flmibe98clJq9xWVmp3JmX9v/ZJ6zoOEC+8ittkIUHZYXQ7auGp192dRHU4qPpV6IBSy5w4fW
Ls6DB7skxcWbVlRjYr+PBlBSPYrr0UHu61SfUdyMm2mCjywwHbqAHqWTsviZEcMmdMStUxdk3TaH
Riqksblm6Vml5wIMCBhlHDVNEDxJWbeH3Ju2cErio6ZCRjAS/sy50nZL/CqyrjrGQ77+yrTJtFr3
TSxYjY5edqiNIB+cgAekXZa71UlJTq2wyqPwEbu1Zio2DQA2xdiYZF9K5Vm9Y6yqBgdqjireeVWB
CFsG7v3VspljD/i8xAQX0+0544jiXpdc9JqbS6dR8HNlEwU04PeYaJgtOaG0pVmBYY3GLSpBd+RM
U76ojhpGVDOBAEmusX03+yg3b3ZPb5QOydclGbpjSiyXZHaiA4a0adRcl/jokhaZbLwgK5jnedyM
LYk5ufVUTExvlG7FkbOHfaBT7WKiw7syW65Tz8E1Hy9X8F52uCnIRa3C90x9nVoI1L6NdqOJ87s4
HZ7KWUGxql3WL6h5q4D70lKt8syi/N443fWQspFxSl42rZuBQ6nukwJNuxuuVvpEPBs/O0xi/tpX
/nvp0C9FOYpMb2JnD4upJ6xmzHhhsgMpF7B1kmVugmQA9dNPO4KUXgoSWAIkHWE4rVa7Pt1mLOoO
cfjKLdNsHFovrDQMp/oq34Sqe5UT57eQ3Oq1478kxnbObYAez9Uo5lP3O2fVfvIAeEoPhkCeNGip
kMwVVvLaxlRe+bAXStfbOtyOEvmkTxtbdxTahOMqTrJwJP4mgb4VA1e0OvYFiQLevp4tOGL2Hmt8
klDPadHPx4UubMNnn2SFCLPkfgLbQ/5EhlgMgFjGCiX4ZNAvz8+tH/WHjGv1i+rbUy4jZoEh3S9u
ybsq8J+dwjc7ueTsHBNvl8RwY3qL8NUA4bqJl2wXwueYkgj8o++x3Yv7h7xAhYoFY6pnqJjBxyQY
weqw3ncS08YcR09TIklaKjhovD75bFwtmVdaV2McEUOfYZAh1jDpIk7rmeFHPhG96VJZQ6unlet6
xo7hg1vSlkam4NFPUPoM/twe2ukShcHIiW6DwPcUQWyl2vXtusXriugwLwzO5gpPhcrL9hjZu6Ge
r+cQT19deSff7ccToJPbwf5qlooU9KFCiF9zgGDGYgQQ1HtQQbLhiuoI6tSEU4E8eJ8A2LZF+5MF
Y7YTsXWUowsDOGS2Sj/kHekdcGYzLE5TeR9oyAsNJgD89egp59vEa/0rVJTDaZm7zwzVByzTwtrO
I71d4jwzge1QWBruCNTCg5FkGdrbaE5JvPCTXTMa9OvkEAsriPic4m6pzbBPUXYHgJtMyOOJeIxI
i7HaicT5ViZNtWPraAV+SJCffpiIWNMQZkjFIBk7QIW6FOYzpeq5coLh3iKlY9sV4UseRT9i3WUX
YciKiIMkOqVWAwEFoVzhEYiGnw4VX80dPnGZffpOvF+KmtHQQIOui3e0C+BJXRd8gze1R1+FH/no
nzIuR+5L+nYkq6a3C3CeFjp6VhzBtg/PpcfPcJU8JwqqiZxTwYYxAHpk2eDfls7aJWX+pGYXWP0M
krpO3rsBWV+VD2DHuNoLW4ZAxKeT350Tb4zvpgV39kI1ixCv4JwiJyjO2TfHOGHKurr1RrvcTgmD
ywg/wFU3GfyDnGAukyysfDPQBNRrI4yEQzAA9TaNdwzUUG4lCq7Cg//guhHQoYohNbMJP4DS6jcd
plIWojii8lffoYjwenfc+oGe9qKsX7r3dAkPscDDonHpDkOzK+eHJUzTnUJYvnV5NFUOUyFOyYuL
q3S7NMiXOJC/c91/Jzgsp6qePmfPI7/Jwh+0sF8OHau5JBZFqgURImcBlLvLTdUFW/PeFVLspa+f
vKy6LPg7l57VOnYm9oMki3k/HGyiO6VzqNzW9DAv10rTL9btAvyuQMw0obd2ADDWsSMeQ7p6LyHU
QWbykvc0mKk3XhsLIq5YJdmzREZNW2nIeKZW7JG0McIM3M3KDbHcj3KdbGPUA7NT/MhwgyN2AEfH
wb8qj1GKJmgzQ8MUpsqQX2lf+Ec6jSTE3RXqdrniLn/MAlaqzEeZiMnqXrviul0E5eeIEmPtYQoU
mFjkaOXr1l22CSxVz5nu8F69ejKouQcmeMtlA/muQzM4wnYPeWBqPZzKyJm5pu+KHsn7YmGgMZEH
NzVCpm6Ama4yMTvrImCB077NfYOANLlC4wrOOaoZqDsK18DYgXtHwR3GhPV4SN77iMetdPIKp3wH
MzRzQC9CEswltwcUc4TRpLXeZx23j3HRTCZUye0iYv+Jz24vOvRTbcvE0yQUorBpEX7SRjfTSH4g
KrHA6eLD3JjnvIXQhN1z2JYd/xq1+9yxN0m0rnZDUN1YAOO2XbZrkahtkVWniC04jtKw1Bc72ZM/
HF8G6NLcuToUjT2UtI7RjpUempi7T+iX4zFLzK03BNymKh/lpK+eorhExG4YjfQt2Ja5my65GyxH
32a5ixPZ+vL7b//6l3//1/fp3+LP+q4uWDRW+i//zvvvmAm7NEZ2+M/v/uXwWd98Lz/1r6/6r8/6
6zf5r3f5or990+138/2f3tlxAJj5vv+EOvWp+8L8+v78+PUz/28/+Nvnr+/yNDeff/7+/QOQyBbN
Zpe+m9//9qHTx5+/K+Wh7/R+/Y1//RPXn/G3T1j/iD9///Lry/7n//hu3fznf+j//I/+43/7DT6/
a/Pn7678w1agCsMQrrIXuL7/+2/j56+PiD9CRyIKDoSQri1t9ftvnFwm+fN3L/jDd/g/2/bcwPWo
s37/Tdf9rw/5fwSe64fK90OPL+RX/fuD8U/PxT+em9+qHrVaWhnNbxPw45u/PmfrXxvYXogqSoQu
435lc2QLPv7+/SGtYj7d+Re2/KGTyYiZWmqzACpQ2GFRXAdrmdwTucWrV4n5FoYRGb0xsS3Z8NA1
1bLPcKD2MVapXnXiUE2j+5j7zBJVUFWsCdJDl+jli+PbnGtpHp7TDEho3ZDqOqby6xDSgwKaSGCH
xfZh6irvakAsx+6FqR/BVrfJnDanYsyZyctsvMz9fMqsvrnzHmLbs+/6HEoakxqKimy5GmykBbop
/b2beN4Dii/c99Gzrxrrel1jnmOUNTunneJvnEH3eZ11H63TPQbVytiJR7iqA68L5oL1W5UASAdU
q4LmKxpdcYxah/Gi+9E4DtPpuSDZL8AcPUasg6jKVypbea2WvngYLMw7C0BToZzlir3fctWvb9LI
MDmLs4KEYOXdTP7PyMyUPNo/Di58pSK1l1NbUgh6isgPP5PuPpqzV9UU1UnXmFZoeEsbI9fQeUD+
w8z/6lChg9XAU9akr+z1cHmM+k02E5voGFn2JEuu7I4nFQcaIlPaqJMY8ukA1hdl0EMUU9daQmZf
Z13cibbCCxW+TkYh3J64RWCOnA/t6JU7dDzusZxl+4J38qrs4uYxRXUHhvVgVKF3lWqrxyyGM7hE
OM0kpbp/x3Pm3bqW793OFR72llr2IBlysaUPOXyGEbze+q5d4bJw1ze/3v31Zplus6juT1NS3IWu
6Ek/MXl5wWrFbTBDLSPVAKZEuvyz1Ldx0aeXX/8V2VL99V+/3k0SJkTYrEG5xj2utHKcIaz00VUf
VHcYx6YwZzmq0uHb7Ks36IHitl6i9KuVfesHp/+W6Zha1HfJlPr1btXAGYQswhKiR+R/HyRWg/uN
fRerQ5JtvIV2OmMTMy+TOk9w74px3LeIXY+4uLJrWfZP8er1KuoxoG3t4LE4kvmlCwMCQNZ13Ibe
VlUWccq+gvzepylxFOGXUizleVEBYrWsWM5DPiBKtLl4Bl1hRwWNnqWPqFRGnIbIelHsm5uqxe43
mPTVdqYLceL6tQqDs/DLOytGZvqPN2OBEq/HjXDUIaJjdnuoqxsUbcLyw+sJM0Lh192jL0v97KW3
sbH6r3lh5J6n+ux4wrmq59i9atc3uQUJyPLQGox4+G+kGHiwnVUorqS51oapZ4kg/kDC0m0aFUj9
deXd9579w1o0282wYmJZm7u+pfSoCwV7Ypz1de/mLAaUCsDorYTJib9kCFqkbEnyaCd+cBgj6JNe
wpzdl116KVcCjJ9i2mDekXpMhhCD3o3urO/y0TTXWuIGXf/LGF4dWrrxtmZaef71Ju0aufv/+hB0
fMcXwnY4LDjq/w/H4Kn4WQ///eT7b1/1t7PP/8MDTYupwJeB6/ryH2ef/EP5DqdioHxBVyM5dv5+
9nl/BKyjQjbDnucK5XIs/v3s8/5wQ9vhWAwDvpkr/1+OPg6tfz76XM/1ZGgHNnJF12ZwFfzz0RdH
bWIPJdEz3VLTzw9oYTit46eW32yfzoJYiwQFeQ6yJvXD7DHLcLeaZHHflQ+jaSxjFuZvgmko4mvy
5GGwWqxaWcDkFhg/eiRP/5y98bBgJk6Xbt9CYvLzn5RcsEpe+xGaYyz9Xemgk0Vak57TIdpmA4J0
5pLeg0psBiQOgOlIskzmfKrufXvKz07PcWCsarjkBcOmQqqOHRM75aoifarCApDW+fO8BiAIkR1K
pTFQRC1ZWyN62dIlQhW8ftGUgJ0H7V6ycKYTd+MXj3nZ9YrUcWAcromWqF63HPm7Ck+ltaIEl4HF
0QerigRkXbgFMLBpGdck+hhFGilHTdgNMS2ok0wyTscyyYeDqWa18eLWfVvcibL4DjEVFnFcBfgu
GChbHkObNqVt9KykOHeWl58XMhpTCSvAGtL7tIw//MJJDrKZ9Tkx0JYH7na0kb6Npy5JnHMdGf+Q
osXZASQBy8cm9opBLCMCFLKfbouyWYFOn6UhImNa4ZVF9+AvcXgyDEn2rqasd3z4EOsAZRBh89B3
LhZUt3tYcn95DOrkJU5Wex4IBsEYOR7I3jPgGLJbplDEXLQOgd2Y9MuU+a8jZnRFp2i+eARrfg36
cj52faOhOTJ0HIM6ICSka6+EZiLRRVV3NeXFg67a+aZl+E+fyWYKjfhk7OYsvAoeed8+uoACsJk7
xaMD8Nlg8Htw+qK8FALXYr7Y1TVGkkjnO28szoZgubRKTg1NhBUg9ZtRtWclTm7HBT/JEDRbdiao
70Vs7oIEiRZUs6ON5QnAklcyjIBIkxRTvlWTnk6Kl8vRWmCvcdw21+7AwtEg/uTxRtQ99x3EvWFi
YT93dKh+0Jx/vfEsLa4WEsPsJL9pCLFrQIzcq/LTSSEzMf90byv2tKTV4qf+lxZLpBWFLStMxcYa
B303uLcLRE+oEkcTISQw7q35X+ydR3LlSLqlV4QwwCHcMWxeraj1BMZQ0IBDi+lbSG/m9b76AzOz
MirNXlnXsNNqcjNIJtXlBfwX53ynG/Y1TgjUqkbrPKpAv88Khn+DEmFZ8z7KEqwt6X1hUu1ggO9F
hj6EsdSQRP4iBoNzDkqwYjSSxjEoSHJikVs+mrlxCmVw0hMI82Uau8xUcvvFa1jeE9o9lSxPnNL+
FtjRPrAbDPHfDMq5xoj2TQZSP6mwP9Sp9TIP2VviYtfAlj+kIwuqt9DFqx48EEHW5z8MGIANg+de
0g4atxZGPMbX6XDnW/deiOQHvgpseuiBwXhxvK0Pcs0lb6ChTHBI9czXJl1xViVoWigsoeI2HWL3
3Hid4TEjy+YjeYgYQLMxFhGO0lDcbFH53ZYjZrkwME4V8NQxDR/ykljZKgaI7Z8iuPGduElq48Es
7WdcIK8Dylc3BbCtGOyx8DvUWEJicNIj01g98BOKot+IJsZBPLGSw2lJotzo3ckcE/fIfY/TFn0I
DNpvc9M/Iyh/S5W9N0IymTzxU5nhPvDJKOh5yY2pupsYry0BRV7ww8S/o0O+XNbdmtmdGwX3Jfuj
Rhg3TjXclFLsJ1Z/3YBIqu9woJKtkbjDs5G7B7PPHieUqbm99wmpalP/rOL63VAt1ImO+VzTGUhC
2JOzl2dsmKLuKAM8GPatEOywW0RIlYGAb1T3ssSh4Lp35dQfGBDtZZwcpzTZVvKibajybXJyna8s
kG5agJSlRXk0smOl2bpLdPpYuHw7o59J1V5USxa5p058mJF+If6jMKKNYvOw2LIF+tfmR1pO64YI
ZIuVj+E+m01+DvAIMvCN22IbeynJF+0qcj6PmFXGsKoAxK9sf9cxzWdvTewujEtsGG30sNzIuVbx
5L5pQLKLJpdYLeREB+kjdEHY/FL1nF5WAqLSqJ6ygfDUmp9+uRDyyb6dIMwNeXoC68EQFHOAdC7E
XpiklhlWwJguZ9cPM62Bc+3meIz0wH2GuTIAYWJ5VEV6V54MB8MFH+D/MIjDreAo46Q8RM5iwlpG
pEzDTDw8k4i7jeFMx5AMNS29s1vc2jkA2b91McZEQlF3/KtS7OrjG2OIX2uxf3zS75WY/OJaFLTK
VWw4PMum3vp9CuF+YTaxzBNs5dONLzXfH5UYowYftJZahhfCduxfKjHvC3UY4kDlLSJq89+bQthU
bv88hXD5vq5UFHbCFEhymL/8OoUIzIFeuEcD4rAdt9HyhvFvDz5LwRuvwK2LOoaqTJUV6EHGlExW
6k1HgsHYpMj6bFDLk7T2mR/amyaFv1lEJKHDd9BXJuuP0y//jIoOTWLOQxqtysa0T4EzRuekKaOz
zGR0rnIH3+vn2wBA4bmDE/GvkXVcC0Okj9ZcpWjqfyKWcQ4dG+ZjG4bD0W/HclsoDxnQa1rr6SFf
Hnr20VceIL2pDtsHBp3+CusnLb/BxrPQpD0yuNFHM3ceVA/PeaYUuaFMQeLhgsSxspDgneVBaJFd
nGGytm0ALeXzfYir6q100Qa1clipQLrvjbib2tS6LwZPnbXA7xm+eSzaL4Gh5PWI+bPgTfhKbo5J
JSn3oe4QgreQAhqzgATtxN2Lw1YWFz074P5SlrI5Wk64z1mdH3u0icegnq3jFLXPMhnVobSy8tar
nzxf13csLzeT6wR3NP1skb2eUJciJIzMsp7GFr1xbsnx1nMz55Khn1i5M5137rQf7lD290NQpuei
1/FaS23eMim99aLEPPaN8nYaHRa2YEixc9kfVYYRZA6yCyuOn0bZ5yzf0XyWU57fCFA8t4Xvs4+M
hLieyhzheIjOsIh8fzMTcOtMDOGpV8gtNhkH+xPSS9st5fUwfeT8r5vCSZHQI0dghBJ9LztSTAin
/F6M6GryPKwxlpbQSpWX3rS2Yx17B2xwb+U3YxADXZmM760ZQ1MizAJ017Q3vQA3TpxMyAAzautU
6lvckGE0jY8NrstmNvUb65cjqu8fRejVtw2aHBXa5U6VunpmJLgRUwV2q+THjVqGTrMM0QMV6eI6
axkwWKirO2iDJsEGjRPLh7EX3sMwJVvDf2jqaHqpSsPbtCPBCUONUkAGU/k4ScYXRRhcZkG30cJC
CPiDAm2MuZikf0mUk19y65mP5mflgmCh+SAMKwUzqg3XxTCJpBz4/qNJF33TDOMFpwwnAAfsJpMW
oTfCCZCKbMw2rJ/8625OvENnhtnZQxywjh3sVzr0PgbMaGdfq2dEoNXDSGuInDIozt5CaMf2+UiS
VIvi9tGgaFsxarS2DoK0C8Kb9mJ3KKd81/2K5DU6yADKaTxjY5RDtTcitouytnnK+oDcgERkZ/T0
P9icovy0qjPibqQkenIafMi4ZKYU53RdV/BeTPI5xdKuFQk0JAOMGDWo7MnqikMVsCgEOy6s5l2Q
LFmyP79zVLVksDnTlgSR+K7oF9NGWHtX4VREZ+bs8E2iwGMLFhvo3R1nw0J52nkjuLrebY0d96+v
Q5aMO38KvbWlcjINqh6pRYVD8/PNcoiWsSJd1+ebiS4GyIBopXX3ZvY9lWuiqwTQKHNKr/AeMfLP
Gw28ZQtJv0HBgYzYTmIiUozzZMjoCe6TPFsL6iELi/Am7mAseH6uVgZ3GuDhD4mYp7dEASWSOfVE
zxjlnEXt/ZzP125E4StTs3+Mm/lgBaL5WhPMZtv1fGIAmm11PjPkdU0YLyj9tpPFL+8b6npoLIXm
ev13P9uF74l/dbajAfpoio+/HO6/fdafYxaXFQPHpmnbwrStXw53x3GYlwjHsRzqac7dPw934QrG
LMtYZnn/HzMW94srbGma0uKebNmMX/6YAP2/7BeWwuKf9gsufkEqCzYMHs4ax+J3/fVkH6YI/QMz
bgJjg9epn7KvtmVTTgfzToRldhoIzLF7PT8zSe9OnEWKTCluNEV+b2Ci3Uf+wUAZfOwTh4BMSXRC
Nk7ltpSLO8sEGOl7umOpHQNUGkmBlU2lb6mXwUv4mOWVmE+RBNMcFYCrFKs5Q21kFtTPiVtDjsR6
9cpgHmF01VVPHgmcEe3HNWlQhL+HyaHVUlxrJ2wPTmntzKSzz73uy+t8dstrbI4Gm8w5hC3D+1TC
epfV4HQK0RF3nmlCZlP1kRn8N7Ek4lRJYZ3aqnOe4h6UDK9/OjESarkk5HJtpMtVgvwFffhy5Tif
1xAXk1iuqliah94Mh8c2YwxlcunlXILLSPOslqsyXa5PVsnTWxo/MORu13K5hnFJgOtermuxXOHN
cq3Py1WPNAiER9l/bdIcBbUMnlVtvbg5jWfZt/qMclA9eWQWYdON0gv+0e6aM+KW52G8SP/WHS2L
58IYL6ajzJNuGV3ZuHRdsjttNfNfhkBa+3IT+p3FU8JDoP74lyYjYM5hcuponKDpLfLhfj92rvlm
22RbqGkkbNIkDz4xm2ndddDMqlkZN5bjRseuquW2C4pnrLL+YTCEvQuzoDiGgRWcYyNEQak0CryS
EKTT59uj9JudW8TRgoB4s+lWThUTr/uRodqNh6eZAmjFvs3/2QqAjOiR3wc3o1kKpvyeKfpazIsr
quynp0wEhN+kT225UCA7VmXEX7BgRaiznoru1q1xbDQOjM+SVdcaH+h3q43ih6yw900h2JQHH2Mo
440niMVuEOhuMsK1aM+tr7Zd6pdK+5huJ9q/SBLXxUtdXymsnEe0N1R5CY7USTXTZXDKZK+xV2xM
3Y17c4qb19LTp5l4vweMVtFt2KbfP989ZfGjaeNjHNpWvApeYX2tyExhDbdlIsDEQbUHBpr1CW/9
XSiceAcQ4YbpXUP6t/LPU+6cw9Y17qy+yAAIdTnsIjtMV6nM5k0QVWikhEHKdF8zhLEMlK2D8Jpz
YLRsb1IAgq3Zpl99o/tpOiB/jDTvD6kBiVLAWc9zdV3qIDliwy9uIVJ/4Mmv933ZuPDvrIkY+qrf
h5kH5DlwL3/3I0Mp818uqP9X/fHXlfRvn/L7eSG+SBNnl+9b0jOFa7Nd/r0ZNL94NINk5Alle5Qf
nCR/nhceQkvY0JL7OQ+/rKRpIU3bNaWwWW9/tpD/xpHhun9tBrHO2VIxnsdob/KFl4//spKetaym
uW5JYm6BfoHGUKuoA8LlDjEpoob+YeTQp5Ix2+d5fmiLvL0r4gFEVpFiZiWGjy9MrpmYzz794oYX
EaOL8YGxsUHCVb/DdbQjTGRdSwEKpwaGAL+k3teu+Tg1jjzXQX6p/CE8loVi7VZmxWlcHpoQdKg0
6njjm8m9tFzje9FP6HRq5zVbZtxdWEN+11n0IIk0UW3f7bukGVEZS4T2BtB7f3kIqqY+fr75+S/l
5x1r8w5mhp6MC2Fh9k3Ulu+Dvh/nHBdxBFjTwZKykxylK6et3JPfGC9DAPNnrAbvMg6mA1MZ7EOq
TSCkne3tnDS9KwIzvyuadnyckULldWmQOurWO6/l1stIKuIxmMYIrrHLDr7Iz7+9zx/JGM9NH2lL
QWXcYQiiau3jN8cWMNbsuT85xj5PQB2lIUeglXTld4ecx3ASb4kgUc9gXxH6svpayOaA4Y8ppg92
MRSwov98qLi7ruxoafeEejZNbXwNKkI/4sB6q4IxPgQ9YJxIes1mdA21bkZJUMlcfugewDCJWPr6
zwdlovmdOrqRz/fNpBqFJjtI/4LPvQPkiS9HBuVCZo+M0+dDInHxmJL4Os8G8Y5fEXeHhSBxHKdh
m2dxy5qDDQev/P5EwY0T+fOfOB6Gk+33u8whFaEMl/VzCmQdF1Ritt61z/G9ySbsHU7qAGNd3keY
6nCe8WJGYuEcoZg+pUX5CoO9v1ZIjq4Hny6hFwje/mPY/o9h+z+Gbfv/B8N2jLZrg0bLvpoNzO8W
295tt9hmkggMKn4mPDt18gTujkRyawq3w8SKmIVNiusEepZE1NQ13ztLBasEfnQk4YJC9yC+s7YV
ubjeRw3hCBQv6kt4B5t2DvptEJDIWAEE3jSLhlVXhPiGFckwbGOaqbyvS53tmiwGBDwtEK7eV4ic
wM36chL7efLPnemWl9zAAWPEyFmB2Kx1ZiC7j6ZhPeX0ZCrDc2tn5SknbZjgJ6gOVIsj5lDNoHHs
jv6i9NBeeUSlQwJfwG7b6KbFTEH4iAwwodtB7d2w9OQYEYKSnvA6UQ7ONvOrA01OuCawla9qi+qI
pQ0GguEArVH6Ff2vRrLjx2hxTUWqLJ7ExN/ktE7rWN9a6Mz38Hu67Tj5wEPn2djHyoxeY8LpYr9q
32fkH03W1ddoeSqVH8gOfJcma8SGrAcfwrTpDvmNE3kVLuOJWQvExVl/8weBNCofiS9IoqchMjkv
E7IsJuvDwTu0QPqSfTrNb7j6X1RDNL1nqWlfppqtqgreC8FQUozpd9/bj0aa3XoGkAsIWTjNc5+o
s2SAxNGKQx1BWXRN37wWeQDA1b82WTLuhlo2G6S5tR3i/Auw8OSijEm6SW+zpDfADj+VuJvgwzpv
KQEi4YI/KcPioQmMZ/x0mGw745DHx8AMkHfyEgLOENIQ2Q0mBjvlXGZr7gfiYAnxFbk+YIExXDOl
tc+6hMjSCTc7lYCJT9HQP396GigwXhbNe5Y1X+cRJiInJ2DZSqvHjILrPE2l9ejkYGKGmo0bb0y4
o3jCoXKEzbtRu2sf1S2vfaD3aFq94NnHl3DMwuR5LsPqmk2j+LsveIQ0Larc/1lr89hl3378ZQb0
+yf9XtP7XxbZKmZ21xKLnubPGZD6YpoWGhyUMzZ1u/pFZup+YXfDVNlFgS6ltOkq/hgDOV8o5NHZ
WKbn/9syU7lskX4dAzF/QovB1Yqc1eens/8yBvImMnob38DHOPoQd2ICVCLnGbOzeSkp96/CRgvw
PqTw2b3zNtc42bUHrWpOMoB2FRaHrC7sR+YpiFDwpBJfF6NesatmjVeqOxlIHph+wNqC97aMEMDr
DzkqCGTr+M7Mfu8MhXNy0lIfIZA+52Ea3GQBwRZY5FQ6nepUzaeMAm3vkj3YF45+rL3SOjTk3gBy
400z0c5tMjlbFGaaJMS0esz9B0MB/YxB3Dxi9n0l1DTdK6i4YOQI/KwsHCF0U3sVJxWkOxeUg7bM
bWxBuA0WuGNW+fh1BFrE9tj3uI/dMSteZ93+NJF/r2pbxBv6lNuiMZqzq9EOGlUHSthCDdMi3MVn
otNjkTr3UMe7a1ca3XVD2BLNzjki+/ZYk00EU3faKTCrPhrTc6hq1Ltz/pHULTcmYTCEHxugLoWp
662bqh/1UEp6cn4DJPTWyssRCGaLORewVLX1o3Hve9V3FXFnr63xhPST5KnFKZfMN4hDNvloJ0eW
EisPSe4efcfKs1297pxWb9LJQ+5a2NyC1UtnZ/dZUr77eNsymU1gBaHOoYvMjqWOsktV9P7RJf7d
R9IKSQMVkj9oUEpRpg5TCL+kqo2Lxvq8Fm7fbjTu4avKhE0mZuN9SCeLiXR4g45y6ZTYjPXppgqA
4plh+W0YSJ3QCCPXU7u4ZEwcvk0VbSCkkFBO87xBa3lh6V/sfCB8q4z0Yv9Fw7A/o/PdiTiF0CU4
nXAW1RUemLjH1zNrvemMDmduMfxASAYvywC4q/GpxDYSfI5CcyVY4DkWmqQEDxnd6isvopsgJC4X
0s1b5b1ayrsVFRAdpkgwrPHKBcHaIR0IFwIT/XD0ON9hCrjK25AH6LvvKLHOqqo2hVWc835aFzn6
GYhZuAznulox8ltZZbWSAJK0oB+2yxWEvw26qaUTJHl4hDMmbUhShl362Do6sHyqeokK0COZa/0w
m9TcJhVhkbkgAsLGweaRf2DJx6H4iJgaDiq8dNaIZE3wDKFZxvl0BARzXphtepEB6PQ6Q7sDhX5X
kQDpAudGMrWvFti28dpF3h7z5raYiatLWYkBl8lxdSzdGPqb9iIN8JdT6kErTPjNvP42S+Fdz1kF
cGLBreAUQgThMiiMvhGiRBoy5QixCTU7M7CaaysG84HjPGdHElVfK5KbY69fa58jvoUoCe6oJ9YO
zZupepIe2EAdCXdE/N3x+lJkO1grpxAbiP48OWDFQ3BwbVyuHW/cG/yGhPcAP7GuTCQccsA7CQig
wdnTecRmdcokYh72dZLi2fThZIpF6NI339zxW4IX0kVr1UOHmsnjMHG35V0PmePWyz8y7h5MbjF5
sN4biP5G9adHfmGw8H1I0yr6S+ZhX10SmvG/R0X+Poq73B8w/CqwoIPZ7SwiV9vBc3ZN+SRNYEGT
TtF7PU3FuUEBJfEQBbbY9G5HoKZgYXWbNziszyE4kAEAZ4SRsx6mvYPvBRc/gRPymgv0qoIbEkj/
2RuT9zSx75IMVDwtL9YZH1NQN+8yePLrvEpPQQxCoHH9I39EC+z3lelw8ZjfKr5FbRLWi+GxE99b
G2iS81rgW04hf7ik+w0jmAKirqhgrpjArEJNIH05gtGp4AsSYYEebwyjFXeIpLJ2UVfuPPzMzYi7
qBdwBYmeuQJ8guYk2Nvcn1nZN3uc3jzN6Xi0Yvdk+K2xspYNao450E2afo9LyLwyIiCRPtx1srXI
n0uns2zdjRG91J3/IJz5TtYwRUsCf3Jcj13F6vGxIjaKHD+Y1h4qUWJFDr1n4e0HseDAALmqGvEQ
ieyenEnJcmy6B4v71Q/IdcBoDBlpBHplqDy5IfXJ0iSdR/NIEHASDuQqoTkfpvehyBwCtAmEaVmV
NAYy1qh6xnMpUWm+IpAnrmwBIfusdfsGIJwR3oBQ7PGSdzcZw+ArUNlTJz5YhFzkOL+i3Qwn+hAb
0DsOTfHK3lO9dnA6uSOw0ZualAYHu7NBdqquzFdh5M0WoFvIsd7CtxgTBzZoS1DFsphdvvNNzqqi
0AyN+nCIVzg19r4IHkmtj1do4DxUWMR6RMtkCDX3FWMVop0tAHVSxf4GS8N3i0ygOvV3KdmwGKT4
fSKNLFIjNKpjUnykN94O7MO3XsX6Q8fqaShGkzQng3LAxelf9OUpC0OkHmZ2CmfSzephb4OK3ilf
XYqpnYjIg8Xn4qzSk9QbG1nyPgUKetUar0ICXCg8+FShZ8Bs5jvCoUYqiazz3h0lfnwTxlYFXKKZ
xHWUzdu619aNlQ8nlrgp1rtyHaUt5hRRQ971fwCwVxBCgnYnkecqnMgTjnJQoexqMPg/k7dorQE0
vFWIqs9kX5PXVFeoAerDHGuxUhUeyslDMKHxLI+gmfk2ACOyj9bGEFCO+taNyLRyZDlj5/kWGesy
B6WAYItob+Ko8hBAp8cBjt4VduqQ1GptBt7JGnW3kyYzxTwA7B+QT0wH9tOZOvhJQ3uq7VeL24rD
qv3KtPqncblPOila2gzVMKyAb43r+oewUbvEI8kW4PR3CDbERkNtwgYfojqujL0Wj0pKqLOUF1jt
SHhAtXtJura7GVwProkGkBUzaetBee5Y4DRwijxrY4XkPxR5fUl0vcN6EgPqmVjbWJjwS2EeZyF/
mq5OthDcnixz5P7N3+exy730xF9xOwyEe2B8PGvV1bs5RR/nxCI+ejXBHwOFAfsLB68p+VcDQS7I
FCz3PFT9KrO9n4MX7Eu/2OZ+04CPn6tjF/K0NEA59vhwWvACk8DeYiwjwe5nzMqnwhV1gFBHtZZf
cPTd9+qaHW56cb2I87y2mp1nKndbp9CAEyP5WVnoljuUKFeuVluG9uOhzkc4X/jmw9Jqbi2PoOAg
UkvIJi8BJ09AzMnovoEt65iteXKK98SEDe94u5KFKOJr0e2bTixoYLn2yAHeG43nrcPGg29dhO4x
BHj5XMwV+j8qqWMwB18rdH6uqzQYHlMftZW2ay9NKaPIzeNJU1+hcnMIl+E7mPUJ5aeaEV1xJLVj
cB2Urj7OVYtWsxeXtk+eWFZP2y6c802FCJrqxAhPupA3IPDKs2XUt0NleBdG2frBqqslNDTFQ87r
clS1c63L2TozN3nqc15sXcuRqnyYFUZZZX/3nhGYlMsO5n/uGVf//V/Zf/9X/fF//nf8F/HAb5/5
e+NIeyiEsNAFctba2D7+sQzyvghgo4gHlCk963Pj88cyyPniShZEtHIWH1DyF/2A88XE84NBw4aO
7PqIBv+NZZC9GEH+uXEUjufwbppHYTqeRV/76zKIApeXGWgacmZOgvBZ5icWsCe2M+Y8opdFEbBt
qq9jCvN3sthF+v6PtIY1QswEMUjybYTTgcMqs9e2S3pmXTWgV2DOTNp8rUa/3cfMcYrJ0asaR/m2
Fao8maN9CL3BWQ0mHHWR9xtrNLicERddAYIjLjY/JI5DJEs6E5ZgcpjU+iOEJcGCpUn3wIZX7Dw/
aFEazhI2vnlJVkUg05XZfRcdwTiJ0xarinupjKaZMNezoS3/ghSUARSR0a1NfnUQQ4BrqsQ5hWn7
BpG32c+9uqevvYQB3FUBXHrdtOZrF8to28fg7kAt2sC6TMgm7TocBbQ9RBNXykHY4JHyC9SZ50kD
h3E8AmH6/Bj2AhgrpVocTMW614vbLbJ2ndSUjcsOo29HjAAjtkcrSrdztUA1YDJuq2pcTwnaKnOC
xgQmkyGYER2TgZJu6vpX0XXTKugc9FDVV677glU+rvHAzT76grwDY2w3fkNZIDoH7QYiCD+lcAHQ
vKox8VM42y9mY1vEID1BzhCHoWyfNM9sZOQQjHVPqEBGeTwByDOwgCmMDcvEMjkB1Tn5+TRcrDzo
Sbirr0VfIV0HVjl13XmRj6LN7E6h0O65sIIXreEhwOcu1pj7cwR+drtC4Dmb2D/GBcfXCuNhYn9O
KiJYr6oIxGlY3kw91Au+u7CwHX2VIBo8fT7YhMFKGnwITy1WNQs/kDETkmC5sqYPyjCl4gA0WosD
FWe7m9tvw4rhXH8xfOCSM7fDCJ0H2qCl2vE4sUJnBu+Yhe2pjF/AgeDtNIia4/kNNxSH0162DDlc
nKZ3fU/xV9nHVjX2pR695DnMqseJaMMDldIlg1GqDHDekBA066i4uC6NprjunRjZSjKjFk9dQKnD
4vvlFV/QN0UZgc90o05+zegUpG/TI2e3rOeonY37LM6x3I0LBw4A4PsUzg9jYblHnYNsK/jb7bK0
sU6wsMN1BH58N3RhspptWionmZrriW9y5cyVpWDm1JewaBfCGrnJBkQAswOQ36lxXMC/YXNC6ERF
2ofrpAUOw3bVlu5A1e+H9dlgVCzTMTgpB3FPmIT3WTnzTElHQa+zQ/ASvBk4EgTwZOrxHOJL3PgV
V0AmBhgi05jORxGL+UjAndonebuRk2ndKkg0CnTO6fOtzwc/I95Pm5C84nPTOua5KRGEtKnRwpOx
cywCNbz3cJDf6sBM7nJb5JsgD+UaLyd4e2ghh2iuGU5kyCY9iemqEIZ9DDGKPCAlVruhWAADktTk
KJyq21FVpODGytmlcpruja7feCQArEGgWJvANcT950MsCKYcZXWbGg4mZgHIw+lSdYtGqN6o1J3W
YVEOG6GI8oxty8Q6Mnh6b44JF09rwTIb6gdTIlpuFoOZuVjN3MV0Zi/2M38xotkWljRlLU4BMHb3
Ntz4DVXp2tAqOqEPcDaq77PXsOmOo0rEt0DOiIicMYGZPA97R87bCoDe3ouEsw3nIXwcS6GvsCLj
wlOSRiuK22OemvEGfId6b0nyNEUln8N5gv8aTGpbDKW3CdUwUqOO+MJspc5C07aHxYXB2amfAoyv
oJ8T7acvc0MqWed18tqIJJOOKd+MQRjeWaUjMQnFR+b+b/TMA2LSxLwTqU3jEFVE14+bv7nWBB2I
+y+1Jg8dg+n+r6Pp3z7rH/JEz3MwESjB356UeoqF3+UmzheIOwhR3MWSIPjnn3ITyYckTALp/FZi
/OI9kF+YDaIMMSkwLNPFt/lvVBjoXv65wlh+JN8VyDXYt/A1/WV0/YvcRFFud00FgjUuKlZVniJ8
K1MNMv0WDno0upfP92UWhgHLbn+GIEd0NlqPxfJQgyHAHr0Z5pmy2x+682zXYnGAlu+NV/20Crvd
TxFNp/8A1Mq/d/rRJHku/VmhsLsFRUwIPBf03jXwfmtiltgVpNeVnfJCXRTfVpbJR0A0q8Bh1+Qj
uwOPIHHbaWhLXlaiNO5GsQ2tAuukWzC9CJ3qmGZwoaGWEP61PJguOQwVWDBGUno/LwaCueoJIU0T
7FmU4HsyGm7bpg/Ow5wFZ+IIvHVag4+SeeGiNSfNpUSqwynT4RNoq3MCz/ocLQ9gvVn1mN4xXYYK
YizG57Tt8qOsif2L/Kf2895tZLqh/06cg2WMe+VX5RV/Df8lSRjGNQCPHjNDp3S+/ffeCYhdk2o8
S8gnZNIp7KbKX0BGY/0ce8RRACs+mhEq/LkumMPcGt4UE85BxzgM/ZUn+2DfZdrnyG8PfZn015C0
N9qJvrbLmN/xgNEGut4EAhi2oYv8rvSWjDwn8EDgKVpQRt5Y8yY/wKHOKWnbHZp4hjlri0XG2swK
b6sUi4a4yFax0etbVqHEMVi98Z7p8IR1fQ1LzuUGuKTqGUyyuoLkB+UDBre82GdoDVE8NiFpOrA6
d8AcGBd2fb2GWQGDu2xpq8j0XM0p1n+6aNvqx30BumxV2TQ/gTVWdKLFTRumyUcUKCZmdpw92Tl/
jagfAZZmSbaaljDAWWf+OdaR3uOP9U5V5H8PmOuTc+lP9xZwGtK8SBJUZNk1Rfqu8lKsh0iMR20y
vqbrAq4s8EJS1PnfZjpr3wKdEQkwPrGdEGDhl8XBGSJvC/SSV6eTWJeAAspye/q5pV6C5XhfYvnX
8k4w47kANPbuBfkJIAaIMcinWzXXzhYfpHUGcR5sy0BV6GC+ke6shwU2vGnTny4TSmS6+56MDuhf
u5RqMi+Nm0W+OyXuoQde67DuqJXaGT11melucQ+wsUToqz2+KyWF6OAr7uZGr31Cv2ZTbgo2qTkB
nuyX4MfNMPIxvgbVnO5h87y0Q/9gLvzpLmPF0XjDfczfjolbPe/KeD7XxDTR4x5V0z200XYuedXa
Cakl07nwybAu2rsWxhb1CHOmK4jPp5R0cJ8MTtLo75Hb3XLreUEG9GCQL6ji/SDdp7bYu2q6F2F2
6kmMdKCNtHgP2sw+V079yErqBwRSZsqIwkA3nv0nOeoPnM83whu+Jg00Wyu6tmoMUKyvVXc7GOP1
QMRr4c3XUTpcU1TgDjxPowmQyltCg+zpW8PEnF1wRj3amxudH4q5uwfj8NHU+saoIGaNwxq/2KN6
8KvTOH4dAl6NvX9vucUa88PKduOTLAiAq4zv4YXm8sMsuo1l5O9+i92RtK44fZwi82dm2xUz5R71
68/RGhZS6F3puOea9bxHEOTiwihc1j7meIPelQBw07q2bOyrwruqen7onCp18L2vumST6Mak4tR8
ec8420K+mVTfjpl/2ME5cSrYsS5wpIhCuWj8g9db16ZtvIi4eqjyZidL+wwj5KHz+5TLXryWU9qf
xA3LFqInq/IVgTce+/LbaEzfR0jEK+mXGC5Smskr1x/5Y9L4ZF13VTOf7kAeUGVCra0YF58JanuS
cQ57eYrvoCetbBBRjNMG4nMlXPDuEBSVXNNvoKLr06dsane9UA9OvccnzbBSJ1TGbn3Uyavtpht/
ao4VLqEoIEFGRHuHWDNb0dpM3qEnuRt53f/l7sySG0eybTsipKFvftmBBHtSEiX9wKRQBPq+x3Tu
WN683nJlVmZVXrtlVr/1wwjJQiESJNz9nLP32i050CpUP+Dju1zR0DIk7mwjHg4Nz/QHN4QDCK9g
68jHPkuQDdI9VH+kYNDH2dxyhVy7IeIaZf1c9vTf66s8+fc8Dl91kuq0gEOoNhzMgIQ7GSZ0aL5F
mbOGyLpEMQzDMzvIQ+PWZreWyQyGXbav8bYQdOwR2eXNXXhTkH3z4V/PtJQqXWHq9FTp3Xbq0Ih0
sqfEj7Hnw63Uym3uxjc5JPpurumxhWdZUX5UhwBAre37O4XiM65ILEu7HemTfWtuOi4aXoDN4JTu
PCYfZjBffb2+ZXF9Ccra66P5x6yFJ+7xC5wjknMBezntejBVV9HLVd732xpsZRHLG6Y5xwY9nmXM
Bz0kYThQ9x356hlN+VqBA6Aqrh6j04zc1NqPmeF1tHM7cLVlOxy6Mj5V4mw55stRuTKfW6QNnb9y
Oo4h4cVGu9VIwJSQevQGHHY72mct8Zhz8twnO2SHJ/El2GavL+Nd3nKA6KITG/O5laddPRJuYUuL
KB7xhDVrq229WS83thGuq7xx2Zjw88b4lVBKEonxFKYsYWoRHAszrE8+ZMLjxDRN6Mhl4MZHbT7n
pFTzYv3sHkoSLM02Yo4yrFIB/DEh/6QCAdQJGFApsEC1AAR1AhU0CGiQrztvKhShqiNfQ2/iF2IO
qAmYQsEbUgV4yCpBEDnU/czIiOhJGU8dNG0kcFovEjx+7843xaiI3gqBNZIF4GgWqKOuBnqUyuCP
snDNxz7xmszJdl0SvlFkcfaZTGU3xWSjAbGamSCBVLJgK/l9HxFE9wvdkn6yJ5sAJwFiomc8exjg
qPQEpmmC1zQjcQXhHfrkmxR9cByIp6i6vj8p3OzrvDasRSgpRLRIMebvtnsDPCDfQqJjFukcVK5C
wu06Ihlnw0VCtEBLfkZ2epxsrTgaIS6HgPgZtvClLcXhJiwU22vqxvaw89lenzSYp1UlcoFK2siX
R3+jSdEuiZt6rTOCOMfRltHrtO6nWtqlavNFYzQ6VmUzu06c7slGMm7xMWi1YPdfXrBozncL8/9u
i7pRVwdR968t0T9+6s+CRVfR0qByZ48ygLP9WbAgmKE5IPqefzZL/6klij7esQxTN4WrijLiH1oa
DVU96Gmk9qYGOd0w/5OCBeLNvxYsCOOFXAe7l2NrGr7pv7VEBzOEWiYxn3eQF7BP+wyUSqCeWrUN
K0bepaPTq2eM69DRXCgRyWBVZgH+MzV3AsKPS7MF3I6h0ycLg3ORzhTU1Hw4CB11uDRlM8fNejGS
XOnVufSQxzDe9GYm33O9XxtlBRNGXcJj7MHWO08GAkOegUyoUBKuupRmUaQULh7L21Aj/qipTQ6m
329tpXWNARxF6DvGlsChcxlYn5UNmLwKBxgwZjWjxWdYUfl3ZyTYuWEcbjoFTOasfilKzd5wryzL
ijm179MJRNOzKSRNZkrSXQ2tHNyglN5lrywU6zndQR8xidWriZaPZpR5hGM6CBiBuI1eav0gSaRe
W5Gfg8NuLM6G8UbvERPqeLcWU+IbCw613QZ5CeeNwi0by9iKhihCrIUlB/1GsWfXbEJmvdOlrmtr
i/j9Z2T7n1k9qKzP4UtLwBdrcKG7jpQdW2fw3SEKATtoXxPkPSzMzJRR+X+SCRoojOnarl03RBiO
OamEjLpo7TpUDJ18TfNhOBZp8VbMsYe7yj4pRRNcweKua9XHcMYqdZJFqyMRTQ+F7scg2iBUH3tF
NEa0cgUEwD6EomUSiuZJIdoohWiohKK1oogmC06rjSnaLrlowJARQnqNaMqkgtBCDgaiCEFtUQW/
pdG+nFGTr1DA3LzR4hNuNkMQXxwBgPl+MAQPpmhxOES880cz6hlvCm6MJggyIXKhY4CNb02XMNs2
ZTLuFDrnK+T74UISHBpFEGnUoXgySY/EEgi9RZBuyEgqF6PTiYi40roZKuurIONogpGDl++uC2rO
JPg5nYGHYSLrkM/NGgbBdJoEbEdQd3TB3xkFiWcUTJ5O0HkaJKtLWxB7DMHukciWVYfg1JZac4q0
Il4FcUvlPcg9Q0pnAscmHuixzXuyS96LqTJdJCs62J1+GFxOPzGud8c/pqBGQ4u2Zam10T7X6mkx
psP8lKXhfCm0Gg83UES1tfJdlBrmYbQg0AHz7d2ettVFQ8tzol9wKZjYXbQSoL1RRuUWzHq/SPyr
mqXTpdG67KnTcKl3JWkJmv8zmmtnZ5PB5ZVGpXhzvU61mmlCG2wh4JMmr5BkE2dDep5UBaWxarud
cDNOQcJLq0DTp333TBgBhwqzJrIBqEdICFFcaON16NiBEO3E3vf3Qno9O3U201uiEDdXWL+koMyf
8Zs1HJX78IqtPzj4M6nJhj6aH4nzWWOhO8bCTWnbcXlCrVKeQi3DgwcIZ+ytZhkR/LEMlWib+7Z2
ot1JnmZZlzvDOJUBAeZxFUZXfyaceFTIT8i2Zd9N3l8PtfiSjLWfg9o8/ZfvjrqY9f27oaH7kX78
v//5+8Dw95/6c2CoQodjO8OkpXP+AZv2RzvP+o0JIpAR/J4qYztBLf3H7mj+Bu0NOakOqOBbn/rX
7mj8pgGnYTtDy6074qf+g3Yecta/SU0BqWpswYbK02AWwBb+r/08Hzq7jKWKpN4QLDMnzWjfEBi5
l4LnWrekbVJUIyewrlgWTJO2spMimRz06WiG5zKjnS2PHkkgxb6dA8yUMyosmD5nX4vprA82YJ5p
PJpkTCNaZ3Rfj6On6wB8Zr25OAEKdQPPZqB1btnnz1BMc7LN/H1VEo6cZoGzNirrUSQMFPSoPaoY
pF16Qi2z76lRX8yiiU6hegPlbS9qM9dXbWPT7srpbSPBL1pN3WSlvyKnadXGr8wEQPHTql/M4bAI
JOJ40E4l2sPJEhqGwdEmW6kMlYVKcBJZnszKItROykfYnuDN2QQCmUQ0KwunvI90agYnIYsnWpb6
GTZUgQPN8ngW2DVFxNfPpvoYp69gvDr6ma4bu2hC4la+q56L8erb5KNvGghjpnlv8JqOwXs9/1It
cu84dcsZcLSa+QzTREQ9gYEgljgfNYigEdNJGt5i05Prs9R+pNMZODlQOXj7xVPcTYxDt7xfvMQw
uRnZO1vCOu+2tnRCv//az4+w27US+Suv4KOViI4AeeW2wxIE6Kvyb7D8Fol+4jdPws3FRPdnaPiL
kAZSgF4qL56C5JH5907RVzXZSNrQfATOKyHhRoF29yXxf/nSjwDk3aA+iGVYWCahJxy1kEItqmBX
D241r2G+pXCim/HT59fmXO+iehigNodryTmNLGx97bSeYW8HUUw/Uut2HAOky8tI3+fGjhPYIiRK
loYUFKWXAu8A5y7j0JkLi5wkPA+MyQy6UIN/IiTLCCgYCekYbmlCrzd+jVQZugj9aNS17bCRlQ2U
lUZCI4dmcxv7+zl+ipIX1nosffpiI0MolAaswNoHoiAEWTCjh1+9fKhHIiqd3WjeFPTVVYnq1v9g
oNhpwLa2Y+X2hidMlTYxulKJQLl0AyJwalJ0kFxJ3QXVM5EAjquqXje9B91Hzci1gHI2KFfbOSXV
y6SNjOFh79r7IDrq44fdMUX7iqC7ZWDJFbZMdePUgGmWxOjm+b7nBAGlZ6UhjpmHj9ZAp+N89sSW
qApkNyIRGOfHz2NO5vCWD1Oo3NjbCSIDjUXQZzRdDbD/KF8ZkC+n9MVI3lK2ovTTjy4ZGtgC6FdZ
fXLQyXMXmRC7+ay+lnxoe/M0lbucxDWOJMG8KZtPOTuY1lqHaAfh3b/6ZOAqPOVZ33GKIrMb9Ru6
AU26BI2xKxOSrmEiqp5k7OV80wzrmDdYXco00fpXcn7Rx5kg0PDbHH30dJnb0UuerVczeY+xy+hu
Efw0mPfL0i+JFn5mXjoNFc0mDfaO/qXoXzFRm6AsF5bjQk/uSR0hbkDa+oNn9V9ZclLLbhd09rUa
0lVd35OOdCl4ZEZ4ZqkYpFs5/DJt3/PJ3JC7cxPcmUFX5BrWnMwl62qzBPq6tNMbIgSq917bqe1Z
MqEXIgYc7FOWIfA1PuTIG4n/CCQqATy7JZ2keNfDNpsFHj9C7VdcfLhqRldtUDS5ev/Mv8mCM7x3
o/PgxaDcdEj37IqXLtoh+PCHYDUyVDAiojhEnGhVLoRwtpdPTA2d7FmybvwO2TlZ1i6V3ukwcGgk
2TfkBJf/UKs7jOKI7n7BFN2+WMWt0Z41bAUdcmo642STbAkl2Fblw3E8bjIhObM2VkYq5Esj/QLe
77R7wmGkZt0Mq1FZtdPFDx+Sdsv1Wxze2qhbmemvxrlM6Iiji9Ff6/IwOofCOjsS+Gi02D8riwPy
pe12THlGqrZuKeMVJjikQYbsP6fVMW88qg59T7pHMp2TFJ3WesjWgDIMf1uDm0wD5Nr0lebXILnO
6snPTkPsmflpyPfqxOQga8hNYQmj+fZmBltV2sox/8VHr5b7iRZpa7hqzkh/NaYbrjILYDTTu6iO
NmHzI/Fhms0AWj8o/tEhXCPekfzT5Xsp2Vj6DY/Aho6sSRp0GX101SUz9yWXT1eutPJo+rVHJ6Td
fXQIoikvSXVquzUvUKZ93FD1ubwic3rGX9wPFyl6azlPxD9iZGdZf9W1y1ReH0atLQLWYWUzki6j
fpTBW9dfWWim7Jzapz5+zaL9PN0q/dGUB6nYDe1G6ZbDvMOqZQ6Hgk2MkJAo+2kFt8m5s8ZkmZep
RyXct/5VLz8KQ1v2NHLE8ho4iHiJnNqw/szzvZSCO73SVVN9VcFGLMjOKiwqxvsPu/tkXrMIyp/m
vEu5qYkwliZgDuTornzjlBVo211FXoHMSnTP59gQIFvMlnNLKhpdqZOafOYKrHiQlDdMYISlGSc9
uWTZC6rDDVfKJOGnO6OfWIxRSi5dvMqnn0Pw6IKznt8zhVxb6nMG7wz0tWhllUgIVlzGLAwWfUrQ
7BzzpwLT641Jmc7q4MrBUqZgjW5adFC0mwNZUJPeo/65RhQtxUigxkeXwGI+mtWPanyem6c0cvPk
3MSo2pNV0rG8GkgoSKXKBm1bTl+JuZKJOAyeouzRhoh1+eC0zrjyK/zOe+GWh+SIl2LcOOM5U2D+
0ARTkiObMthZPj8r9D5D0C7Zt7jqRnKAJllGz5ymFjnAB3BCDe6+ZRJ61nxj/+LKtPrSzu68K/Mw
wVmCx+vZ/VHx9zkmk+jHQH5BYLPvT58tkkF4LWLfnKpne7wmw9lGbc1L4i2Yi/XU35kzARIXm+J3
ojKhrLtp+MzYcvj8Fq/sfcgnF4xxHR+1PWzJh6H9VAIqd48IWMaFFrniysZqfxk4EpT21CZPo9Yu
Ygw7+7phgvCiW+uCQJGS6Dl/cn0F6AphbFusnL68K6aP3t6m6sEI4ZNsuvmT2e8o/UjtM6At3dzz
S6XaRYTDJ9yYfigYO9r93LgiyocxV8k2Rr4tQx5y1n13DE8Uymp64vOqNVuz3ozZmz8xqFU8uX8W
+C3nk24y4R+xuLktNzfd1jgOHEzSjm/0m5HY4GExROSSs70m+Z3zhiZ/ggdPK/oUbi67tFsJ+pCX
fdai7nku1xMRQTM58dOWL9USTQ3oXPQ/QSBMkKfA4lanOkRUx6cBfaxOudYfa303aHcpM5dmKIJG
TE7RkExz2swh6c/lwYnPiWkv+Xe8Xxb8equ/NEJTRdoXpBASSca1bH+IClSL75Z/wHqRxO5crHzM
SdY7lNXK4mkB7e2yH730PMAcUcprFm5yZeMU+FMa4mCy2zCua+UAgZNlcJCPFWg+U3pMw0fP2xKg
xi+37H6M5jtCyhmQbazKa8110yAhfs6I8Gh+yOm2bWGYrSlRUcOBHZ2m64CrCLyWHf00LEp9CSOs
24sI67XmP6XFlvBD5kOp7EY15xA2RIA/Y/NrDjfBSMbsBC+U8FfWtWJNDz801lrzKgS08S7J1wyi
wQQfO0ZFDNaGla64OF9yqOXBroPc3nF+05xNRy8fv8KKfGF/3vnEw9gneOlWs635iMs3oMkL6GUe
8rvORYIVkHvv8n/l1ZEJ3QrjUUU4mHoMJTc1z1Z6DYadANMma+auzESfpfzYjccxeauZ54X6FslZ
068DTsQiVVt7jjekSNfTXvZQgde7KWWhv5dg2aKHWd+K4iLPW8LdCTrQbIqsHU8EtzB+U8u4zZwU
VKa+d0LVLTiqXbqy+6dO2jbGKcEz0VKDzJiR4vhtSC5xcy/UDb8yNSFIk1kgrVKQ9R2T1s2oczi+
adZHk+2ZRyUh1NRorTLQJCar21HHBWTlpIOD4oke33wex0eW3tXuw9B+hOV7izw0wdPaMYYtEWhe
avPQgDxTV+ovbb4zkZALZIsy9hx02zL0HGqtJxONVnRL02e/PNntocCoS/zvItQOJscaQnDaW4Sz
UP8ZR+glsNN4ExIu5a4rX3F8h2Rn7+qtH7tkTKyIWkOKQnmxmsJje0CenwBwlbw5PvjyMY3W4LPq
4TIPv5pBXkTQAoIYAJ68REwxom7i3FUgFPxYq0TUQgZPXxTimaxFG23K8YXSTZX35CiVBCPlkb40
JP5bylO8GC8jfwzaY0YSQNG01OVXIJn8ixVmHnSihFOgWzthWS4ozyLFC9DlOo82Pjj1KiKF0Djb
SDAQrREQ8eqUu8EhdveATg9CcZpe6fpyK/+wWCEj6aUtXjUJoYXzXmkun3M539f5uYpfA+nQUhZ3
yS8NrYR8QWbZdx5eFL9ajs5WM88BjjpMxbyNwzKEf23wuvA6k/2jb9Nxkw6u2h181Wvm9w7RV8Tq
mTvPmoxy7Sig44SLcP5qNFe39pQqBCXP505HScC+3rcVcV6EIqxsaxWZG7PdNOORo7txn+zDRJ8W
tiKebsx7OofIda3jqOsenfQSKXQl5YQ043gx+T8zKoE6fuKCZ8OTSoZruy+llboEDV+dSlreevmT
bMGFmbCIKReVhOHwWOhPQ+EG1kbXvUDfE/4xPhns8Zn8yi3ZpKdw5kBinuTsxTGTZRV5aXu3g1+C
+JzHWEKHNwjBi3i4JMapg/ecgVFqVdLCU8LxYvxBxS0JyTJPz0nu0TsP9lj3SGdnQPjWhv7y3Yie
J0pjlXC9ZVWspXZf2YfUoUrnZWnsHbWIMedEnBOsNb+y/uNQdD8L/BPraU3ebiI+JmzZS+aHof7l
m/IyJuBwUHEHHCWWo+ASFkfeLLii87Sawycpf/FZ0oBjd8K6syQcsT6D52Hcv47W0rroVgS9p5yJ
UwbL22n5CTB20W9Qf8ePkmhb3zPFibbBjfCcNQUfxABJIQPQ6qeZvXAeKYpbaRzlCE/w6wLfI5PK
ozAmerF8szJa/BIHvumLQnU5zdds4Age/pLZBEbkXekAnLLHl2deCvvALjrab3N7mZtTLj872k5a
E1RmO7BmL5XFlZwXE+fTjbyWqx9BKMxXLBNEtCT9R99VCzPFbImFrR0fuX80xrtRvhntOuxGaJF3
JqhZ9xb00zqTvpCKLSY1XlnTgcGL+OjU0Wqw9imQiFS9iAooG0lYpMHuvGIxXpItskjaTeKsHADz
8ZucXmwEn8On4X+CScDkl6+QIuBhktzeVJna3Kz8Xa1O/epTxZBirKmQx9fKXxuSC4R5Gg9K8azS
WGneJjLpnmXpIKtIEFyO0JxES30320+zsi6KD1QucvERD/j8zw4XoVEIQd9GwTXgjEHTdsEvMJAC
8LmSKq7vtjU9tb9id46bX5p1l9Gh91pGMqlAdlJu5Ps5fBTRizJ8TbwVDTuwvBzCYJ3UH426A7sp
Iq+sLVJke36baYBxikBmjSMwe5OsnVNdg/RBZvWiUMmYVVdYobAi87RVZUMrjMARQ3oVfTFdn2jb
FesQwm49z+tgeuLuUHy3TRDLadz13CJ86osvQvNoiHhK+dTOG26ekEOMdSEkZRmF98l6SM6uWHz6
9YYRgm09GdFLhODb9AqdtJt9qr2EDXj097Km2t8bJmhPap6tbRMEjb+tW9Wsnwp0+IE2nXq3JYpv
+YqWKXe2s/o5pRh0WPO+M/jGJesoh0j/bC0coOVblqycfTTKmgWSAZYiAnTQ5KHZXVI3lOqzpb8b
U7rlktLmLEvP4MTRrxC7cVNFCoHP9lbDqJY+aK5NBqzjQ40NCGBSBDqWaVxfiTOXqRJ0vOR+VX7Q
Oxk3TQqy/Ch166HwyGUm5Z37nYSyNf0xVFeR8dT381MvheahB/L3+0MnJD+NeBgRHO8tairJoduD
IDk5RImisGLK9Yo8MIqM+DiYrPYwLRqi3eqJTGqtv2oSZEEUas94RDajUTm3vutLN6Ia0Xyo/kg2
PPLPQZQqEkE1IHPlVTMKGZPaKs+DQqfQRvNXRkSO+1DRDxEZwBzruMZmbTRblZxTAqsGeQ8RZDUp
ecnoU4nufVdQkMd5RkrFkB1GSXlvamzW0kChQvgq9nYFJXk3hdk+KccjuqVyU1YVQRKz/JCNYCSe
LZ65ZcfpWAYDt2NnJ0+yzxS1D7WGTUTA+AjE4oqTvMxCEE37puqYiegEbeg6vvxZCftDUdT9AWh1
s5wcvFoYTvRlW/rtVglG7eDDDljBHmDfLKoB5KE+rlUT4m/apsYd8m0JwxDNPW9aTAbF0DBuoUdW
D4aERHr2X1kGX6WyuRRlS2lTY32pGMgtcHygf6UiWTLHEeGKlO4Tvvp0Rlml6dpH0ysaYj3TfpCt
S0USkVte4FjuxshEEKTqqwwsyNof+k9VTnysxml6QIy6doh65NUWBr4cpXvzo3OmDuVrNw2p10uF
p4utJxAkQq1zwDME0nniDd2qTXZpQ1qmss9KaSjFV11M1npSKRXLqe/pddjjIkabxMaigYcbFZwr
KH73vmKUbm6n0h5ul0x7Xs6IBUZiNJVzvqdJmu+dGj+RE2QQxSLkNKOhX4xgMC7EX2KUNowfjR3N
O8JIrEMQz8OGiFpyBK0WKCPYi4VhiZ4kvTSnD7J30pvpuhuK918+i9KEq+zfzaLuGNg+4r8JNX7/
oT9GUdpvNnQEqPaWYgl8CaOeP0ZR6m/E2gl0PcpUoeVg6PWPUZT1G34y24EwCOLW/hvV3tb4KfAl
FhRE6z/KF1INfsc/W9cQlmuk0usoDlXm6kg2/nUQpWZxNRS5pS+Vxs53ObYYcjyVAyS67NDFWcR5
eWRoktvjfCgxmcatl9uBcy5GnUDscHRWE/ESlmFIN2UETzdlxpMkkqvsKSzd1h+yhxM964jNXnI4
g6SaJdcorUevq82Zeck9kkdpYRtmv2sFD5wg32A3jto+0tlaQ60q30eDifOg0mJVBm6icnJ0HCC4
55Bpffphb+3nEWdKhSuTYmHl+zb9uS4fLmGfrwHLNCiVgacYU/MgW6ADB2gyf6jC/FzLwoGT1woO
o1w+opP0uoxweF+NAI/2zK04yY0sdlN1Gmb4VNqkHbHcrQZNSfYYa+0r80JOfCDYW63sDpXZoLHT
wsMYZ7ab6WAemoHDY7lNNWoi3UKUzmgQLSXQVawkKLdjR1pZVTqvRjm0OUA1/jnpD1Ers1DHXXay
G/xMZb5l6fV3fWXUXkv2p1fvZ6MtLmqrooGXbDIqsvDYdOeqm4kJHzLpjAR9Vxdctd7O0RubRDrX
iuameaqdoB80d2kyKIWAxnShxRAiMzlOO3JFahRzRS1DMDmqykWrK5Psu8A8xhba+toqP41BCm9l
5Upqrd1CjYe2i+aNUhEE/O3vgcBisx7RsDYn+yw7uX1OarirM/2OdVpWCkO9WdkntppsE6O6tpkE
bz9vX3NdHTwkBNFplEp0aGU77psY+GNsl2QCcTa147R5BMzjt82I5KUqUjcUrjOCIFA6hDxp4hSW
vpRW53BUzWuXSs62Mgn2Ba6+besyfSgRm1olk+VZGfYStnzhQYVt9t8PPm57Etb63k1i+ZlU0+n8
/WCQ/XlOWo7giOj1dTlD2TRA7EgMO0624V86gd/5/lZiZCv0XQanlb54Jvwh0rSVXCP8TMqcKKHO
Vs6+SMiK/WFDrk+Kg4i0vmbo00c0VEcG29s0Sca9NMw0j+zkJIfTUriU3jCkV2ut64f9iB1o2yaV
p2LiPkxFWR9Q2Yek6UAGaGeCxCne9cZTC2plTT1Iuim9+YMBXcWeklsoK+qmCEp93yflaox79uwk
AbKZWsF+qiBwFYmOqLBpeeuUYELmR3xXhXz0+yEwhrWZl9ombcCWyBYbjoJUaFNTgixkudTuVie/
x1Nob+0eiyqDocHjTZvdMgfkUJX6qa1Rb3XYBl3VnPXTzNimqv3wJdJ3VQLGc9Z7jpKGRpLe0D/+
27chlvx/63DafaRFFhH3+red6Pef+1MUobDbmDiINNVhd8Gu9MdOhIvaEHuU/R1zpwjU+j92Iv03
wmYJwROPisp/8JcoQv+NPQp3Ex5r9hCSWf4TUYQqfv0/b0WqjvRQ0Ul101XbVoxvD9Q/eZzSys81
uyN8NVJ7hgV1M11k2e4WlRbgg6gTaN0kvQ5O0B4D7KN7qbFA+xSRj9U/gAAVSNqGPDbos3JSnNQm
wVyQ1xvswRzRaI0BBaiXY+MYFxPdbYZr68kf0hHJN2KIOUvZfJrAdntOWEuzHrWN34z6tqQjK/V5
/WqnxugORIu4pRkiVSdfxGVTb5GfITZuiukl0qzk5Mvd3ewdDEuz7k1+HK0TJa3WLXwwcS90dMIr
VAWhieQiIRO5qAoUyrG60TA011HROkvTV+v9t4/0+2++cCXlGmgVP/B3rOjGHmHftJIzyVpoIm0u
yPgXcdkPSwfIwir3+5LAL/1g8MS9MWCvUqvAHQRZ4vuh6Qi6jwpsMb9/KTn9hiMy1a8dDhcipAuk
D+mbpMXWCw6Zmg5JRvJXmT4PMzqUWGGwVMqxZ3Vc3bi7Gf0YboZoLjZG2l1ChNVeKkdibYVJ61gn
tl+qLPJLDrSI4kVSk/Wa5XX4GNVrGb51CDiC3Bre2pmuaBMKZctID4lBB0657oFVFEohqXtmU74a
EIs33/F7wyjVaOBym+Iny7eq0h26IgYS0lfNGqJ8DeeeE/LvD1pOGeCkMS/7z++Jv83i6PzX976/
xKdCMq9VSa6mqIEXcoqjUSV9ycBeboCLaUeESDrn5AxlA72zUtW3JEo62JKasYnB7+uxXbyGTT1s
2XzrdYUgD5t9scsaE9OoeEjy1NhENbgiX1KiN6YStIwrGm5Z3437KXSGZax185o4kBilasNggeL9
jm4TxOZI28tS3se2tZcp/HM3azsFKT4Po9CadLXvZmakHkI7UFa5CFK0RKSiypALMnx1RNXw1IjY
xZH8xSISQYwkMiZpVG2rsIQUlPFWLIu8Gxgp+xCOErT2g9bblyFEfx8L2y7kkuqCwWrpCF/v9wNJ
fYR7CcOvj/M3FhZgM8IMPAhbcCAMwr2wCvfCNGwL+7Ak6c09E5biSEe4gBgoPDvCa1zDnsc/QD+0
01OL8YmdrTW4a9cg839EE9S5NiyK2BvZVDbcRkTVRZFyMI+FjNmZHMB8ZQpP9PeD9W2KRsz0/VWE
X3roJnvbAVX2gD3NXplHsOKp+QEawS7BfIXt2kFkna8SYcZ2hC07tjBof38pRcEtmXpj0cNc2aMV
Iu4cYzdVwAAkUNi9o/YinIXDAGzh21Tox8kEIB9N2opak8YOznEpw0Ke4yXn6eEqH4XBHKsaVnNh
Ou+F/TxIMaKrwpKeCHM6CNTQLYRhfRDW9REPO+ZD5R0lA/9CGNwDYXUvaTT5wvw+Cxt8LwzxY7os
rSxdV1NGY02lxy8DHSPwE4tS9+2pz4W9PhBGe+ISSuZFmO8T4cLHjf/fvvti/EXA93/L9Y8/w59f
Uf6/NInCMcwP/lkI6rrBXonO3kLxJ+rKvwpB8tcR7BMpKzvKv8AvZRuGuUVhJuuKLJCV/xDs678p
smWxbZsYmR3tPysENet/MUwgpKhI9TUhi8QFwD7/zw7jLM16aRiNcdmQoZjFU70ttfiWNL5/HYiP
vuhl/VrnFDJRI+3zeVAJfIX5ONC2Dex7Msn6LtJjJGdZbKskoZMwO7djv05Tkn1UPzFd30nlR80t
vugPyPlDzrcICwWC62U0h5bp2Nhc2ziuiTosQ1q2RQsDKn6L00pC0mNYYuLUMU8/Wihfhs7QjlWh
wxeWe1K9+zm41X75BhRqelOi6CPiVPBCeMhXzHk8VsL6+g3HAArGNtn6yrYjtNztc/DHmQrZ8q+H
qrmEMmymFhWUwzD3oXf5lwFSqHfS4DXOmDb3dpX9iM1m17eNEy42YW1Inm7iANPrJr4Okr4O/SE5
zToHXAdN88Jph4YBJg8cfHEPahMEBb4CJj+NC0v81QwH5vdNihXC6hRAtQjSiIsx9rqc74qZ6Kmh
wtnazUIagb6ztnAtWda8RKtd7v15ljdawBCWOz1xE/Tlt6Zrf1qdtOjFUldMeLICXVtSFxufsWW+
+rQ0nxTKiW3/mH2juErS7KNmiDiCEWITWMSQT3U4uMhRn8zR2OedHB7nkGl9otXH/8/dmSTJjWRb
diu1AYQAUAAKTN3MYK33PScQZ4e+V7TT2lotrI56Rn5GRMpPkZjGxIV00klvzEyfvnvvuVWMBkFN
DT+wCdgzkE97I7tIe4iC9dWJqk1jfk2XubsLmhjkRzz6R2P+Ua/LGCq7HXb0lcxAf5FFDQvKyUz7
K6ux6bWc6vl5bnaenJYntRjIBqvPo7Iz2yMLVIiQtKiGU79OF6lPAW8C2WCrZLzhC+CzaRzrsRlp
4EqVJd5t5T7lLLpeA9vh0mWND6pOSQByW7wyzKr54PsOxib2vpsZWawCuPITBWgeFj4krgxlvm2k
8VDGPDKDOKEkbIFHuhEbhbGoW/wsNBe8cFmBkoRhn+10wr36KDPqy6pCjVcyhZJcTA5UClacxKyd
JerZjcM9ZCkvcpId/N63gUa1nt3txh7HIB4YvlLn1apRJQ0sa2aK3clyh5+LSFb6Tu2Fmiw8t1EW
lBfl0b41Wdhu64Mqxfe1Xo2Q9wO6NXZxLh9MHPhbuszaTZSY3ybF+qQm5DxZkjhk9SOKm4mdIf4g
kbDXGWLeC2QmWWhVSFCBWagWx7Rq9sTj3Csn78vrtUrPhdVjfVjnmSZMRASXJ1TuzFszRpDvM57p
2O5/5g2lB2v8LrKuOsRjrj9l09+tQXPfxIgc1kSCG9MwOKAaRcHlgNz2CQJBLQxsKZ4JxkfpA2zQ
+FY7QknI/e3ifyvVESxdf+794hsApXqvVsh/brVultihateNHMqh4YZNOEnrHu5l0bMLJdIWcDS6
ob2OpKlnkCqGC4KUol84cVxtISGhA+Zqhi3Y2cBbqqUMcdT2Wy/CBpWrLyZFUKBUk5c1GTskCZoe
W8QqWQDNjPCXueVPCtEcnJgLmxV27eCF1gfajJ6KWdVbv2/FoZ3UDSc/XoZ0+ujKbL1OqUYdONRP
UczM6CbomlXwLfNfZlKGW0zpmHbi/C5Ox6dy0a+FtY1iMvAokxVqXtXh6y3Kj8bqrnnwUyxY8rBp
7eypbar7pCAxamMmRIYTzxrYNovlZai8b6VlN0ijwD2dmdy4ajYDj/Qp44FJv2y5Qlx3MV0mDFCJ
cH+a3Gk2paBaVyIcs0VG6kmHdJtRMY0W++66ptpYHi9lTJpouTiQA797d0EcEb72mk1veW/sJ6xz
Sw3oFbQA6DT2x9wqPBG+B5jGAhqYNM5lVf4eWtN7G7/LOsdd6cM/rCnxcdd649ny6h8+lzgut/b/
NpdsPjRZzXj8Mf7o0urPq4HfP/j32cT+7XOV/O+BxPpNwMDxdBiQoYRb9q99gPubB4abvTWhBluY
upD+10RCcJAZRVNUgs9h5W+EJFhE/2UfwJTku5BXXIAnrvMffau1m9GvEgjKXOrp+8oT/EoRJxpQ
myj5BH7jF86RdBDNNf2Em1mhOA3uPdpY/Vg9xQqf06CCGpV3yneDeZBllJx6ofbEeRdMHBDg1+bd
XtcrrxT+RjhlBaFXPFlm8bhQy84uFA0Vl/eXom8e/VT4u7jz37ne3LiQfK8Sl3iw30n4Vx6W45wQ
UoITUYVjMkZcITAjLVxHD2sz77veNWGa0pYFPhMep+dgHzff+0QY+7kdTmvU/Rj12ZFziFj6NKkM
uMUNOEzgUsuAs7bJKxBKPjI/z2acoMoGQkzzppx7L2yydX5iS5iCjx29754xbTmOmo9+wXU/6NPO
1udexAHoe/XwysH/1NJW965mDntzyu3HLIC9FLndeJM2cjoYLt5dx/Cny5SjIFsz38SeIgAUyDAh
mokzg8gwr/PeQwVo8arn9W5DKSp3X0UlTS6malMuHMEWt6KnyGvmrQVn/y6e6jQEIwqtZXkihFPA
AJito0Qfe0pN4zkegoPiK6SNmwnlBFzKvQkWb/zwW3p0B6zyJ0iRtMwlXrYTxOpeCQH0azy8rFna
neoWv4vX/ijiVtzJKrYPWZ4VW8OEbrqscfbE3mnYkv8Y7tm5i10x4xcqQYzM7tDhHcXopdLcezQ7
ZzlDdsTaUdfjITdqAdp6Mvdd0xn7eK2qF0KnQLsy/4PqC1UZmKXQOr8VXfJcWzFhPhP03jTL6cx6
A1WzNsnjZfAimEs3ULKHGzAY7i1hwitjRoFoVzutN1a6HNX40NkwE+rCKc9oH7T3NPi6y6Q6c9cv
4bbwfmZDaHq68WIc4MwCTYxP/Tig7eFKJxg0oSOzXlY2RxeJIuduatzXzl/Ktz71XFYha3QNE728
L3zwrBTeE4uwp120GHcLlMU9em9+GQYcsGvzCJxreZSj/ZJ9Tvj27FA6ZKKCB1yKcUXyhhU+MNyc
+Z/S1eHChOK5wn0EuzXeBXURwmljcRAntLq5lUNZ6Uwuye0KiPXmSOkEb9LI+5qyptjnk+GHPDKx
ZQ0dNHuO+CI1EWMS/Crgs9Fy45oyLbu1Yi3b8o2tbKwvyQJgpm28ZzryQNYMBcjeAD3LjlLj8kF6
fia8aSMArf1j5Cfdmf5Y69bLkM8jgT98bA1j09Dk584JE1AzKMinEmtrFFFdNYoBBXrFwun1wZM7
gK2A98opnJbRE8ah+roT6/d0ZB0V5WdnHOOd47LgY0iDBWnWB2+9WF39Y1TJfeqYJ5UPoVc7GJFc
Qk32gCY+84J/lc9BjMHaee6TnfJWjtkGVEqEihGA3m/0JsR18RdIztOJ0TbWRJVo6rflaOL58BVY
Otzsq/xmGq6NpcRjJmKeXL4oLXzREA1DWfFfCrspDqZR3ogcMPIyWOWZmeStxJoUOyyoKmjyHn6P
DNbhXNShwORT20AOqppoRkvpVjE3P4dOvlmYxiKebwMCOoEzYIAe7c0RXgme7PWCc594MrC+3Poh
5uo+AiYENKE+wfZxMPdSyGeAWBeyEVc5te7rGtMMImL6yCKSr2IU/OjxSZeKAXl2MMN5b93k4AOh
ZGGLyWK2N73dKjDnUNVGcEX9CMWET2ljBTFedp73rllj7m7Vc1yZ59yc2EfKOQNrXbwpvxnDbsb7
GoAM35Rj2hMGW0iRgmFfG2qyonz6butuAdD9ZKrW5eA19XLF/QtvbRMDb/HsBO/g2S2YuOYU1CQG
k4avHo+PYSHyELPAmbWrEsDnqyUOykXjx6Y/X0WdEQ42bOaZPcxGWvXPtWNIKknjYg/rn7yckdVc
xwNL0evAIbcyTHxn2ojvnCeKE0rlDjaG2MUDF2O/8TcT2B2q6kVz1bapj1QaunPjEDxz8cPkDyIx
72Ag4VuKjGzfzOiFg2I0ZkrnvgbISLFBm7sCLOSxtNJqJ5Mm4onEMfjM1ExyD3r8hqwtbt6KuXNM
KcxwbUqESjjUvbetqw4v5oilgiv8yZp946jiduexrz9SeYnXnIdj4cQkrbKRczSuIWIpnAe+PePv
hCuNYb4gnLZML+jjiLrRT01XDU03u2QrS1uvhZquG4z60XhQ8eDtsZ98iBbLpCX5d11vqGlzNnY9
O1T8RYiEhrU8xlwWj8Eszy26Mzif24oX5VNaGv3GrS2WrgJvfhITLUFeNLrKD+MKl60ZYcrKJhoG
4oF/e3FkuAKLgkE+vwcmJBVPtkwLNan1Lmm2E5iZnZvx9EhtOMX1UCmep6m9hb5w21CNs52rRG67
wPnHc/sY8P7r/Pr0o/hRd+XHX0ZXfub6434fXd3fJAMqVRc2SVoef79ULephbBdVKzClI00uE7+m
WNjA4H+ZUyU7V4gYiGv/nmIBYbABQ4JCKwGx4f2tqC+CwF+mWA3C4JPyqZ0MaIvU0tof92r10Aqj
KEyKdcepomCAVAmuqiMs900+d+ltNGb7gMN2w3qMEFk0nX0E92ilnlwsGNlUp2sVyBgZcCFyuL9x
P2vYKxm6QBR0ozCqXpy4Cgc+dmspn9eFBZm6VZCD1sBiao6NPmSfs26CvL9dgjralvmBrtunxu1/
jJVYTurPb4it2jqnDg72OtfJdV5B5xfPvVmxRx6HpRcsrCrnxjKyQ2vUGJVGnYEnacD5PV0MnY8P
9JtcZ+Z7nZ7P+2+WiuXH4NNTYVVrfFG1TO4jPqWrzLGq5y6LfuYUT0RtWT5YRRkdA53gVzq3P+sE
f66z/J/vawn9QY/bKtn0+8aQw3MGRHz9ZAFoKkAs/P2qOQG5JgYkmh3QaIrADE6gFJ16x54baNiA
Wbrmycuz4OhEP0bNIhg1lUBpPoHQpIIiuq80ucDTDANH0wwazTWQAA6gsqFa02ByNzGxgEDAVJlp
IoLQbIQRdME2swu+gIVDajN38ti3IMiTIemoK4cCTJlPsDP0+ZSm2ME9lSTXElHsehiMxy63jpkc
i6d86YmerJV5XKBNPLsmMU57cOebZTEyKjYHeqolowaI9m5X454ZrzoQzHi1y4MZ07Kl1ZRA6yq/
QK6Gnx+ysrNR+/nDz7/x+aZ0khJASwWC6H+gr59/UDMTxHJ8mSyhTrHvqdeKPA1nQ7XTSMGQ/8g9
u1yIrtos9/fJ6MSXnoRdm5SwUx87VeUvRWfIWx8I/pywELBd4yYffXq0Y885WJW9rajdhPuf0xa8
9sleYoWjwuxxIG8MX5aMrEHW0xoacVpz55vnjfO94EpwnwZdgauN5Zrb29XBmEt7E5TpeAtYBv2w
aZa3ijX9jiMfOmLGxQ2jHaRVGLhYUTCdR2qtb4eZJETaOuaNXLC8Glb5bJmJQ2pztHbpCmfOWmLi
u4EfMghG3Hf4oSZ1SrtqsXxfXqNbhmz1g6VV14zmrR2gcPasIGkMMnCSDlNyz7F6sHP7axWzASrj
0tiM8xu3OtKufdBvJ6rFN6Y9P0wSoyvnqm3jXIy9BT2Yy+iYodZGNWzx2nonY/1atVWG+g1fQtEB
AwaUh0kbfC38ihho7t8UNlOEGBV8WjPMKT47FFJT+Shmkr0d7HyvYfceR+Q8bR9OFkxvL4fRhS5J
kNCrkPVAWoyWdaX8SsAToV3FwUyzkb3cGYut6/QkuL9Mpuem87+NESCtuivCLsZXqNbhS9c4/r5K
6g+R9cEuqVjN2+o02sV3lOd3Fmf+tjT7+2pt9s4E2c8xCCV31amLHrJ0JAM3aL2e58WhCzRYEJHs
hC90W2bWsKscMl4sPQ48ba9ah++mX7T1sZLNl4pkEPfJb66DozF2oCXWPi7xxYOjyd9hH1th2orX
9kEoO9i3JjGJrGU+/aevkzxHmxP/d5nrqvt//zct/mIxcf71Ub8sJuD2XX0aYxXRotS/V0oAcT3J
Mc0xzMH7J7MjwCponLhSLMuWga1hHf8+jJ3fpGvpj7ICW/BA/HsWE10j91eLCd5MxzFNl8/S9vSf
/8Fi4lvNYsVmi8bRulxOhol8il08D7I6yDjSwvYkX5yqfne0B6LWbgihfRGddkh8NnMk2jXRaf/E
528/31iYK4KYSx/XmerU296lo+L8Zo4JzAtn1TZ4TBqrkv3ZTImZe9q9UWkfR6kdHR20XFv/jVaj
wz/l4s9fVSobuAN09t7GaVVpn4j/6RjR3pFIu0jkiJ9kKH80XlvdNs44XfWMCtzdUbdyY6oJ++ft
vqDCcDuOsOCEYeTYL2iKd1VmX6Ph9NveTYqwhj+1TeNxNwMxPK2+gka1WuVLljXuyYEuT7CPKpTF
cefDmgGDzGexG5xg4MWaEg9ShLku9YjtLzEv8ed+juklq1KYFmTYSjcKtay+tXU5CFg55LW02I+G
Rd1XXC5HayIVmNF31Ol6kZyekV4XjrCCdEOjo4Qk8AuOfLMqrrPqFovQw9L65TXhYa8yxdHz1feS
RhOUOt2bTcmJretOFJeSwxjrChRsGqcq6PvHhn6UmZ6Ukr4UJ5s2Q8ur8zSq/Aa6pkMwkzu4rlmR
HYUrMZVrJ3rG4qsW59C/7DMzDS3cU8OohGiXYYF4cmZ/2OKtEngpdkIylc3pyIkIc7lpZwAokPRh
bFD6189mRdqyQLD0ti0KZChsa9qUTu4Tzy0pmtIYl0EDXRqNdnE05KUtwaxQieUs15aGwDQaBxMY
DZU1EPzC0QEF1plPVNyk504TZHiNJmahrds5Hu7o08zN3crT9m5LG71HieU70ubvRNvApTaEK20N
T/CIB9osDjfThZuCgTzRVnJPm8oj3OWW9sr8Msx42oQe2xZlgyu63GKZ32spvkD8t54pHmxDQ2ng
8piTAiuwdXmt1XyMUbFd0ezIj87mJV0tcLeQSO+HMX3OGbwO7YAVs52n5ujV3fNs7eVgG/uynr/k
gXU/Zc2bSJcXLzOqKy8yEUht7xiYdRwuBsVclaJhh864zWo37YkrqlpUdugrUGle9N4aMGPZSL0z
hJbXBl0FFHU/2hOyypo+EU0TG6eF5J96Dlj4KRlPVt4Q7EUNSkRSPXluDkwTa0+mLpWbZ1uHs/ED
O/RuzpuX0pnhKoNA8eceeOc8Pmd9l9zSoeGykABag9M623eSgKCbJPauKfCqWZAij2I0PyxTjZDR
rsfVt8jV9XxVUZlfp0uR8JDtDJ37sXESwV6M7aDB0ZXVF/ye0nIfRu91rZ35vh686m6FIsaDQLzO
BU0gaw6RNFh8ov+Jc5117XpjR19F28rbeCAANVTyzHN2Oc5liTc0b9dtrP1bDkYuOKRE9bW3a9Yu
LyhzRo3r6x9+TEKfExxr//sxefjowA+pv5yTv3/Y7+ckhkvwjAglyCXClQ63xt+9IPgtATRit8SK
EXh4/39dWuVvFtfYgOHYFZLj9Q+XVtBV2obpOw56qHDxifwN6eU/Cm1M1+SfD2xMKRzZGlD153PS
LE1zMBCWN/b87FbcFufMX56xJeLhbrKtZ0Vk1BO6HwtMh1/cfrnUoop+0uyBER1pYI7rW69Kkwfm
7eVcpupdBQqoblyo/bJAjadV2T/7s4/C8vl7g4vqxcijivyMLfZu5gVHFVUvqu1kaDpuAlbEN24V
4D+A5KxoU9PM9ZQHMkR4c4gbxHx3i/GAaeNLIaAcUQxRUn3ZPTm5Y51t/ebzV59vCr6eXUB33YZq
UvPJImTd2Yiz8JnyuLTOXQsBt6gM61I19xOGqGvDIsZox6gjUZtf45YraV/waXIz7OaiTIO9tyNe
+7wxXnK/3NSlGL86WRr6Mk6OKmDNqxL6IqPGp1SV18Wnyo9gILbZAbi5DkQ3wzsXN4JY1XS0/bJ9
Hi2U12ZKNAGW3wZtT79QOxqHz99GS+zBScnmfRSLr11bGvtPmPNoSt5lOdimh5TX3CTywqhw2o0T
TcnF9OA0rQpWiDTGFJtKtIQTMeENHlHNp9OOx/5L6kTgjWI/uvXHhPbtbFMHBhO4XWUvgsK9wpTV
W8/3CPC7nRL1h7tSTFG/s1uXtRd4x/YSeB6ad/6jnvMNCq9xnQwV/odAOeGUwT/w1kncyI4mN6Ow
K+x0uV6stvZWDhQcdLlYHkge/CyBlN3OjvHgjwB+V0nbh1PUd3NZkPSmJugSN7K5nz1tZ0jq/jau
hhe2uMNJkZ/BNmI59oG74bkGQ7sFTz/c43hr0e2KKJxawvgZIj45yaiC+sVOpYEX1MhXi6LEoDn4
OZtcYwjscPAL8yDm8X6d6/FctkV7yDSBRyzla+MsCqJG4u0dtKqgX5g6MKNsTIcEPWNvdRqioLtH
BwtJNTZnz15obwhKFztQRXuDi4D0+T6vYW+TaD5ufm1oWm7EkNFpfm6jSbolSN1Js3V5kV6gCB9c
Td0tOGR2DiBeoYm8xAn80NOU3knzenNN7lWa4ZvqXwWa65uRvtkUkcU22ePQVPU1i/362iBeSNDQ
uWqDjH1JDhvUHQmdpZofHA9Mj8Pwjgm8Pkx9MSNSKe8jGefstiMzoldRyRkcwT7wiu5kTb4CxCXo
XIiooQNYebLQF8I5Y3PU5uxTjd5u7hgh2bQMVyvbjn039++FZbcmelyZhznA1K2Vjde0R0yPHhCI
tRmmW7sxhg2vSO3TkkWvRhPUL6sqzF1v0DFRDA/RIgnmjr73bDNCwGmRy3M18Cjrc8lTas1G1Bn0
xmh0qp3PcU5j6fDm5O6eO80IakV2Z08oxnCFNOF2YL2nPnH2bSX9jevm95U3D3eUNaThIMb2CMWP
AiQXOusUxw25/BRmssnYtxr9fJR1+TYK9NbRa9Zt71HXgjJBoRDd8ZtqVDXpjsw+8ARy92VlH73O
8vdBS+1EGmS4d1PutizIYDZ4ibXJmyiG32ZGOyedYqpkjoHbWzydvPFJucn3wVDNO1tP4hw9PTnm
Alt9GqtHlOuZlTk7aoI70wYnMCGcQY7nzIsF43x0M41N/BwM70PcqReBafvYs/7apCv5dalu19K2
7z7fYKvhx+XSncVK6tqQUu7t2ZhpEoFUlzv06vGseK7U4pP2YAVCdRYIDi82qUW0h2vCnxBnU2eb
pLyOV1HZ39YUo27cqaRJyxJPazF/aw0nP9Pjwf4flvuKCXdfNKp9+IePHbbD+vi/jR0v3Uf1n/3r
//qo36cO+ZvrEHhjvGCCALLJsf4/ARDBHhz6s/Ovm/YfVuWMFlhQuTFLTKMm3Ohft3OomEyr4KQx
jLLgZsH+N6YOVu9/vp0zdQhuPL5jM3UIvTf/89QR8WiBS0sXLQ0sD1DaJAwMJaE/VWloGBTd8OAC
35G1H34yIHEZg3cjm8A7zdbUhuuQ2M9T731RRm59T9OezLjvhMkszV1WjwYMsqXZm0zrZ48aMfKC
vrNBCaSMRqduW52/TRfav40RQpLqu+/0SS6XQed1BcFdXG7TgV36raMzvYlO97odOd+JwO+ok7+V
TQbYSG9xDA7vlU4HRzonXBAYrnRyWOgMsUGYuApIFfc6XzzqpHGhM8eNTh9LNLNK55GVTiYz632U
Oqu8EloWOr1MP5WCIMVecNXZ5k6nnGub13SKYOQubvu7aurfFp2J7ifS0RkxaeVPeA1r4tMrB+Op
tIBWvs3W7D5GSUH2eI2wVQwrDoVAeVRrxPDciIpemrgcDpNNeMvLWwWUCHpbLM3xQnCIQ7hfcb8g
bZ38dkEELfrlLGPRQmDGnzPpXPjwGRFfdVqcgZoq9Jpl6yKTrWH4kqO/8q+t+L21m7d68nzMXrn1
4LeI88r9kqS08draCJuqLrSLuLwedB+QOwE+EI1dXH++7/PN4mJJWTL6VkZa329Nu59ve5gEnZs1
JzmK+RbnHuvD0gS4P2tYSGX2jy0nSha30N2KYH7M9Zu4f+tK51uk5po20Hg68dI9naq1gh1R/nSr
KHuy1zZ/CgrQEbW8EUvch6Qv+zq58IFFf0V6Lrl8/t4AA3lpelPQpMIdjFPf0m/6FAGntxOw0H/4
ZVkD8+ry4HsexBgS8V8cKq6wVMr2AFCn3ewv3S6hT5RUuNFc4qh0woXKDIh6CEjKsFgQ6DeS3gSA
oUPiPJMdNs/2hOwkouUbD4/uZK+1+TjV5pWXZPywso5shVZLDJzTISASA+cras3n+1YdYmmF2i4u
AkPfVOJ6wd1JDL3HB0CNDncBfZ7kDgDJlAjHkMBJKlqxyVjjPadBep3lOCKbNjG+2O2+hTn+3it6
rBnjbpzFBRlrrz4Cd9uQeOF9Voc90yDTv8MSZoB1HwGaMaqcrJphdFq9W49Gm6eVet+zVDSfK1WT
MGRzkw1mOMdFC9vPzh5rLq2h53eYOBwSQDhVtcuiy2jijiIV+pOGii3ZgY+yzwODxMmHFBXx/N3P
y1BthU3jNzGNYOvENGwLM4L/Yg3OXVkpbgy1fKx6twnnnKUdfSkFpm2k3XobDEl0siuoJOsg1o1i
sq6vRm7953w083OWSndjlG29BfLchTiOYXCOyxNXRO+BGuOClkpJrUqEh7O0rATkhP+FDo/llBtW
EZaJgwkWyMRBmLgrZzGwIzei+vIPPxSFyVL4vx2Kjx9q+D/XH92PP5sff/+4349FFF9h6cIEFFof
6ffXZdz+zSInybXaZ5dNPPIPx6L/Gytun5NUSk94nJq/jkX5m+CKbpp4FtlYo/j+jVNROn9pUiCh
z1RNKuOTIgAQ4C8769KjdxrHgEfUbQmYxNVAFI8sezI1oBXh9CgdkA50VHrRoel+GrZ51vp6eWft
Hnax6rNjKUsmct9WB8ke11/b8awcJMoJYsG7CEyK0SkUvSoDAGTg2f1L2ffATevnfnAzkswVT+LS
6w8YzuVZqHraZxaI0qRJq20SNeIedr2zy8ZanAc9BlqeBfZtGT8sg36eAlhjTR7Ec7KnIODOG2RN
fsAHTDm8xLNWQQPe1B5wmqS0pp3i6h6itE87A5XrjBPyBl9aRxVQW97bTtqH0iipjAyau6jKk33Q
xZB6itM6qf4DEDsQFLgrl6bzynu6yUkkJ37/wY2HiiTdaMblPjsXI2g0w8HX0moLpJjEI8E87DKz
eeMNmX+irkieBkX1UOnOK8M/Swju+EM4pxJOUjzZx1k2rLDpkwF4N9L09cTN47XKagddV/xI4zk9
C5xqJFsonfr8VTBSUueXDoF9/aeeIze+bN88Vatj1sGkj9aheEj8Z4rv4vs2RQun3qHZR0qEvYWh
ybOk99Xp1RXJI+tLZgwXWUWAqcbxtvYK3JQDuXCnBkkDmiQDaQbMDvXrZ5SAjTZQPe4KR7kYWyhu
nyhrPxYUxxAuMaG52CzryZO9SmLnoCKuIs/5OZFaNIs2tKY07KboYa7lC4GMRwrTb0S8bOLWes4m
Hj8GAi+HKaBCb7oNArEC6goekji97/iBWVSk13H61eigp0AJ9hIgdv2wsbsCI5ZxaQo/9Jt7VyyY
4ylaABiXARrq2/4i4/E2cTk7/KR5iK2UJGW6E0O7S8WDWOe7FeFhTdMvhgYBx4jEyfwCeRx19S4r
8m/NmhM4JGXApqIe1zczp0ZrXK7b8Z0H0JvJQAIIkSdSuVs6/2FwuRSv8jFP650J0SoVOeXJoGUV
Ej2g07jcx+a1ES9vavQ2GTlQdv5008nNEnVPK4nPIU6uc5sIVB5cu4qiseEDGzLxnBaCe/OW97YO
tD56M/5kYR7wh3xd00XzN26iyfzZIRBYk3vIRnFectCBsRm6A4TmxtyA8Yvm5pYbb1hS7GspdeNF
9c+45hhOFAuz9EZO4eiS51m/O3j2C5Uc25hviYcgwwU8t4sQbsRXvSWY5EO5ImO1xU3nZ+ztLkuA
Jlb2u5HSuX6tjjIuj4sbHyZZ3tXjsI3b6HmZK2Obls3t5EFSh2q9goqMrOBhopyL9dIW8NRtVIq9
mGFXZP39XFNxRA/Xfo6MG1hBO1NcEvOr788HUY+7tXSwHNx1abmVPnjcnDtftdK8TKl6C+NzHszH
xnbP2Ti8uoP8Of+UJllfn7ot59oWVyiKVxSYbRz/tpu8h0V2D4Fyf+jyMDuPzrZP+1vS3rWrvJiR
SeCCEiN32asZ06xnXC/1eBct9CiBm52M9dCX1Z1fAdmqKlDevhEKXvSspse3rI6mSDaIMPhleU3p
uZlYcXRjuJIqKRGqbrqxlvHsFeFAifLo+K8Myj3OUmZ0+mD8BpCfte78m6qiFNpP0RMXtDlgTQ5h
YtU8Bh1WgzJEoMbl8OaOMCKnco8tkBwO3eLE10+jLPYWsIslfxVmcMxz2rTzwLkUzANDS8lVBsuu
LWkDEfWO2PJHq/D29GcIIAc36C9ssI6FWE859uIRN12XEIgfYJT6MEbf1HKxQLTVAPOoSWNybADW
ix25jo2RNrvUo6ZQsSuMfpYI+nXFBO1+aUQcqkHdRC8F6a1s+QaSNITRsnHFLdrpoURDyEuQham2
evpwWcV2iu3N2GHoM8eQrQ4LFH7wpRuWUb83HSZMvJplrMAN7xdVHPvU5b+IL55iFrWSTYQruWWH
iWLCaznL1hxHBOM7ayCc0P4XemGC9M3I6p1qza1v1Rsb0jk/4jClrjpqyi1B4zCBItz2YMTi9zn9
bkagj1mQQdIys82id61lc4VpiIgh8Jlq5xYEHrl9zSz2UmPbYa+s2fqK9kN161WTJZQWzFuhwdAp
cDcOYpQ8nAm8X2ZXFi/75QBdP/HoGcvCVynI3JgWClKwLbr2QPn5pvWYmDO1zepvY3eppoGXvC9L
9rVf30YL4CVeRNe7b+sLVgzb/6hwUtUGCSA2KNTWXeVZjc26DxvvbC71Nu38DY6nXWW6rGue7DQ5
GNa9DeVl16XqfhBEzBNB1nsdaHCPSw//frCc62EtN1kwmBvL4YrQGAhgVe9vmyDF3ekO9zFtT1fx
XL/Jzqe/goPzKnktV++ryNQ7VTnJ1jIBQK+9f0XIj/8/i78IG7uaqqzbtKP2W/qY26Qfr9yd+WyR
em20PSw19r2n5bfSJ4hd54SP+BLqHIazkKvLF5K7DAjcFVp1xzKNs4c2NQAAMlTqYhA7v7JRYzey
bHjQznk4rro0suBBljgA19eUe3SVEaBnz3hIsx72YMOrGg1FG59yJVg4FcY8X8PiXCs5eBw+Q3Ym
7olVB03xsAQYXoiqynDCLdLLqEf2YC0unWfq/Eh6S+drO8mvBpcDWtyKJ0vmyc7Ih2/GnG5HEoW5
Ze9wuT6qpYEaTVdQRezwisDGiCjopemFZ5Ig0KLx2k10sJPSCNsIiCLFWSPkxmZNv2Avu0VmeMod
91qU8bmt0AEndeEudSgmENOIv85Vvy4Xv64pL2KZ58ARzMriOXDmO1/Jx6zSKqxNeMCA6kps5V5a
5S4voRSvnqDTSXFxTIFsmtmllSDJSwKtsK19XMYzL47wWofUg3gXp/+fu/NYjhtbt/S79BwVGx4Y
3EEjkd4w6SlNEKIMvPeY3jfpV+l+sP52Sqek0o1zImpaEwTJIlU0CezfrPUtex/CaNZUBV5s55xx
qFfrLuu/CDTVowaLTzMjsj/kpSiSu2xgET6HiPdIss9Xpqyz+tzToupRm8xvRc8PnBEF+DoVIT/E
KPrT7d05x0Ybf9YCPfwmzK1KCdC13XzppKssiEE6zksC6BDe58aNO078FIWhHcHsnRoMlVaOOTgR
8DV7IhVaEwgmtXBWzfpaZ1AAkD/O5fM2a1ZZDU/RWLIXq7LNt6BTllVTZst9air2JnAClklJ81QX
+P8dtfCHwqiecvbdTw5r7KVz58vtQ+wBVgjzzHWLLIspjMyplwyh2wVb4XOhARlyJW5IlfSh22WS
MCIslgixu/kesQh0SoksohXfgR0SpKuCMwrZed+7EnFkwTrqJfQIcQ2acwMQEnqY7T+9K9Q08z8K
ma7Np6j8PQ+cgaj8qj8XtL862cjE+3NUilrJVPHNYoNjbKVLjM2/WDkmqmKHjY6toy0BYIPD/xch
E+ZGSd/B5q+qtvZ3msKbze83IZMOc4cxhAoAgMntb6PSfsYmOkw6VeeseKLMq0dmBUDDCzDYgymW
9TxF0ypXdSb/ECUmgu0/8FyFMTI3mD0SSR/JJIfkdpkkm2ROU78xOzCyKW7q0agYZqZg2avA3Iih
7BlsaM1DpWKdGIf8DmeFeo36BfONCyC2iBd60MTCQZTt2aXaRKTpNQloXe6XFvVF7PbsOl1E+Q73
x2MIqNo1Cv1NHRE3Max0d4oFOw5B7WOW2el7B8klryvAkMI4/rxkrfvru8RMT1vdUMk7CMvxFItp
PNXJ9LVn/UAUjWX5VUrsRqo6wyUrimVtBFmzblBJHxFO9ARwdPZBbyDH3d6aI+0TVjFUSl3VbdyB
GpPOy91i9eNZJNANDdqraLjrdbihVqlXazON7XNXLeR4C0ZiPFCJOYeixfCH81XNqGhaISNsVYae
HeEyOv23aKZt0cfd85BH+prQOkwvcBcxvGfzDp5BwPJz2SZLfKQ6U+SKOuyY981hoW8JchOnZQT4
KtWwu9E0v2E21A6tO/H87bTtJEiCA2gSXpI2J3i6fYUPCbE5ADgcpwy1nEoMe9V4QlPb3TdT/hEN
q+sPBOhtg6SmrsKVdGjyFoDOutfS6i0C0Hwq+MxVlSvnwSRqw0xSi2MQFvUosu6Bk2rVLZl5RWtw
NmKt3zNyI+ekMw12r7rtu0Ji028D2qqzL2a8v71zu/S4Be9qGMKnMih3t/duHx+HwNgGo/2W47+n
thT0BYUIw5WRa9al1DvrDCEObxWemrFPPxX2XEosZ3XA0z0+xeF87ZQHSy2uWkvkQ6nW/tRrOv0E
QwlnGvVtoJHGN8UwqdulO5gMlt/kG0HfaMjVVQjrlVlu1MaKtmyjZ2jgi/tFC/ykaaj0jYo6Jw/t
iyJKomvwc2W9yLdioruKIVwdyGV9ckXbHYRZMkF1xedpRidPetCVLFZrk1T5Y0jntotzazwAgHnU
WuIjahavgMnfMc73B2U2BnKWpw98T/EuVA2I/TONepTqpNpNlFND0oPNVguMMi5xuXlN4WhURns0
DVzqZmVZJ4vl8LYDz4rGOY1eHIAafZ8Gb5FNpzmlKJuDfiEgmRxEnAL0TALmDAu6jpTAKILUh1cY
Kzdo/lXXjSk2A7SMc+pE29qJvwS1Hd9bcZpe5+JwW9/pktZUxY2yvukULbyZtGmAbc8dpX/fXf/h
JxR6V/0/zi3/d/b+m37ox5f8OJ6MP6TbBWsL+zpIoeZPnS1ObkuKhARqSsii5i/Hk/V9/YflxaFU
+4vpRR5qzEDxyQDBcKSr+2/MLG8z2F+PJ2aWFvtyw+JbMRmB6hyEv+psS3PBt1/o2iptrG2fF/ad
ptJMWEEc7PTKse4yRQOeb+XvAyuZ4+2SBJ+H0jU+FSbVrxmpRHwZ3bCei+q9m5P0LsGfDTchvUbT
aN9jycy2mbA2RSgKX21oCRjKZJtIw1xWaShpMnup0bqqxDh2WESHMiD4uDDSbcxNv4rqzLiEGNXC
JKEJxs15GOSlNtBVFItx5tsghyCxm03nChyUwja3GFfNlbUE84HKb1ylNWxRs6+qDUYjx6csNOGv
t3gsmzg+C2f6PMTBsDfZPjlsA/p2anjijPeGEinH28VZuC/VPlr3dfqylFX3KXQS7MG5UxMCWtP2
1uSPNaimPyDHB0AT9LLZhx1TBF6vIKSaSqCqCeoV+cAltBaJ8zYwePQGCznUUWynJ1WbqgOwClIA
hD0cXCSXWua61xJnAVYoPxwUe51OhKMHmWhPQrUrDydOft+bBv9ieUfuSvpSK9DzoXKQGGq+j/KI
meWlAF+/tQ2CABWnI/diEdMeiTcrHx0o/mgBd+3hXF1AGSMsDYgQSYB9HkdII2NfDhfTmodLK4RX
0IsxQHbj64hL9sRsERpWSZSLrut3IuBYSnpl2C86sBBNjBZ8EWO55G34jv6kPSBHKXyH2TAYr+Wo
mHP8aKhlx2y4+cqMOCfBjaazqvRoa4QGrqA8JtgnW+OncPPkW1bgMdFdjQjEktyooFXOCxbZLCmi
i9kbzb6MBX4WeUnLZ4dAn32p8XKxbYJkb5d6Wa5VQ294+3iV2VjUK2ryUVYLzTKfe6kpqwFnMOEk
fklNkf1qrp5eit5W7+zkrAUujh7X4exkF9aManYNg7Zeu8NyRb4GTR/9ERE3lqSDFisnnOxtk3T1
tiiMDAXOuAlwd5yjFq0wwwuQzk6Je7MX/SFlLeuXE2GDrYupMlPRp86l+pQXQ7+KzbBgvEhYxzwn
e0BE8TEsoXakQrfXOvq9pYVKarmV7dOBD5xMMicW5MhZzZYRG1C7bH5+jJBkJuYCoS1e/PYg1AFq
TjpQJxQRyCI3iI/9UByd4DziyfrCum72Int4BOANbxRPCvwogCqI/DA2ZQFMW8waypBL2D1E8tAK
2/vRPbWVuTP0pl8jnItoiwbzYIXGj4ujySD7dOxWgaO9u7Hu7qoMxFpq5/0zld3KmNriELlq7eHR
mtZKFEMEBsKzaTtcKZMY+sc2aYZ7OkWv7ilh1a6eLlSwEWkfhIngG038xtALIhgIuHeaeNmWjemu
IPtE6zHIy23WlApWo9zP2256ygOR3+tpep/3ugWzIQuI0rPtZq9l3aoqEXWVZqQfYRKwhsUUt3FF
6F6nNhg2rtttCaA0WSBEIJBbW+YiC+dsMhFgoh+fDGTdB2h4HZA4NXsoDBMgwlScpz7L/bokugSU
AqmNOFf3lWsS1memDTO5bPBDJAvHVZ2o5QP7iLOOIhkhWFSdhoC8hryQ6pEm+6rxNwoQh2zLgIl1
rDUbR3G0R1iaT8sApUHRSajgic4uqiYdqJ4L45lJo5rXwdPtnTjwa7Nc7kBHxytdj0r0h/F0nDID
6E/AvrdK1fiTSLpjVoTQJIRe8mnoq/XWPqh64hz7bNQ2i6vAoDdq55kHLLlHcfl0ey8eEegNxTOa
xHfXatJD3PbN3TSEG7sxpg8Nv7e+qFlNOXZ/ul1YMvB46+Y1MezJMz7C53CmrCFU+zRJK9CxSubp
zrWt/G4i1iLUwmeLp/iCFjo2p+GSNCAm1S7fQsy2d2nYEnoYRF+LBPQhMgpUj8XVdKvmPg/6avUP
r3Zw9Eitz79XTD/G73H/1w3tj6/5s9yBLku5Y5JLT3Mtd6A/hEv6H6ZjqaxmcRdZWGwphP7VjUuN
NS09pRZKQ2HjHfqzG6fcsenEUTRJsMzfthUxDPi93MFhCMJdOABs6eT+Wu7MYw7PrsA9UBgsQ8bC
hatfiB0qnv51WrLPth31d9No8eiV2Ro2NtTSDjw7aJLjz4uBv4MprhJzCgzqgFbCtiAg8DlFsDCU
ZH+RHI0g4s3bR79/vtUSMaSGyd2ox8u6WezGh2BrXzmYrKuh186+tehvYjAZV24y+2raiXHopvBx
oknXR1vf5wMllde6VXoeSlDgkWkLhBDtsKzSUAPTIC+M6Zw1MfSfc+yT7OtM/YRng0RIczndPpSZ
2Y+P063VXg4KfiOy6SGp0/5rHM27ri2ylTq6eCAqheojmMhdYfVqzLbHEr44FyN3dqEaq2bRxNuS
ZDh2lXzPM67YdZGdkYELhWaywpIt3sTumHCLszH3EZvJfvDpgJBjOHT1petse77gmMa4ekIM+xHr
DTcIwvtkgqRqLSyeirR5laGGWr7LBebEKoi3VSKIy2QkX/KyQbXS7XB+iR3+bOKWcUDiSTF2sBHr
nRUvwWOuJF8Tq3hoIGyfbTcRd2k6f8DiPF0HgM5eMxkp+xR4DFvUyATJhH2NEpNA1rkQRG0QgQvu
0OshlZxyIxF+UJgSiLc4j+3IgqOuBQK2dg5p9OL7QieKT0mfslHEEIoSyARmHvn2qEB1NwcMHWTq
zoamHLq2ZYdTNXnOJsdIx21O/uZmolk4LJl1tvCqH4d5Ue6j0N12TMIvzTwB6Mv8VA5Qvk9RQCJs
u1Z5jjm5Ik5aVsKKb6RDtteLOmAwP1KDjp0RbODsiMfMUt+GyXlZLGlx79XigGlFbEJ9UsDWMGru
EyM4pF1CIFOhDht8bcG6N09MTetDQwFoyEqQzBIuFIdQGaajKevF2p40VtFxR2xfp3gWDu11tKBH
APM77dGXBQzeLSxUJr+n29gjvM0+mvfOBKtuBTrhtb2RvHTupe8pfh1+dfeLrHJdWe8msvItCxMt
XDtpPoK33pnca5RQ+wbzcKh1F0rZrYaW1bQi62pFVti0+NW2lVW3IkMLusVqDkETQZq3qJqb+TGB
1HOa2pC6fe5cotEopyEGmZuy1up1aCCsZ46EMiGMX6aeuCCUw2yXjeB4uwRqf9/JnoGxhmfQRPSy
m1hoK1jMxGdHdhpBG5lELk1snEgF2NAvtqA/cLYhIpsPdtiZKxUk7raXPUwtu5mkE/GmSyvjLJ21
iaB+5begH8JYCTHFsv+yLP0yjwD3zHxKt42u0zepyJydFGWJOY+c8hLJE8pOK5A9l5DdVy77MOYE
G1d2ZqHs0RrZrQ0i50Y1kjteR++17OgM2dvlssvrZb+n9J8TtwyPt0tUpO//9NPS1B3ERP/+tHz5
v/8n+59C3+9f9ed5CfeC0TQ2P1VDtPtT6Mt5yZnHSYqml9tcHlX/Oi+ZXjvozVymyYatcdL+PC+N
P+hvgb4xdLj5ep2/Mx5AGvzX85J/BaGVZd4sUPLUlpKnX2y4PWiojmJeXQ1tR+sx4TpIDWc8oblX
V9VIroPLhv+4CKt4odJKvG5AIc+r/1KVeXDo5JPk9paCOgH0y7zrsbKu4tghBYtC86TUeXliP6r6
WumWpDG273FjMeAq8Y0IV0P02L6hKclXInPgFc3hna2IB8dVVDoheENYOwtmnNYhDwrVK/MyXc8p
IXB4H2oK0uWBUjvl8KiuTQqgw9ErZl9zKXNLWdZxP67msH9qrYrYiTR+GciFDisH36JBQzyqy2te
tnrr9ZkFum6qGdVnxXIpKcTXVQ3pcBiSS8xcUwSN9mI6DQUyvKM5qJv32j6UgdBe+R84W7UWa8OW
xojZvQ/KYX5OWNtuMHqo65Fj+SmJp81iUwp0fUTqk25EIC4T1R/6VNsac0x7uxSXIu/GY+6qLkdh
88g6Hj+EgojfgEB6VE0Cy/IKakUK10cflZcaW+gmV4xsc3s3XwidBedRHQxQGq7RK8fEVoednanf
zTiAW/vDzZZTZJ/ySIv2wfgcjFr7uXIehmo0Tu1oyEjtRviDTGY298Yw2Q81HejeCmiRikahoNaR
HAgtJwcSgI8RlGRQquNJ1G1KWJtCAG3q8njRsgdlDMdTqNjfYs3JNq0sXRJZxGTyYtwqm1gWOcmi
ozyIw/SsGd04wnBd9D2gpv3UBQ9ZZOsHR5ZRlrw4ivuNjbOz19PWuiaylALC1/ij6rAKiLT4zqYU
M29FnCOrNvNWqqmyaitvBdzto4Ws6gJZ32Wy0vvl82//+fvnyOqwYtS9I/BcbcnOURK9u+MR/5me
hwzHKBRYeCPXt9t6Z2JbOyXdhERWsdxdoJexp8khG2fD1kYsiysmOesjcN7AeS8Q2G+CWQAfDSkK
+splLkRq2YWf3V5XdI+HTlL0WfSYRyswf1ywhP14KxjS17YNI8BSfMYchBH5cry+2YGavlmjQumH
8JtB/XIaiQpc2lg8Ix0YJ3d+jVpCqMumL9bDPBgHZ9SJLK4BiREbpy/4xEO7rl/DGfV7FmTLKTNU
mQ6ZfxGAUZ7TLAJYNbBTv71biaXegd/1SpMIdgGy761rY17fQ+ecNFR9LwFBZ6HUM8yKFawjzLxH
RXCxZrtkyGNdIsxd61IjT4h92TN5JcF9n2br2E2jZ8NOxEWgdY+Q5Z/UodVOZYauy1Ftptxuvo2r
ybgGY1meU/5Sk5lF50qtMv497dDok3sxaryMXmdB6kv7dF9mXY35tokPfOrl9l5m6UxieBj5VlOY
x95k11WZhLK5Ft95qTi+G2GlgmEx06QSRR1az7x2xEGr7Id/+DnJAlTClP79OcnE5fdgru9f8uOQ
JJgL4S6LXE01oRLIIfWPplL7g4k6VClUt6qGt4Xz6+chybSdIRzuWB6HrtQK/1zxcrDSt2JiuUmC
/+aKV65wy2xmtLb/8l//Sx61nMPYbVQAqDLp67cV79gvZRARQsS6pOyeyETy4nFonzIRWc/5S6po
TLeUhqesE2cPpTZiTY8nY1XNpKyjIgl3SQB5wEQEvCPF7yVsiXvQjIQ4bXe0FsT1vZfY4Az5JrK7
2rY+im4xt2loa6fY8rWwSRCjtuYpn8We3w4pfmOT4lqziDBoOTTTKiVHUd4blbwtXPa4JyeaTvSX
4pLIO2jgVkrlPVXLu6viNovl/VZz49nyDsR0Wh1jeSETM1iPglBNrV7YYC3xC54D58QeL1o5LBHf
Rk0N/ZnVdVfZqKUcPXrOsponQYqn/vZuYJdgIHhe5PLJEclnSCSfJgSBB5ucBwxOP0RGDe1lZxiH
MRPFWu7YfUOpl1dw53oxiOeJR5Ypn13wG79hmqv9Qj7XevmEmxcr3LjyRk17pt5aGr/W8hlYysvt
rdvl9hmmfF66DWNJs/w8y9EnLcF0xsAye47T5Rs8pEuJiLEj+rq2UHZUqdiKdHzSraE8jXHUZBhx
SG+u2+EuLLtyp6NKBp6JetFoitbrljo/3sIbf15+fmyajOwY9cjBVIbYnjCGzp/axF2bdTfeJwxa
jpmRvjehVbyVivkcUux7DT2aLypRgisPEhvM/y6MRfKgKb3wOTWDNaN5XhZ2615aB0wGYPwjvzb6
OoyrNVpUvBWTtbVq91mPswnua4nXUpjZKkkICO5ReadxjBwrNK+8YiffbLrxKR8D/spDC1Od5psj
CYpsI3myuSTLKnyPD+kNNiuxs265aSSHNpMw+Ehi4VsJiDdtUPFjxSJFnZ4Ff1BX4P+128U8cZwo
vipR80AiIQdJ/HyARCAER+9IMH0kEfWleNch1k8SXW9JiH0hcfYM9IHySsR9LmH3CdR7RNTGKWHX
fwbIeXSi8mlqonGrWMDyI4nNt9GTBxKkP0ukfv8qegD7rF66pxhwZTgA31d0fTXazoxmoBCHIQtB
ynRfE4nsLyW8X5MYf1cC/dlyc17B+EeHRUypxP538P8HGQTAmqogJB4fKHupI0gsMntbm8zLEZ+J
GUHgtrqxPbu3hAFHvjmwOapl/MDtve8XGU4wy5iCUAYWDCQXUEsn97pFmEEoYw14AMmMg5i0g17G
HsQyAKGXUQgGmQg62QgOrf5r1BGXEJKb8A8/l8j4sHhW//tzCYTL//vv38adP77ox8lk/8EUkfNH
pb4FBmHRif04maw/6M6gjKEecFVOBRrFnycTw0cGnd/ZEHzhryeTlCqBXrIMmA7YWf5O+wYs6feT
STOFJQ2amksOJd/MX9u3nPUYvm3XXWXxQz4a0WsKvshX5zzxNIZjpzA3IIjmd8wdx6PZEdCkjwNM
sLGuyUpU5n3uOEf4RfbdUqishrvPiiGWS201xpn7z9f1LrrL4jmiU2qNV2VO1pUkm6BLme5H6xVa
lPkQI72VBBTJQmkkFaWSfJSZV+IqkcyUQNJTIslRGReIKkI7R5ExXJpY/6RJ5kot6SuW5LC0kshi
jdSWbFxlmDyGF4whfAtV9+xKlksuqS4sfz92ffPSphxVbl1+WgxQGLp2ukmlCNHduklfPLVo6St0
GRgr6uEwS4hMaBL7k4XMh0vJmVFHb5bcGRTuqWPk59KePnRK+FrdfH/K5I2zdRHjQ1dA8W6iL61C
QHGUwDVdGvHSG9bFwE8wmvNnlrYIzb8JLebxixlWC/r3wVn2pt1DCygfI1E8mjmybDWbX0SfHnHt
n0yQ5jsZY1zP9UHEIAoX0B0Waq39pPThJsudvQB4XNvR2rQDQsGESTryzBi0guSbBQ6nUAoUMcH+
AbAQHtIHrTXPeI+YddKnQ069xmy5OqN6JEWSla25qwv7gix1l8fNU5rlrwQuJdKOjmk1Ql+paPeD
89KJEJO9IcDAJSXQVP1ZdYiL0kfrqR+0uyJwFVBQ23jqnmPNqNgzld2xTZUeXVb6XCxpdB8HzNhU
Jg4nxlnxhkxy+5zNpkVWifaQSsfcLL1zvOa7VSP9dIV01qUdXWJvsdfvsN0V0n83SideTNu2zYmZ
80dlsh7acnziBVaszCFpNsynS9wTmokxq8HhJ21+ZtAyqyscTgHNVWhu2jo46L4tPYKJdAvO0jeI
EZbB881LiKnQlO5CQ/oMTek4RNiB91C6EGfpR1SkM5GMhQ85eRkHTDbakeANNGINz2AEEps5NePK
Y1yHz1E6Hm3pfYQ8uGxK6YecpTMyxSKZYpWkkhQfHemeJHcCH6V0VE5YKzXpsZyl2xKxkXIAl6h4
YYsXU5Ob6EL6M4nprC699Gya0r15+1iHKaeRzk6ddb90eqYpGqkE82cqXaCl9IMWPc5QQ3pELcyi
inSNGtI/qkgnKTjh8thJd+li4jMloZNf9MKPa7T7yhq1SxEmpI50+iWUF1OMfj5H9XNqQ39C2dG/
KQpwpSGZmhfdtteFQyMfFQVtZPZVONpyrOfb8Nbg1FbKa9q2pacoVrcNrAqakRgTv7JBbeZswzdt
1XN4Z1QzDG61gyqw/Q7JjiC77EFLTjBcHWCRUX9M4Ki/jJHA9qWkx2JEiGWjo7D0JHuvS+etA2e4
0RDwNVLJZ0pN3yzVfbnU+fVS8ZdL7Z8tVYAYvS3f6jxX6gMXqRREPdhuKRlWipAywgBBYS2Vha3U
GBpSbYiYjEJHKhAXxAVY3bTXRqoTGZ65Uq3oSN1iKBWMi9QyskT4lKaafbCl2PH2lpIE/Qq9tnHU
pR4S1veyTqRG0gWMsy8ox/286tIdhcdXbt2Reoe9wIJg09Ok4jKSoszbJZV6zJ/v3t7KkG22jBBS
qePMEXQGUtk5SI2nkGpPR+o+lRTWi1SCTsugrLmrkt2I2PXsAs1AZ4B2tJYqUhc5KdYZa51LhamJ
1JSG3l4JqT5NcV+xT9e8JSSYLyahDz6F7dHThQdcdcrWmgjyuyVkRzLr73b57d3bx9ikJX4kIwJ/
fl4nAwRha7brHDfIMWhGnpx9sRNlS3qBjB68Kd0YaPcbU+YSSskbQDimVG7/2sjwwmKCWNtEB7bx
OAJzm4BDkg7L6MM/vELSTJ4g/6lCevnUZn3820L4+xf9qJCcP+TsGpKkDqMKtdnP3t3+Q8OAwoBb
BcCLJeEv+jcX0RveQ2onvk5GnP2rdzf/kINviidiSLCdir/Hz0Lw/dcSCZQF+aZQlm7JqHyDjAl+
nXCPhknaodrGvhMt5152aimQ9YNVwTVpYnXGCjbULEONj9ZkkrStDfkBPRRArVaNqQyKyneTyO/H
UdBgEVAQx1ImGgEUj0g4WbulCE4lyB7fcAILTGvNqdepz800jf6M0NIXiq4eOljtrF/MUDuwPexg
rR/6fqi2o1njzZztTVha43MCpoCkeYRp6bKK7YbsYBLs4QxzYDV95oPMbPwoVSFOjFZ6AmaEy5MK
YqSnofYyTFjOXPqJdd73ixJZbIeXJ9qlW3wkOzJWayWkO/ws32DINT2abHhRcH7fB+XrDPXfmB5C
IFM2B6SOU0MDn0dfZ8wfzYiHEWZT1sY7vCaVs0lqBnbNtiH3ZcDCxuC5Gze1dhdoW9v82uofRP5I
znCWPJNUoHarCGTZ+LlBVB4w3IvuxmWP1Qqwsqn502mKPPGc1DsAyjyh2vm+IPIu37XRWzYfQwuj
2Ce3GiDDb9Vxc+dM5yC7uMETsqkVg1btjeglzw0vg2+szhPT5m+ozlP4UdY6DI49VL2iOEkTCluF
cJtpqp+pkqF10RLiw/qDOmyJpxKG3wRsRncKT21EZP0+KO8d67kUR7a/nJwP9bgf249EsvpRZmzU
Ab+Rx89lXzP3UNpH+lGTqXBuD0RQfiiyZ8Hsxc+NozE/LaScKNgIURp6DRY4e/Yb5yDGM/kGnr0c
C1x/afFKzgupIvygvde5uyF7jpZHN/2Idsiqj61+9+1FOKTxkRwRJt7YXQ2Q2s2uYVGd10eB+U1h
PGO81LO+UQgTUAJEVcvHzH43Edfl6r3lXrt69JrhcQzWyYc82tscFO5pwrDLsh9Vtx9M90b4tR8+
dCMRZDr+zp7/yZx6IxmYnX5n8+uMvWtkMiAm7SbrHrVVucK3Oy2Py2bxjfrzuBJwDDfWGgMSWVFe
6pGagBeAWDMbv0QLeVuxpJkJCJXqTfqXUn8KKQEqfATYCjfmgFfzOSOELAAU29kIskJrPXmEa6nV
Ll47IFMBOsJ2U7x6lepbsYJhyd99PflJfW9rX/AP4rw7Y81ZSd3GMrCyHzyVTNJuSlYKt8a8Iyms
U68VoQRiPa7faznPZxBfwYXqmzWrbM8iEpg8A45FHKTDiiq5uPajV4h3ZXwZ8nOW8Y6VrazxSW6N
Il6nYG1r3wDlnCIgL7peeoNW5vQxnvBckgxRJK/EovmNdid/nBRJOGupwPVy66K29AF+5gv72Krn
dj2v2y5eacGr6d7VRrt2yuRU5of209Ccq/6NX5VF6qJmSKwIoSMPWfXmGsRaZDipuTsQuXcbvf+K
bdPL5zcjOubhWhFbLN3+IBj603AdR+PLojyi1HLMT2a6juevYUR8BdblDWd6/5C777nyyW4aPj/1
4hV/sXlf97vuaOwtxAoav1G3jVaFHwKj3o9r1QO74eGx52X4TQXrMj6H4AhdZ69pT7N2z6+hBv1O
2M4MGRWdb7pS1E+wyDzYJSssuDwsgWMVfo2dzKv2+gacetfslmkTA8FrsQPu+ZPZ8UOImVs7i5Ac
ku0Y7/L0AjquYAvWHENc2kNzNIoNlgh27ttlF+w1gxuQh/4eEzcm9f2UBORGoYVjH8dMZgrfQyQS
Rh14s3IxiG6lPoxkWYjVtM/6VZvbXp2zTN800MFSYLEEz3tzanlxqKw63/Ws4bleG9s+ORARuyN4
g6f8Llm2o3uvS84IOX8NkEL1QehM9+IvWl7TWUGuP1Xxp0q7uJw4Ab91vp/4g/EpYxS71Q6RvnIW
zyl9wnlX5YQ/EAkS2XjJLlCQbry5PUdZ/ZI8GdU1ml/l02dInzXgtdtxjRcitt8ynuITWldnSHkF
1KumeYLXuOZWqXwWL/HW9iu/SrbxhpTA+WBJOpyQ8SwfrInecju0tR+Y6DvwIxZBtB9toH0eIDdd
Wzd3roZodJ+mR1E8lNOTAelAfwyCF30+6dbB6s+4lefurJafrfijrs5ECT9mwWuWfQusfTxfvhZe
5V6NykOO4NLEKse0+RROaIM/xMV7Qe+sD18FSYbRKl5PwVZlm1zfl2ttGyf3rsPHc0iufeTTSHpt
8U0NtxVxlsbdCFGBU88blwPwAQ/BRr8GkFBdRXhmHtGJi+LsMliEffGYFePaWoVg3iWuoQg+h+1X
MT3X4m7W76ecHBNeKqhpPdMrvTq4mtY7wSJwKY7A8VfjeGqUCMriJoZD4/c0zrtq5fphtcs/lHjc
51c2tRkeqcaB61h9A8y+QhvZFwS6PpjTm3Tsg8ZB8KKrXzRhs8DeqcG54MGedLhHn2oWm1F5L+Zq
FTXVVlW0o2I3W56MPqmS8ypazdU1IfqrvHIi+0UJTOLOEc/uni0hbLdeGHACCH4mjLIszjEmn+A4
lXTmHQ/kXrImvZiMtf4FW/aWrBgwX5vxi/t1WqNf6XheRr6eWF7bv4HLD9T1Mm5FgcaKiKPaW7CF
x3h8cjqdXf/J4QgbShXVPEi6plyXLXGSM2HIyrvav3X2w+C/N+2uYXew5J7N5MR4UBQ/Ujeq82KR
wcPy3YvNrc4fsKtOqbXVV8jTc83rfW4Q1drX7VtQPWXFtrwyuNeAX6gledMj+AmkXc3Y7pTga2ye
w3jv4HlD6x37Cm0jKaC5fXUlw396Gh551LKb91X3zuGmDXYIbsBvXJPioZ/clcN4zVgXja/yv88e
K/bjqHR640Ml29vVFJ54jpUG9GQ02nzdviKODGM4YRUY488FXGxlG/kuhGZAzJrnYG1HCUzfR+CG
PynkFIlHRuKeUWyTaD1vo31e7BU/27bWuW+PUXzsdJRG7+3cewLUa99zGqnqSkArQ2HokXPlh68W
EUbyG1cxp49EQaptjX4Q3zj+tCWHjN2QkxqkXshRo4S8/IrB05vmUNNxaqL32hDz7Mc2VTedX8OG
3Kn2e2Z8DcaHtCIleGuUHyv7/3N3HkmWo2l23QqNczShRRvJAYD38LR0fy4mMFcBrTU2wwHn3ASt
98WDqKyuzhqUsaY9yLCMyIwIF8D/f+Lec8W1Op5wz/vRobKO7Omz4oZM0RWZLrWZgPOCyWP1XGev
GQqBLl/X9bpHL5+9dMZ3Z3yV/ScTuF4+4vZ2CmHXuJjQU5evoqPyrVkZSKC92DVJhcChlxgcpsgv
Sfb6UsNH1l1vL318VQc+PE9yoxWlzrwWV3qyS7F/kyFiD0Q2EJtcmPdWQTZmbOrSzq7cCibSjZzb
rsW/rygR8X+SnQlfCUw5SbQ5cK121fNNYBaZchXUpGpaBsEUIJxNR/XIMZFc0+lWVcb5i1R/+Q4R
h+5jzz5XZYuxn3hTNAyldM+jg1LvtIAvOZOAY5CdAuvQJk89hDv+UseiXhKjHfmCtioJBLi8RjeD
OPkBD1+zgiyC4SLIAcKtQMEaFBdgO1j6tOuIak+MPKtlprEhRSYeECtaTo09AS/a7IWGTU4eJDF/
rXiFfpDfKmrEkF0k2tIg/eziFV/eKHa5DjzJeiPxzKvmJz/9EsfoMAaCO+U3ob1UjgAVZ9veJ93m
DFquSfM6AufAruAQpuhI0rfePsiKXcntCdUNhQHns2qhyV+XaWgH2mcV3Pifqbb8z0rYz2gmrEee
ARiQOTTEva9iqC7vS3gWmk+XeXQI9QApZu1hF7JjciaFaNWL3boEgV8or6nxYzQlKPpL6/I1B1Ex
sFmxs0906Hb8zo5Kt5m58WowiZGGjR+dGzwMFpvUQs7sel78DDwRfFA1/+iEViyO3UBVuezxbDwX
/i81UJg0bgbr2E2XqbxysGSdxnPgokENfw0G2Rl2MnuqDu08ZnHkjdkhHhh//PxxwcgPZPXxVvfS
4f77QgXFkkOJ/yp5zorxSylRwUpYXPeltQ14iLtfofoe2C8wOqLRzmObv8ixqmNmny1mkHXwIRnP
6bBvdDsIOG7sudgEFZluA9vZLmdgW61k4V2LsTgirrDpwPq7ZXFsp1wA0S0CgTOfFbt36/o1S398
p3aFkJ2ak4ABEOxGPSv9VbqI1BHyk1zINmtwtKJehhlL46saFJhaL2MZOMuFMsxH02lWUrexeBvS
/pjFsBCCLxYe3K/bbJOKLo6KylgJlWwHPybpw07lUXFp055Q8eVpKnhwKbp6EJKZ/T7pGbU59JsE
8bIba9tZBnKStig7eRPxh7WfBjghGBNA33ZNTS5ZSj6AEdv9eiQMZduXttg/pLY8R+w+GbU6Y/Ex
lC+lXttoOgRKFINrkM3xaqITEyE5b0KuGb18AWRJY9MRl2LQ/kKFIZMmCl47+RpN71XxLQMz7sZ3
XXzCZKDPW99AHXKiavPzWwRfpIefNPNC60rv5HR2Yv4RCKirkZNFB31ct9mvXnqb/NTOiHeRSsp0
8VfDI5A5EYkH7wEtTIFCRnwlHnmlzXtFhxPfKHyFR3fQRUexRUck+HlgH5/2L9r3VL3IfWQ3JDKi
LzgN5YP1kF0yCKvKbxb2NQ5pfFX9kQRqGr+6wgkregF0k+ytNE+Rp7qG8TRuzK2v3oX8VY52QKjh
qCzIxBH9zlMa30bOZVohlNeIAflQee+7azGeWzxGMv6clDtHCx7QU2wh/OqzDyOEWhaUrgB0KgWO
SVOPDgw01/RGaFw0HWXtaYZ1X57T6b780ZbwbjJhyKfKGXFTE+HDn3TDtU6YNGCZLZwKO9VvdAnq
SPfqyhhyEhtdszq86WzGk+DXGL19wubQt9JaJxNjIjp+xwWwbSe2AvPyIe+sZjOK7iSva8Vnleow
mN4U7XvtG3ZCQlYR3kE6zvKmZkSwzDumZN0CK8l13DxqhGXu2cgf9AJ2BvDUXI+bxGMjHNJZTSMl
8VYQnMoiv2ajO1zd4g70cOZp1m75VEKDBHAGj+FHF8n2+6K2mtl0pMo3qCnbCN/nJUqJ0L3Kf5lf
9XrdJC8S318AMKG4TsOFdyIIhR0Ua6H05jazo7Q4F23DsuTUj58T7fTkLf2Rwke64jIMj7ULrAe8
jZKTlFmhkphWKat7ec/v6rFAgqhYGqElAaLgXgj0y3J1a/3p3TDXkMzcZPhM6kdQXBrxTPOtJt/I
smwxfoQzW76LFL6N9T0duDEZX3TZLWtdoQQ4lgH1JDedsPl1+oELx1gN62HY0cMFCafNOuESX7KK
uFurHlX28KXVuNf4WDLhu8+3iBzF7rzU9URPS3Tzw3zugmPRdU4ZkenY3AL52uR4rjiZ+2chdGus
DtwtjSVsPsFMa1QEvIkD2VPyUNNK4rYDjRKKpzFcmQhKWJSpntCc0IlTRagmmvxxdPL2w3R7B2kY
H6PHmyjZgO80GDLQafdTSaGZnWoB55To8Lz54y5vnFk5Ag/xqRWbV1G8iMIZSoydqzsj3RGo5qjW
mcxMNyqvRKH5M6vGaovvfPCIvohrD3HsKqJ+Y9a0mt2oYR7DFLsBk0Pog/xLzu61uF4CMm5+dDH4
Oo/TLWkzjssnxVjrAwxTGldmL+a+qk66uFUtkeozx1DvyODwFKJHpfneT/flfFQzb+ntQnS8bu3C
vivji6G66eQZRbcyKyr5ei9U2ypDRLOxkCj4dlWiqeXRTcPlvZNIgtReDP0caXcD5DxbCzAvD8V8
6yLC5+DKXAJzlbqFB32W9e1SQyG7G5P3BOmiO66raJsuL9arFJ3Ip1yRa9GRY+qA3VKw6x4C6VMI
v1v5Hhm0N5c4fhcM3maicSyONRNrA/JSVpyM9qq3cFQcjghQPeY76KWOEYarWevC60qQAOsmPxva
Xsr3vrVjf2yzKlmeMswxzDwIGeMt2RZMSlAfpoe69ww2jmBrkvqbLpAnHtoSBdYXfLYwXHfWWdJQ
GZFdRmlS3FiowmFwF8OnLVJm49ljoAXVi51SuB7Ul4HwVfMpjJ/i8dCOt0LfZITQGTY6/VF2eKJY
G0mhG91ywKjyNebXZ3hcehdBg9gkKh17fGibDcuvcT2t+Fhyy2tWfLf5eprb0doKn2V6TMZd2z+o
4iVaDHgYSyFMtoutcnawpFkN+A+rSXZ00g8S2tXlwNWCm7CWPd/ac2+vRjKSzeWpB/hU9JQubeyk
mgMquEEqxQGi4er8ABvuWIAXs84JBMYa5oC98hc1GoGEdj7/8gsHTFFk3Wper7rV6XB0Oy7vQ3Ti
Q4zXwBLGn+YqSRpFuurQbSfFr9jyLGFHgLQsrydjYoTIy1ztYCSVdGMqI0Rfv88IhpiJGmAoJdJh
lpdS8KIcQmNu2MzDmHdvupXMCOQgCe9+9TmRjlvqtDrdyiA2p20YtrlJ90io+MqwcYwK9yg2k3Zm
OmQjchcJGeXxnUhRUisVQsg3bGoqZg7X0trz4vYbfdtrXkV9YuvetCrHuzXRAeQnPdpO1onst5T6
LEvvCp3HTJXYMWAVzqGscA2uw+wQ1AdFfk5ohuab0n/HnDBauVtaPj3djwwiBmVkwtMRSUR33zBi
5vuPti1M3utlk2YdJ4UJMnCnKPHtsX8JQPNTEd4DMps5g4voawGMqpW4prlc6fEeLPSqgOJIX1HO
1D8UJPA+2x5xtvgmNbusuFj161Jwld8ccW30RmQcZyO9H7kPXMOEvLmcwvLojINGfh7tCMEJQXy0
SoKDUU1MtHe4m8XmHYikExreZ5R43EOSTfmiba3hV9tdgnHXICOTKGZr/xJDoe5ttpWGF38S7jhD
0Ep1w1a6U+j8vsCXkbXzacgjzS0Gg2WC1hxq/bNOe578N4U9h7gNfW/obzwGXepN73l3bzIkwXS6
xS1GZpnWmdtwcGLdcZSQeY/ju2F4II2YUett4sQ0TcDDNVPmC5Ju/OmM21uA5p8yGMLUkTEK0cya
B4RfXoNVbCnNsPHEwM3Zu1i+sk5VJt3LMdc8VzJ+OaacELnxUJHJrm0s8zsSd+ESqfyOewl15mgv
74llbigZ6wo6efo1RWydQb+odxBn64nv45ppxWSrGi3pKgBhE11IwGbw6g4yvt0VjjhJWo7TmQlQ
2xz5/OnYp/Y9YuMxEguwi2CtFf6DdBJGsrBrytap+Nx5bdRlTMbUhx1C2O2G8ldV8K1yxXCrGpex
vzQaH9OAnmMVWA9e2Cb/oPeplFtUPjGl0hdnMAdY6vj9JR+fZI6+sH021Y+PiVF16Kjqo19JTqD8
6tYDU1miElAH2F8klJJBX6wmaOeLxEJzm2saenwSosT0D4MJ0c/deyvCHh35ggITt/h00i5xSv8r
7l7m/lJngHxWafMrz787X6W4Jb6r+zStrUx1S/2GGslpP3LO4K3CW/ESKS8WzIIfiSXUEs5goIdb
XgfqQ+GVMwc1RN1tYuUEma9C3zfshuJEU6kcqBW4W7+JIeMdJCqsKvd9dR7FO8rUINqIVcCWganh
cJXhO5EbCjrDBpC0GmoaF41srz1eGfg8PFS8QyEnGEOmchtsOv1VCz6IZmeQwXghYqCQM44jdF5I
3isDwjV54CmAvH7HmYeYCIAeM27c0vhgQP6Mw8OCQ4nXM9iCYLe5Vea+szP+ft6IdeYBmpfXEc0E
s9KIkK9oZlXBkBFyubihOGXoI9Vs6itb9d9N6dec04950GRZ0x9j+vWIGuyrVb1x024GJDfzIRnB
A6SnPlwKkDw6Z+NrU20TwUs4knQX8DZtf3VnLzlm12XrIuQMOM1N17H3eZmcT7QplZFR5n0wcNOI
Wo1eGKgNMf2muhZjLBsHs2T3NXjLIY9CBbgl7MaOmAwG5fk2n1z8Jfm8bZMdMZyN/JO2Pr80sSbR
7RY9kwh9YbL1t2wU7b4lGvAA2LaQ3BBNdFfNtP+wmVOTVvXKF22Em7fiNp02y9TG7x5iqKFLWBYm
YLc2IVk0uPg7lgnEzMclx+5sB8bBKliocTq/JNXRHO76xG6PuEvGvzRPPukkLOwqh2E9lzKaB6Sx
TynTk8UJS1/m9tOmzve1fFUkT4frKFJ9UHUttV/mdcNKCA6sQ5dTvwrWdWbaCjOg/lbOe3yNjUhz
R3EIvq48dvTrjJVFdDOMm4T0k8QmN2lfjH7VkT/GIEMrnXS85+qBwb+MLDvtXvVfck6fvG1NkFe2
MLs610DJS8OhTFpOjLaGu2FcVL63ejU7Q3kE4wrtd+QR4+oDZaQZv4bwVSUbVubjp9toBE7xCHoo
/GvZvKTyZ2ji4T2M8nZSSw+BP8cYM0zbZIrxYqzqFcVXRGMoshxNrst5ysXVQ/AffoXlVuaYotHr
XQjzjNqOEsvhht1MqXwL1odZPyxrQ+9X8FuwHEuRo7UffZ/ZjI9DOl6t+OnW/QoddMLokNFHCp+K
MaJu8Gsmx7vpzKjygN2yXaQ9mVbca91B3Jlel3mKzAQ8qo9N8aVgzpVsEw2crLwvI/suftL5W/3+
IU43jv6RropQIebTA7NPwo2WDYR4QxS+zuQejm9DXOMyfEELwwQuP4kodEHbeFq+1bTzQliYQ9Ar
Zs9g9JsdI2ewoWFfzgCtkDQ4lnaOeiswni1ph5cnplAn0DD6CayrLE32R+5UyqWzNvq895uj/0V/
0X0F4j4pKHtN/g6GeeiQA3xhPmAalen+7zgwl/CYmiKPinFIMFgVdH2ezpD799iPWQq9VtvtaOFs
Q/tamtWGKGGrfGqKn+lRy5eiggbn5jwL0kqP0G0ftXgrEs0gIgh6GA49XnpjilH7TlZ8ZBB8P0CQ
ryFH203iTkQtJ1dN203+l2V17sAylJ1YgZsqc3+gtlAqA0ByYnyAM/aaWWQhKtDWU5+h4TNBT5hL
XWD+Lqs08fJoi3PNEyYIO7nh+8NT8WwqNRjN43TBHYssdNt4hccYhWsfweqRmsGXELSFDguevur5
vj1in0syf+dzE/ujT7SNudaYFxYrn2ouCD/C7rOV3n9Pp63ntozQyLFwk2yj2mPQIKrkEq4JY4N7
Ik1AdqwreNpVLhHAfRxdSg2g0FUuramZKBK09Dz6jCVrUs3SJ+6iOeDwEReXGgSZC5EqDgLF7BQq
2tqocnVfZRpE7TZQ2U2348kHKP+XH+qom7yuFdr7MBg/yqTob3UWvEwDLWbBPJGhBDXCbL0oNVY1
ECv3MI2UCxGR2E1C/6Wq+lMnMTQbo48ga+Q3yxAcoRGHJ4IoiUrWr3UbWwcVVBRUHom3WJt0hKfS
Zy76w3kqx31HwuWLSvlOGrSh53Y/Fw0xiTzf0N4MdzYn/xQQIrrRKoUAJV3oj9YiBNbbpnICrcwW
/nHvzlHLXhf4rtarJcOHvlyHLW/s0Ap77Jhv0xDxjWmKyhnaVju3jQLwKDEPQiYCWJME08laqTnO
Xf3HD5o+fVaogAA6hQ8J0CxqFNQwBRZSt+4ZyPz0qrVSYl5xswu+J7A7mG8g2bI+YBQ3xQhY7d+/
RR+Sbh+mIt1nHiITiSLpYAV6j/HR3/z+WRmWYHoHk6VC3RU+nOAeKaiQPJpRz7akgwBzNdRhNS0n
lhjK8glxNnGdHSP6fMqyM2pXAC7Fovb0hR80VenRSA3c3kW/UwKN/mdSbhhgdTxtWINy3Ky4OcVL
1kO46/0iOahD0d8gx3+os26+Jxn0Yk1L1WMqGeNlaP2S1aH0DLxbPLd6L6PwTijnNRXvj8wSbyGh
aDVsB7Lb9HjpKsP2YdWztOtSU9qliAF3ohps8sJodr5M7FfRMGJS1qUaIaYT82KFjtzaC0VnOPBa
i00UwQjOkA1CwCJXZtG/c/EkT0UwlJMdWuN0NLE9EVYFNEifxZeiquZ7Tij2+j+5+k5RlX9MYzmn
7Z+ld3/8jn/3lsNiwTZnybqhQVVB+vaHOQFDna7iOrc0HfXbb0rLX80J6r9gK8eBoCwyO1lZop3+
Kr0jfYP/AElVXBgt8j+VlgFn9c/COzwJoqyqmN51wjMtwqn+LLzLIxG1fa7NDlwfk31W5M6lSTiU
X3/I0vwRJeDVpHD8mbDekUREEzHXEdsHcnVCSL+zkL3w3pOcJ8+nvDbc9qsGdbLW9OZJjfPDDFZ0
7iKTKVFvEwvQZOqnpBv+ymyS54ootNvErqIhDqCoZsQ1KRfcWIRrScemGkjK3YpKB5k24LNYQ5fd
PheROhxbYR34CvbZZGJFOrLGbyeNBBqoq3XKRtUgF2qgM5K/s3ymvdMxSYjpJxEw6K2n8l1tYbP3
hYmMK7S6NVmbSz20KBB0RacOdkKLHAurqeadJJcUY4CdzYCXp9fyq94U+N2N8FoyzTg0OXtCuaim
ZeNOkv20rGu7H/86v+Be/I6WzPtWLUByKX7AaNQEGAk/Mp7LbCvBraELCFWG1FL2TGzRMa5Ukckx
4yyhnYszWDLN6ROhXc1gZNxKlme45XoKZ8VQVlWoTK9lTUdZCrje5qyWnTbw8w22a0RowpxuDb0f
r1FtjNde179CAM7I1WUwMmrDDpKifm7uJMGbb9XchB4xSvGmkEfjRc5lNw90dcN6ziJtMwnOlpo4
YiFDEqjMc9+KyaMQ7ugaoWNUp6hXg0MdJ6ZHUimlWllr+9oM2rVmNvlqTpFIwpJ+Geqg2/F1eUyo
zRm5hdbdlLJzkY3YE/q4JSNBQzY01DwM5IF/TNKoO5bU+Ic+jQY30CYJzKHCYDgI4kO+/GBVw9uo
yPlupCvYkF3E9o2IplspJzszBYU1KQg2FPNdjPPsJHU+6g2lbEh30U+54auHcvlh1o2j2U06Iid1
pSJQ2QYFqOlIJXmQKGTRS4OopilimaeFcBBI5MOTHFFXmUO/GVVdsjVNGI6ZXo5HvdeI/B56r8GL
smX6StJ1ZTQHdTaDrTmgYxF186E0RumVY4Avo41P3WD+SEPTnasw/xpnVd/MXHpeMEEIlWZIN8mn
WdfKUuPWxm7+TTZYGAdkN9nSQj0A9+ogxI9PFmDVougLJO/mdNKDbES9R3C2T9ooFVc5vlRay/Q+
6SkgG2QGAMYejcgcXfKLnFzQzve6Kj8aoyXb2kSWVjPU5Q44HmVda2Y7rQbouDyiaRp/Fwv+wVhA
EL5p3XVqxFRukk/YEizghOdUb9/0Jn/X+lYFbKyezIYv1RgvoaWGmR9+//Dbwhn9Vsvj1KQHjaYN
KnfPqiwL8zcOg9//VsXdqYxZQ5CKwmJxbnNWHnNDjDx/WumTsGaCYj4gM15kHmm+VXB9C4v9u8IH
ziO51RZjuL9YxMPFLO7rzE4Dc9rxwKmMGn11b6lV46p0E+ry+xElbVBmEGULdcnxA7SDeYjj1Qra
4hBHNYvXqhvZbBQQe4mNxO0TlFvKnBnuTSw7qkzvr1nJq1GYATwCP36oYnCQpMRyQzHlYy1YUM1h
9l4nxTXPrFchN5Y4FimA2dOBYNKWcfAsradejJ5Ii1wKB61a8R5OeI7N+CQVyCZ0HUEYCDpG1aH+
kCKtfQi19VoagnKYVWEi48Kq7yE6pmSsMVDeqKb8Pa/V11Rm/UaeF3mshc+EfM8R8myZiWceA5M4
CTVZKQ1gSC0ncsAMSumcQ7JgbDcDtpdSsn8ji7F9rOvbMq0lVyRviWhPZEMDFwo3S7L1xw67WzCi
BmVZxUMZXCZBeE10q9g1mCpOpogcE+yTrfFkbkNZTdHCqf1biaZ4kDrt2otNcBbzZN+0eCUU1CHu
UHTB5W8/9Fq/n2BsZmid669otrxAkS74rL4qilc8CbfZihCj1lC7sUaveVJU5z95ZQNWRvqHnDn3
//6f7BNZ5b/9748/Vzh//M4/KhzMALpGhaNgBdA1UaGG+KPC0f5FUrDkm6a+0HBMDVn/XysckHIq
ZABTF2VAcH8HBgAMp4kQ6iSF30lU2D8B15UXb8PfgQGWBE+sDPxJ+mIH+3OJA1wybrqWZz/NCkZS
ohQ+V1YvbhOLJWSfE0PVz1TgYvgkoDs56qAzjpOfESk0I8Lt28hf9arK6cj9yhaE4eJQMzKDDcOQ
WMYP2A0kg/lanzOrazdy1cyXVjbnJwO+DDYDGWWY37WXUmrW2YIBJQw7tmNFGTwpHjUM9T4ecPhi
721izvsOYPlfftAGsSdPOaIBneQWyK8YtqcU+MjJWPZMM4fChAaSLCgWOzLvYN1fcyRRd11tb52l
UesMZXUb5mQVTqiKlGV00OkobY05sLaqlNa3BoW1Ps85QZSRtfcZv/dVMf1Ifsy+JDfh2A1Ci+AN
+RkE1gDxLbTrbOFeC91sAfmhlokWKjaAHP/VqnCTLsTs7jc7exCRTE8kH7UDn4i2MLbzauiITIa7
LYG82hkFoyKznU2KLX/2EN5D6pYWZvdC707AeAczPO90IXvn0me9kL6VBub3BPw7Xijg4cIDTwCD
l78J4QsrfAIaTnjnl7RQxH0RnjgxzE8xHuGdNOJ8zTqUtuHCHyfLZGsuRHJjYZMnC6VcgVa+UMvV
mmm0vJDM0xKmubzQzYUOznkL8FwvIZ8v/zItLHRhoaJb46Cg9EwGt5VZHRA87fqhxmJVLC+dcMP8
eZkWyjpBpyX+A8jr4sJgN7i1yaJzSgU6u/ab074Q25Pf7HbO79QWALrT5rFGVJb064Lkkc4X5yvA
BfEamJnidEWEMkCXBxaLanMSmgSBVGB2lwT6DT7NEemqwiWXitJqJJgKRUdOmHlTGrYaC+zXmpCN
hwFYmk4lYOk677NGix+yru+CRo++EPb/8pPhLHWpfB+kCHFczk4qMozqjJXMJzZyr4+j9WyCsaZu
V2gkGL5G1EKHpGZDDWMHWa+RvUcmcc7tMLISWTrn378exfh7rLTfAVcNPJABsNr0HMFUTzknl+pz
wFo6Mhg4UMyiCWm1lao08XlMRGLTs/qIy3JTCqN4UIlr7qtgwABCb4LoiQgXnJJ7AbI78hB+WvFH
9a0he3EbFEQaUCy2QdlsWyLnYGBYoxM3VnQtasL9RN9ssDnIIlnsugymRqrvORSeKe6lc1AG03OB
dbt+TuaCzNWqY0ylwr0C4Ceyz6HnFppa9nDkSs+9UdyyXGcanI2kxI5zsylwwboioS4IYCTfHdKk
IGcmvWa5qHhdg2hTRmF8wVVcEbQjtl+dcCxbrJMRKSm0T/g/x0mI91yP4+mfv8iO0VddNMWv9r//
t6/xX78K/EFRELb/888/bf7y8+CncD/ajz/9hBSGiMyV7qeebj84g/mt/EF//J//v//xv/z8/lOe
pvLnf/zXj++MdMSoaevo6+86blXXTI79f8AQAPjxb//rI4/+7h77y+/7G0aAPhyzG3Y7cKfa3zp1
MAKGDO9dVEQDHx030r/fY4uzToOyygWnqZIo/QcKHLmWC/mGa88C624o/xRGgP//73p1KPFcpKYJ
RkDRRIue/c8XmUpqLHeLHNMGSeXWT9rmYoVJdCozfgndTTvIBNXWA3P7MXzNQupWsUFYJxagbBpB
zDC2G4zC/sO/1go5R3jHyKD8/Z8A8vpbESPAOI8ftRp+J7jbbs3MWiiNh4YRbGgiW0fcLYkpKrYu
Yd0ZE5Ym+8buPDeAqqW8eBB20q+zCf/QsFjb+rTJVqWJMa3th+raIYqNFFRojNx9T+AE459+z2l3
yAkhxi1LjiDxLJ9NV7yZsYJeMejknVF34kYT/JWfC9JgSwKGGyyK4lpmTO81kfROBhdH4B0J4Sof
X2L/KFr3gUzN8d6yDQTC3WxyqbYTVje517pI35L7ot+MmR6LSNca/0WyPiI4k01OgQmRe41RzqDh
AN8Yfkfsh2qU0MWOQxwH8mvQiB77K4sqVqMAYGJgODiNs3PY3Er6a3HQdx2r60l+Uf2vxvxBiua2
JisQ1lt9j7W7Pdft3ow7B3GAucatJ/l7hcVZgUJTGr9oEBlqqsT6KZt0vsEu9/VDZj7KlxGroWqg
kFgcTgUIIBRpeIdCnRveZ7eMCn5cQttYsOf81DiY4y4cvwezck3g4stmG0kNOvfa9MBqukO2b8zT
PLIOc8VmnRCLRqrTgohnGb9R8k2+QMbleyCB1EWXol10yAvL8pYV/4ySFk5ZiIx7l0Ip1HcSJEDW
6MtspNPx9Q90ku3d1NdEJBaoe8xDyKdMKh7x1K5Gkt5L3G3NcCeOT7FG2gHR1VqN3leBkD/RZ0Lv
dHhOlt1mWu/n+BquWSPFJ9E4MEdRXTYtvfHmu2ygcLyx8FxZxCOLACv2yk2OHjl6CGzZWXTpAObn
h4m3pls35kNStqwZx8lFwmdNNynCd72jAnPk0D+V8kerbJjdOF0GgyYlkiBntPGcjVehOzEAUdFG
hKhZsNUlexnRtn5pnHCNRFZDUAsjwN8ErcvkGubbhkYnJONsowLXS8557WVYDDqWK2KBNho4RK9F
joVmCGOE2pEugKKPZZC2mGZQ9KtvsbhmHD5VjR2YL6zderYF6UXVXtIl6hoQsZGc0/SpLLa57smD
aPuIsI1D2F0YGrFKxYWHjkeovZCaCwGz6CyIgzWKMOjuWcrylKnaY1S2g3Kaug22t0QK7KHeGEe1
OBru8wLisOcVocw2Gm/EAeToeX1yTLUdJgKlxqOy68MnkxWfgJXQZxrznoI8cGrUXddl6S74XGsu
G1lCVIFstYmDHEsUNhQKKIdXKO8E3jZUKzycc0+Yy95oNjyMClll+EU1Y/N4D3JP8ZHqsYy6pL1X
LI5CXFjWc5qtF7VTeRsKpwq2sbX+/OErMVtPGDh5dbZy4aH0X3QmUwJiY1X7zwa6oEI8q8AQxwv6
cqR7AXliTN7xrxHoZqrEFqHMUphk1ba/J4PAHtaECGLM45nsYU+wdUiukV2/KDT1i7wK0W/tBdpL
wRsSzl9J/BXMy153XwqofyDZj8cp3KXI9CLtpUEZIPfnxkCM4hE/pXp4JWSOF2uHlhg1qdR5fNo4
cIbsZYqPZrpn5QZPODU3Zu6V+o1lldO0N7U5BOwEZ7QHyi6qHdaXgU5swUEMdqJ8igHixmq3KrAw
5GXx+xNAupGy1RyCFdvwdkNdhR4ZfwdstDl7zTH4Ws0+mnYS3xCpQuKGMcDcl801UnYcMqX1WepY
dnhc6+cGPaK6z6YWyjK+zhWEezx0fDl7XmAuV4jalDT9VYieyulWdLGzrNlA+Tox2jZB47xgSchZ
vBZWUjOytFuP7Z4daVmuhAeqzL725id5ieJFkjzeawBviNWi9nO0PPKPIQbaUvCZZ2upPOvZbgwx
XXvo6xApPJEaStil42cuk9RAPibpy+DIbNQfsuRJzWYWT5Mj2Brl9rK8nKSnTntdtCfxe7HCzDlf
F0W+EZ0EN3ak/gg+kQV/LTyCajtLUCefxwc0hEY4C/69rvaGdRA1L4a+iH0BsfOlVW8pMmoBf6kZ
vzwQUhO1OCpfkXXRK6bQxlvshR7O7jn6rgSONuKfR+FXioe52FRdw662womBWsm65eJeHQ5M8AKY
lCz3pq2FfR0RPFU9toVj134e+TK0Jcrb+oLNu5gIwZztUT3H6VEkPlSlM3hN0R7/0F6EhDooW17e
qnpPInxyTrIE8dkNsYBWFPK0DqtFR1Y0H1nx4stHReXUxP5JWiKFkc12Df2zBwYZ/AOa/TNgdFu4
L58glnZ8I95kAqEAx4fUTKbzhfiKihXZGvs222cTmawF+aHit9PMDaqcoToYIt9cxWP7iRBKwVjQ
Qqod+msfcZf1L2pYOol/jgtPqX700WLli0yJBG1U6i0qNgBhKMnOuoszuGA/kTgmhyji/EWoDXdo
xX2eIR+LCJSNn7hK00WbGm0si6/DFTnnuBYds/7Edxypx8S8z+wUpj6zFe1moL0dra8q2gXDtsKv
0LyraEVy5GmfvCX+te/2uI0l5XmRSZrtOlh6o53MlKt1/x9357EcObdm1yfCDRx4TDRI7w0zk26C
oAUOvHcv00/T76UF6kp9uwcdoZlCEX/xL1YVq5KZCZzP7L12pSAS/zGK18b6nAh5JL1xX6AHmfXY
OFaDsTSt14FhOVbfAN4st1lpPk1qDaNYKD5xICdGyesKIC8mLGTZk2BDONdOvPrD3bbWhY/7+A0e
E3rF58xcdelP0T0oiOKbo27C+urHmO1wV/7W4kl6z8nPGJ4/E0x4K9+6peNP1n4ZYBAHlvvBIU23
Ic+Xqq3Egsam2REeW7moXtSlF+0w4uGAJ542cy4jh7a+TaNj3z6DYMD0SBIEjSfQEsajWC7OyjCs
Yt6kffWkekfczHJOipa1tVjMR0dpXsKVgxzhaXqr8VJMpZyucYkdJzfcUDzniAPMJfqYIn1Jlbfa
vaPYNNvnQbulwVvVgwC90wE30wksUdJeinRnOExeHmq0bdDJTa4NUV/hEaf2e+oyrGmv9vCZVTnj
68Wkgv/p6kVmY12PqBtssFgHnaLH5rdsA/4jt5x8PrkGkXbhH/Tlaao31AiDg4PXAXtxt9V5nkZs
ZmJrNQdSnQv0iRpF51cV7Iwc92K8qOKJJoV3ljE4+R+7SZ9FMC9yo5mjHlnxYzkQIAhj/VkvtzV0
/giJwqolZXZ4UfTfcuGs60jbxv6HNdkt/COeLP4zBOX42oUEBIig27U66+MJI8DcyL7X2qa27uRy
YPGEKMB57AfGLASgoWG/tXKikLGLKH45o/bbBhXeNHdJ7LK8qPpJq7ncUhZKBwfR+wLxq3mcBKJR
9T69zSMQzIuiWxbAxoJfjU7XwmIervrybEFsRGmuy6eQ+wIqbP3izj69jCpgktXi3JuEpKH+o9WQ
0ZpJ0MpO7z3YLvKDTE+mfUaoBTH44WMapZ6ZOH5zEh8WAXkyyYh0VT4r+qn23mOMTzaLvZgdFjJ8
ifCDoAAk6YqhQAJ4s8VhsHIsITzd6XeL7wsQGdYj+QjMpwxyj8ae5VZla8l+o7pS+aK9cfCNp+QN
uivUWdwzqnCftz8gfBkmnOLWQKiFec7+YHi/KcCB9UgmQGi7PkP6jzKBjui8xRx9NtFI4DlvbLW+
cj17NtNvw/0NRwgW9HwbhDWcHVpOwLkbHzqgFq2m2TNfMVHDR2RGpZQPtcXZQcjOq/SNayTQyYyd
vW0CTBml/WKgwmAri065lUGwsGSozsB9cgWgy81SxOlKjXRo6J8JNLsmFdWNi1ksLkgqZnq5TNib
IIKZBGjWS4knW8eiqHU+L46Cy2CbRVhudIkU3M/RezXoSXyfW7Vk56HVzQ/FQZrd/NYjJbxt8R4I
9P+N1u7N/Kwp1YZZGTLM/ujCiv7jRztKvWisEN1/15uYH8e1IgyICS5MTypIpT9roUL1cnOI3VJN
e9XW1qqndZpwAR23j1Ktvx0jnAFNuvI9HbuC9iAG4NyFa7cd1kOSsXlD8oZPmRlb0CHCy58KDdjF
gJ3WIhoJfXuYYYixh3VGXrIz5Dvyj+4m7njPL9fwo1aqDzhU++T+qgClFIm30ZmkdapyjIP0ADYM
uNTIeNKiQwC+4XMUltQPSbcTAqc0a0CpJRA6GenQRhYwKqRByloWXcbEebRuiKrdMi/52NFG52vT
h03i4/6KxaJHd4aghB5tnFuSJJBKOVpyZyTPiUrRRNq2TlflJq8x2qze709+rN8ABhxMZNBqVCxr
GywCY+/RRFMWimtF+lqmdFeS2VYRV4YMikOXpGiILTzA2px0+3WY2WuAGLROEXs8sSLkcqa05WwU
BlNH9uNlwBKbw08gW3Vadm0fivo54gnJp9vJt8Db0tv5vOcdVrMn9zOuWooEgzONVLG529FlN2/e
91RpxDgBTdZS/SUMTjm3Zz9ktRaYdD4aLgFn1o+kLQ4Yz8kGYZnAtPLkxq9M3uaDSzNMAnh/Yk0+
G4HKjRjx2H7Oa7SaJoowq4YpP5oLjKn0hNEibGhaeggVIZiqhHTmjCxsHI8Dx7BGBeF+uCmMKoBn
gt1zh1h4+nfYYcA7ePO4ABvy1oD6zMz2O+Km6qu0uzSPgOO8cT/E0wJ9xQNd+ma4jE1sDyO1a/tt
4ArqzXcRnh37QJhX2nz3pYW2l0F2f9Ara5bIYWVDceinBjO4B+bGFh61LdpQh1Opfm/HJ+roJHrO
uewaQENch8uAcUMZv0uFrTgsxUoSkM0zQrD2PK6R1Hp2fvVUaN8FUxgmdVsDD6qfLKusnBvMNlBq
PSLtreFONz2942TN8SiCs3JpE49mGzxtVbucHpykR42zet7oLy16oE6hZecvzC2qDyRDkTLZ3noA
cA/PxBnvV3h6BgTzPYLCohhQkHICt9nCh1+oSRy9Xr8ix3kxBrSW6SYHtE8aQcImosQkkI/UJ2Rd
V9x3NL+YpQLmA6YHwllI6qH44q1UjpAxcTx2sUs5znNupOQkAqfzkF6VYpmU7D5cerJLjkrCupU4
I6T8yWC3cGskPttZTAZFk6SyMexmGWAUw6U1BpA03a/ZlTDVlDXNLs0F/PKZa+IAUf2ZO1lVSjm3
MeLaQFgCSuAc6sOvkXw4qCEngX2FbpVzIZyK0BH3QPxSshrKMUe6zn1UCE5vyCgBUFKnX6R6zeKK
O0fHuZTns7yi2rOBZvRDtfRxDNcfNeBBPJw9I6wqwfjEQZzxWHW8FEwrN12rzpywnjk8fcUjmGAJ
XCl1Wc7891Z8BvhB1ISn+do56qygO6yWGkQCkksWWaft4/K1toh414GH1p+d99KS2wYr2j3n+nOm
HSv5Koo3dPdO+VDiI29+hI8z0VN4gLFSTO51PgprSjw2FCEtRU2V3/N5xtahMlYwudk5s8Bv0WH2
30YHyaT7aQb8EKwKpjEHxsUYV25OcJk6k/015UVJoktfIJLRPlKHcUIsHuz9sbrUFPLuIkQM7qX9
3M3GxWSpYBxJBt3XJMxPtSfglYKVw2DDaxl+deNBSN6Ct93M/Ry7C9zuBJ1PPHpLiZ7HhV9RDp8m
ppDfQLuTd4M4nzEaLDsV0xfCHd43H7K65lR6ArZn+ts17OSscK6Lt0qnEsT7IH5E9OswaMrf0+Km
gXzp7qS3oCHgCADyeVWisyixJb7JqJ5mILr2JMnGyw1KvTJbRBre0mS2RYtjFR+t8bD6O89ERzAH
qArcsZHyZdApp+auZ+eT35NmO/m3QihpZ2EtTXpdid6DQGtyqZn4qME6Kd95FkV0bjEFzhrtVRV0
9MoqwKwY8xop6cWmNdOVeVVUa7Om5ie3XnpzBw9BTWEZFCBwVJvYzJwNH9lSKs8FwIwatozpsJBh
vsnpUFkf5GQj2sLi4Kx13vSc9VialJnm4fLhxG6cYKX71j6lhTXtfBEwXfOAcUQx8+QS03v/7rWT
uzkm3slF9s/MQBY4p95Dg/qAH/6QkUuUbfqs2ETs1fDL0lvY73p/Vroz0yclOmbGyfC3A51DsnHD
FeAbKDEzO6El6I6dTvzHLu5W2c5V5mOyAi8zFeHag69UsmUxILM8+PJJwSHsrf1mr+IddDgWsm3m
Yj1+xOX3CLFCgVzQMHkwxX16kyf5e9lhtOEhZ27PD8DZAyYIQWCVSfLdNKWBApCMm9DPOcLmGg3R
hDrs0H/zOuthsdDbC9EcK108KQaYT6xb2qfw7mS9Cv+tb35GVLzTraeCajBaVOI4z3N2k3X/kZtv
aXlqoF6WAEmVqeP70bmDZFeZPsbqVwtORo4rmssyTX5U+6HZn1W/17xzjn8GXjkaHqEzMPyJy3w1
aM8ReU0hqN92XvlLna2iBZ5DFb8t82zvBbsmXIvSQ2ixk86BAcFawf6IjFd1D3HPOTivnH0ZH7zk
VkzHrPwwaOUG/S7ytwSh4PjL9+wOh8y4cYUM42vGMZsOXx1mpKR4h1USR7eov41Y+9WT4aBWStV5
ioSqf1TUAUlSzSvdODo3j+o+qsHTJ28qx0+I86R0L2rD2OnoFU9W85UWG2JlkLLQikhzUUguHyQf
GpbqIn9ogc0V80izl2HA0dbdzPppqhCAmFIdZe16EBfW9AsrOGjiqTVvNWORGPTKU2vdlGSHio+4
cHQ01cYf9mFBe3ZS4wNfS4Bchzp/JOtdzjzthgW3zMXc5EyNo3PUnlXn4KqfFpN/7l4lwWRfSfIh
kg2xMo3xxAqMhf7MHME8by1zq2t71ZJzEe49FM8WHX7zItWFMxzi6MJ63vaeAmZpGHM7D8HdgUyw
vMAmji1715hPcKdB5z1G697pvNbpCZBTSRfoCOYx1TlTuGqLd0+81OmuypEnv8nxpPY3gxtBIx+8
ZQS3ARZNhftDPNFBjNHM5MScvh2d9rJKP9smWdjRnTkIJCnp/yrtM5N2QaZqeADumytLVrKwKg5W
ftecx7QX8WFZMI7ssnsu7l7FJeqerVBZyuLujBfAs7xJS+1uIVFmvkOCLxSwcJW7bCDMw8icpHlN
ClAX+k9Ps4r5caobo7VnnvlJGV1U924xXXVMpo7EEVkV/KoLemqbBJMS29Q1KPZJcCrjbT+eg3GD
P9gJLgE5YlDvXP0cmmjDVKrwNYdcmr/YJV4vgF9dd7Xiz0R+x7yiWYONG5U91hCPe+HQ3tLkN09/
4uhFFN8Rx19yDHy5bCDzOYFN4NizZ2za8jSMqwL7sPuhlJ+D/zGGL5Zj4J09uMmF7mCxpgIJwLOU
3Esz/TvnrHFM7rDYLqsMf0oXLiULq8z/MPszDhdkdkzhmnMWn4Ygo24CVcdGIRAfCDGy9sWyHvnA
TmVZpksMd96wr9uDFiOC3Rnp2Q+eTP6OXl0yI9Cao9HeCeBhZs3NsTLRmM0TXOBsmnAC1+fcODIz
qRj+BqyvUvNoax/J5FP2nlx2YpX3FIqJ1fGdaDfN+1Z5AbIH74gieTIaXtDfnPEX3l9eel1uBaSO
ZmfUSy6mvLg4/d73Poxql0/Whux98L9qdW0iGEnyY9efQoiX7TYMzyBZ6MmdbtP0oE2+ucFHP9PV
1FwqAGbaQStfTeekAiUIwxcFhABllKF/tQ0iyTWcW3BzvbuPs1MPLll75r0a519VuY2TTY+HAYll
FnUTG2/u++9+wzzkWUKxEThzxbXAqctuFact4ChJfBxIQVA1CQZIppsLysLc8eeh49B8/0wX2DQP
yGvGf8fQ3Kdiza2tMcjruMUmFqnkt4x2jTzV0NeR4oCco4DPTrnYpeneV1jGMsBKWO7JmdPtqvat
rfb1yNhq5yGFdU8uFsXQf9UYW1MBz6ouQHkaLEDoLhraazrqUxtunSZeJvqPMTHhqGk6YCcRCA7V
OffDhjuqbV8d2GYKdOldEN6nNo0H25afdKl+CdSOyepUGLW4tOwSawjxQNUhjX90DT80E10yoWam
vHfDK+0d3G81vITJtfQPqbcqihW3DGKUchJPopsR/zSigfHy1htfOQK97LfAGpaCd10xnQu6bwsz
hOd9T/1ho3w3PkQM+rC2vBnaC9bGiipEYT4fPBkcxVX0rqvHwZinsM/tGBnqLqm3XoUbcy1gkgJt
Ddb9uAnqpzq6OQ7z69fAPcXPxDqkGMNVbLqX6eU109/YvTXVss2/OEX55jv/KfOXvGeqCZMBjOWS
QwGU7AcPPFzLWrX9pUm+LK44CjuE2V9B8cI1EOtnpeD99Twwqos3mrkZ0le9u0v/YIO1oUYp0VVt
6L9Td/kwxn1G1IS9p/4oISbpkEpxzY5bXp0iWgmWLqyYMKKfdEhOgE7lmp+E9j10L9N9YrDJa9ya
wcovF2OdvySxstUHmzadDtLP2YxUHAhcMkN00gAMbox8WBpDeBmk+05Q9AuJP885yNoSO4yrjR+O
10527avDIaBF47VJUoSVnB2n+jlikCZtg2QMf1uhZO5hGlW6ziWbLX37yyPSXQmHrRlhc3X7BGML
CZ49tUGeHbxA3yTIxwJU0LqCW9X23nrc9llcXvAEXA55A9rXtElwp7/FlYBhheQw27jojnpx+SHo
98KWPEapaaR6b/Sk2qO7OnRKtIYFOTreahzylcLc0bXJTS3LtR44Szd47T1aFDtcWUjShRmuTRNS
fQtHr8wBgJtikbdPmCg3ox2chOdfK6e51n3CxQu5KjrUyc2Hi9N+1O54aimOalRnVqQuG0rTJu93
hXxXEQEkA3Uts7FGW6cyPiZVw54Ropu598tioVnt2eNeL2jW1fbWMp6xzwT7bRKdBXHgUozJxcCe
Ru+KZVh/qNmVqnwmS3MWmTVzcg3pHOQa7R6VA1bG4SUK00vsjIcGK4Pol7ZdH9zxIWN/MabQXTOg
otJaRoiXVfDmYTts0Wa3mOgZ2RBdNM9FveGlXGVxzyR78FaqyMTBHktjRezAcHF02K/CY0JaWk/C
73TSF66pFp/zamwpVhhsNsJs12AtS6vGxlcF2lzvAmtVuAQ3BXrIPVTT2ZoL1FMDISx907pfQrOT
WV13ySJTjXDdBlq/s5NMW+RVGr3XTnCz2IWrbZseIsla3tVozDAifPvpaO0DDF6bIY8h4SKrpsEO
47kPYvys8YAWBkk6D9+j261wM3wUIj27oi9uuc6iLdHgn2qi7Td6NiehEM60B8TZyepxYzo5GJim
LRd55uN2rqN2jdiMgVDkIxEQhnOsGnRZdSq9g6ogwO4cBrepzvIyxcoc5T7euBbUxQR1CJQWp68k
wletuzeIWNb/70Yqw0LN+9+KtMqPf/+3rP2vEq2/r/qnROsvz0WbMjdtU8O3hC/qn1Jj4x/89fyO
i6MJGbL6L1Jj6x8CI5WqTpnThvOX7vm/zVTmPwh+QaCsYsIi2Uz9v5Mau/zz/yo1nhRaKoNIE++W
ozGj59v9V4w53h307oOF27Tr6VSibKH6ebaSUdpe7DDD5uuRy9sVjPO8EDB313O2BnnXARqTdrK0
G2BnWdexcLeZZY9a1Z8bN+jP6Hg3BUnth7/P/n7974NbUCDoJCFMfzJXLODZhQ7wkAiwfRHmECsk
Z4Nm6sdqjM1LY1IRND1igdDJMCuAbw51V1lliXJMyp5Ou4njQ61F+WsAQxG8wZhRj7kh8JMyCof1
iJ8NL37+PkRlc2XTpPYOJVmEiIqUG/adoRscjaZ5abPsPKidf4pt9MqaBv/B7Z1jp0LJaU3zV2Um
vhk6qJd4a1WohlhaswYgdmgJ9Y6hTImjfWNMwRCeeQxiMARNXGB6F2I4d5OFsUWOjTvJ/YjcJr3k
hFvv0sThn6JwiZX2x4+TdiuMhOgQpflt1Dr69GNATopS60yooJdoCuHMACJGPlUQfbEKdxexHY/L
XufoD2pTuQ4eHZTWpvHu79MxMQ4p2aFYOMLqCsThbGi9XDtjCXcWMo+J7WU7xOR3tW616koGuPoI
HaqutVdu7miqYwJtBlm9BnX0bZVucAGWj3jZyvd/vyzypt8UghrfyLsQZpGGMbOwrKU6gAokdyHZ
5XbErNZmk+FFLruBRpaLMNTyF280Ps1R61Y1OuAlf8A7Db6Nau2jTjWGXkmqUwWJ4Ka32XfXlHJR
Gw3AhrLrifduLgVxLAuHYYY/N+IGVk7GDTOviyfy9oC3DimTPir6UkHuS1L5V10yPLA6QDXDWM4z
L6nOEvkmUyQDkzuK9CGloZCWr677ni23bXmQQLvc2elVkzyqFPuHD3UWxSzbGMe212Mxpkd3uihI
D7OvbeTUh7FM9mRIUwxPmRSdBUic9J+IeXzlHPm27EWWjuq8bjTn6AwJQBKlYe4YSntu9kW8KFEF
zKvYT859J+KzJMds5fQxDN5RnNIpa7z4ix1vdMbgYN/6i6O2b3pIC67LGrmDjn8+DehDE++Wcils
CkfbZIpNEm+e9sye4HhYernpCuEQt0mafewPT/6Uj05m3pvbwIfJVkMalS+Yv9ulZE/oTNnqPiHr
CriwqEgMRt1DvM9GGxKFaOZmiSqhTXOEeSl2SDewkmNV1cYsTsb0FSYVkv5JkGbrFurIguKUOBqg
XZr6mhAIn3Qkw+OJSI/jlBZf4/frVK2HwuhezA6hWjVlyweEzMspbX4kdj6e8udJMADpGEeIM3y/
l/uBpCo2534m991//FTGwa5zcmX992f+fvfvwz8/zeGn1vTroXTto5ekzhEiGS+VQlqt4ZYWqU4p
rNHA3bZl1FCO45eW3cAuuFPFS+Fq55Z8me9Os58satiXzPZ1vNpsqXJdFAwUcm0PDlfbD+pBye1x
62a5ffs7eCYtMxLkCw5DciNRL/+rtvm/fPo/1j/Z6SP5qf6z5Pn/UQW0bhniv1VAHz/Kj6Qpf/79
3/7z+frPL/w/Vh71z6uMF5hz0jE5Rf95vmr/cDnWXFcQtMkRp/5LTojzD5XcEI4+oXKSEBT4H2Zl
JNAaOWoqJiD+Z6v6/42VR2h/UWn/68X6C/nkgNU5wvl1C4E2n/0XLw8y8zhosxDinKrjQIaPsLEY
VG9FBv0/8OhJArtggU9UV9MmzsZkGRV1qX/4jw+t0/mHJg/KhZ6Wu9b3ynllG81zjih8nbGGXFKY
3pvOAA5REZWtmNxR3eGFGE5nL81xWLWh2S9sAA0AZyN72bZFcSUMuiAIo1EX9I8ZhMnGkYxeEpj0
Cn/L8e/TkjSesQyfodMDkq2U9z7v0PhZFfaZ4lrb6UWpPcbUQ7/PfZIwaN8IKPCDGA+00yK8nj64
qvnPnykRANO4OmMSHABgTr855iE/TfE724RmHgJWePrMVZJLGvfNtnXOIrXj498HLYyTozp9+PuU
4qic+xZRpn+fSl8r1lbGgaxRiZyFYhnEhSD0Gax51Azy+HcySXWuKLZ35FljrqZl6PGIbBoYB9bA
MmMfB165iI1zQJQ0EXP6SYYXPmJ4brm7NxctY4rMmqE+NeGlRLgg5VfeY44CWDi435X+Uk5T1OQj
U9a295qrD9u8Vt67CO69FOxAc5jQh5L1b1l8SrYxftSyY2avY73VpbWImZ0PlwBsaAAtphAKkc7o
JAIBKQlJjrZyUTio3FRq94IvuHF3HQs8X743+mXCT5oeKwR1Z7j+pk2fp8We7z65jMv0mPVmdWnr
6QFh6eTvJnEKxjLjH9/tlzWrYzRjzJeDhqQSF+OUvNaSMUf2XA8b5lnw7+f81cQkBaBjfdB3RgFE
LFrxtuAfgZ4aPDvpPQfQmys4OQkzr+dEWMPZdGdeQMzs1S6WKOJHprkMfuoxWBnlcyQ27GCreKd4
Z+Ej4f/V9KuBF834KIybpTO6hb+lpitVv2nyuxRPAEp88Z4ApvHtFw6iIf8cK1TQh5UcoSAdM6+c
FYFcANnE6kpA20y1SFFb9NpSRfQURaeeXs0M4AcyJ08zwFk2POUmh46CosfFotx4CAH6ee1gT7ex
HwH37ir0u/FraLFA+eUbYQPiKmwjd9qjBf6iYTN1jkp8z1idOq0B1GjgVAO6Vhmzacgkn6XGfMCH
VTqtmliKmuOnDsomZ6GEv8AAxK0473aEvBq5ROIj2uVK/wyDfh4Y0SLIrGUMSrt0YT8pMX4yd+ld
eh3GUuRu5NAsqg5mCk+uFUQwU4kopbzt63RtevEqrBGb6OXKYn3rtIzLhi1iRjINkDzha4hE8q17
r8DSQKegqUnBjPk7wGc9C2Yv1FHX1lxrWMmTjeY+4fwOEqAKKmKQBrwim1QoHGguHjz94Uoi124A
4GcbEV8V7eGFNArGRxL+qBSVDfO0i9dv+xuEzdDmzWCdQuc9NwG7+18GLXxy1nUkxCvmWCP4RU9+
DgCfNEmlceybS4oEYUC98TduZpDpJG++BMzznLrgrRgWthTNcfGc+q85luJ6lTjfvvpiaZdEeUTl
VRW3BvK5Xw+L0UqYEAIh7J4tmykCshuv2lvKd1xfMuc5iK4jU2NQt6P+4Oog1TJQrnK8+9Dl2B/E
2kfEzt0fX30SfTtIc+jUqhCvgmXODUbgGWY1W3kF5z5rnRtMHNRJF9d87YNpo8F0sn64H02mrsZI
wD28Y/ZFUvDTw1duBfM5+WsmJroXxFyDMtfh9xig5lkR5vG9yZ5IY5mb1nsY89BGn4RdiPTsJJuf
yIZRiVgRNU8nt5lVLGQdL5CwrDLLfRrqGDoAuSNBsbSAV9di6evcCdg8VU7OEYQqv+8XRNiT6IRJ
LMJPgdVDW45asGSpAngsWHZCmQUaCcu5tnWxsY04VHpLzCkGF4NJUi7LFq8z9n2ULy3kRLkCy5Ek
I8tlI2d0qzAP9x1MKyPsF0rAr1GHN8FOFOqx87trjxhlCvAsnHSekMHTk+jJyBj+ODT21plr8uaH
3C9H4ySNfCMQJCreuCga1nsiWDlqsuJR7xW8o8Qyz7OuWKeEzI1OjJRTvOVy3GhFv6qYQlu4xjvz
5JfORlK6EpWIpA9Fgv/w3RZqFNJztp4desaRe0buh8u6uJlBRK4KuRQBKlICj0dELjFGdJDBGpYV
vEczVVWwm0YrjW8h7LnCdY8y8CyBCJjyCm2/UFawlZ750q7GFYODwDes+Qilx9GgwWr1vC8i6HWA
6uORDVYztxG5JZ6+gC6tk8tAnAzTfPQSWYfSBAou4fSV0c0rteZ9wea1LhZZDPu8nAX1gd6CdIbu
VMtxmUwIrjBaYHxHzC+Q1A3LrvN2Cu0SbhORlbOSfw/H60aWxdqMm7VDmpj0UJjp6rlhlTR6yZKQ
AAjEBmGiCvSpwY0gJlgrPNfs0OOlCRJ96FACojGsXcC8mUNXCGLS1pDjjoeqPcJ34RkulhlkRx+u
XMEiZOKqOQ9CTHdJ4VDNzBo1W9gN8jzFfq0qd6GylxPixA9Qs7xNwg3+xF3gkOAD3+VgMc+0gHxG
aG8GVgCufEnVRzDR0LSfjkWIgYayw4Kg/yrRi5qzdIn6Raeyh7CRR8Ro1CTE2fYTyaLMz20xd5Cg
6LQBk0IrarDKIG8iZCEAk1AQMfYu0baR+Mo05Gw0LxYiiczbVlOo9ZehvLeMvCO13ATiWka30KTy
SdS9KdAnXgP/6GcRIpmx5TFBiTWVuwzLLeuJbBnl5TGt5HGajOb5uHAbFIVgjrMnvSKiFIPbuYVr
Fss3rb+X4pNCSW9/zHTTyxdVYVByd8jgSdeReinLL1Jfp63zkHVblSW5rhzCDj7WzRPPnrLiT+KN
WyawkUXxFSEZkTUScuejEQcLPh/ckgJPg+p8Eoc5C59cFvpQn2ZTHKtHn1032dK1T6n6BnVsjsyS
tRAsWvNLddGqZ2/4gZJmJxXAJXLbN8+u+qgU4izVB8jKeQIjA9jPHAKUaV6LFFN3srcE9FT03oiy
rAL0DBxooVHdVODHYSqUhJAhApn+mSTJdgl0Z6NxZyVKEDMEH4WjSod+Fd509zKgLnUVqiZwfeay
YwGPuFi1ku8GaZjQsdNyC1Uik9JVrmLEOK3LUP5UCVTrXb3zSzjKYbuxfZ/9JeRMCCUZvW2p1YvS
gBQD84W1V8p5WEHnkUa1Fum47l192fUqbot+lefVTdHfPW7TNntHQIPS7ea6G6JnruCG6KvW8ha6
J1cC7ghzhFXLBC3v33UMtyMUDdc9VfIBjGw2upc4szGf2XNN6VclbjrV8bip6jj54q+68Yho4uGj
ZOkr6kDgiEYHjptguficRcaFzSjDGZ7wqdSYosYBBLigj/HFFBgjEDLNCzJmoReHOcguZJ5JMKwT
b8KIvKWYvUJUhb7xouF+QTdckF8wFtlmqF2YouayZ4pYITaUIwktQ7/00U4FNeKhgqEhTFyStggY
n3fERk/CjWki7nJ7bFUWszUizN+eCrSDWz7dT8Ih3PVInyLiFlCZlQAKHIKEEUikjLKFOS6rwQP3
A6kA/9j04Grsgw0pMTGiK4mgU9trMZcy5bUyDzR+gaMu5n4Wyec8pIfHmkh5ByaubVdD+J0jEMk0
jbnFr/YnUX4b4cXrqk+bgZS0ZTzXYsI2jHEz9oRPKHJDS7/kzILsfah1lqtkBdENHcrO2TsVpkGt
WUvQt0MSEZiQC3b7yBDiQ0ucsdY0LYfAeGba+YYSMmHpag7aLhPpUbMZT/HAc1YViJrBKVaX2DA+
hqQ45vHCHMXZEHRLNpfGDIgDqhsOejNWVmPDMVPVP33Zn+KuWecTGT0W5MUEt6IVz1SIzFltaqpQ
7h0mS1LNMTomi1Q7TVeACLVNO6jfJPAdvcw/5KqzKdWBC61exwii9VyeLBG9Im/adaN1GY2j5waf
I45wj71MolQvrKtYvGawNGtgnF7zXaD7qKtbTMT3LBYQEsAniuFr2os1dXNiMMglJh9DV558Augw
wjfeAbfyix8/EjdcsuJZg1d4brLqOUZt5XWvMWjLSjG28YBEDEEwqmIApNGwyvzqrAU5tqu42nMB
HVphIbM0uKdhsjHFm1DtzWScU8o31Ua6YXZAZce9yKMte0QEyNiw3PIiLfckTE6woSyP5cCVHZJG
YcWvrVGiTfT17wr0mOn7L4ZvPnuie/KQorjqPdGA6fEkDUrc4LGFdSrXmsV9xaF5pOn+6phu1obk
dbT2JumHeRghi+dRZ+XJZJzG1pHpp7hnLlpQMTzAFQH0HPmqKMWJ2I4y3yoJYo/IqM0VoKQUZ7VA
h20qv+WUMRakIjzoGUtS5ozxJhPU5GOLmocV4l3J6gMvhnif0KqFUVmflWLqcxBaVD9Dvpbl/+Tu
PJbjSLIu/S6zj7II95CL2QCpBbTkxo0skqGVe+jX+Z9l3mu+YFd3tZj5zXp205u0IlAAgWRmxPVz
z/mOXzylhYkfi+FVhWnxZC198dRWcXe0+/ojcAmbrHJbVOK0VQODBSgzJDeLKoBf//XrsxDPfgRR
4m5N5r9nlN699OJit/SKBk1wK+NRYArEf525st8h4RAx9LgQdB0os3b2g5PXZ+Gpnuy7wjCkLXKU
z02J/9HM4RcOHAPHAKbIad12lYaCAnvszNc2W9HPqOCP/oxvBP0R76kFHm7xM7a+lM9VeUKfRvMQ
WjhFpJuie5ct3OHZ0tc4y+9+6bYg6EbO6zXxvGKAyT1x6QhMKnE2FcGlo2N23YjktDq2VEj7bvZS
EIGjRZH6IETQPhu+WhSNbwSisSwpVCu7UG4jrcSjU1KkY4UcYbiCjnv4JlwofXMIswFKOAQ7Rv6p
fOU7Hw2suovyeopZSvz65PbzmyEI5KdxQbgESztwWqHLeVHdQY0DBpkeGvL1MbZRG7KsDR80MHfb
TbM7+FTjqXWGjwlQyENIZiQLibUF4+Kc86aFNz2aHOI//LzQn0OcMxFmC6nf57QNAW1Y4snmtbIx
PQ7ymNvvkxI81O3eJTP/1AbNtxREwMGBwnYVuvWvo0BOoSB+67TtucFufponzQSrhAIOojT1N4qK
rlJ3z5MY5J2l3P1QU2CmlcErXAIn91J51GNp3VPdTbiKNo+6TK4ZuE6nEz4Hja5+4HvP5LgXK4FF
rzt1rKtDYNzyTmVIAElHJeF/utbKP9V/q7Xe/fha/q//+ied9S9f9DfUhFgRE6uk6jOUR3/qrN5v
PoSJKHSDwAnELwX2r8gkxFQW47Aff21SuQ/9qbP6bD9ZvUVos7b/bzIhXaTcf9piRi5QU8RcX4Qu
Sus/bjFVLE1UQ9zaAMyjgg3qxYsPwnkIYjybMQedur44VSg3pZHtc9iEb0PmVpcaXh/00nmbCvAJ
vL+wTSwZAeG7pYv16wifOEmt86RhRw6C05xUdXGbN8vVNklCBFtlLw2TTG1RUqByfDyd4iSQ016/
FVAgLn36PrhpdfWI3zTwCA4RALKDYYCbhd1xQ18DMgW19saqX+rKZ5CZ8S3NAx8zXj+/6/bFRWHj
ThE8m2TgYRCvhQfXrnMcamkFno6+ykNaIoL4IUw65tGsdgC/GbLUAU0son2zMwXRmVxNlhWGEk/5
ox0swAVp+2lnyb6e1PRiTXBfAsA/EjZTkmYzzl1VnQu4dgX5nhtjp8G7PVvfYc4mJ0qWqvuFbRTe
VufkhX5+n4masg82irtyYlaz3eV73bMRzXTyvYaGQaNcThw99PU2zr8K+HN34VxrbPEt3TZjsFzr
rGm5Yw0oo5naztIeTn65emR+QW+DFX+7gnC7CSTu0lRvbQ8DRDYdgbvE43jRCJ8eNW882wuAn2Fh
EuNi6L4uNYxav/kiUtJ5Q4PFeeiIIljYoS+xwn8c4xcfY3sAHTGSfiwz59ZYKr5YQ73sdLpAvJch
iADiI5vOb/KzXiYm0Tp8tTjdfgSgkRO6dG9i26hnmQxPJilw3YfRTScT8T4Sfm00BCPiRmbdXFfz
MdfHNAqzzQCMkWa7TB3SbowIA1TJiY5sdRMYuoYM75xNEVn5nRLix0Btx1yF3a3MI5LX2jVHpISc
Q/7A8JONl1H0pLlK1D/bSj4ld45HWYXhY2lHYpOEOVnd2XBK86hhc22ZbJ0grc5OaQ9Yy+PhmgbO
Ouottx4tgbYt25dmmP2HLsuPueeNpz5nY1fVsbgNymveyQbovcDSFnDCGZzlkBJbOzQmfSB26n5Z
VQ8u4xOjcA4dr5v0g5UZOKoN0TA/CKfL6Cr62czwvaTtiX9XFb3kGZZCx7aj9yiiBpfjzaGuKBnU
aUxhpWMximnXx59Jnh3d8iQ6f3wLHcLXrPf9U4ibJi1ke8nXh87u2kvY9Wd2wN5hXNYKK4GCY2d2
ddtF4GG5lGDJWQp1kczWdmv5hzrPmqvd0iFkK+aIdsa4E3PosLt+2dRzpu9+PeQpJwyhB9KwEGVu
Rlvl50C0YhcU9cxhL4QPiy/sqjy6Kiw3nGGzwfcuioCa4rk9+lli30ij8ztnHj6iwXU3VaqJlteK
ZMmY0VWR5qDyK/vO8fPoyXucmwwD3jSA5aA7L3eH+ouVEoID8tpfYjTRfRul0KWpVkRMfInWh5o2
0kS1P32PFTut7o+2bVenxcVn18eCw3AYGdyU3h2JE39fu6w0Hcbld5wdL70TNQdpqDXlBPzYhQUF
1n3EL5iHqI3NIbFBT4WB/z5x2ASuUMabRJzSIXljHARNFhYK3Bv1t5iX+sdqrdpY3P7MjyIOKA3Y
IzyV9qc40m9VUpv70SdrbdVB86iLIibnR0hQQpOeg2q4EO+nAMi1nrgYyXtddD8taimeKsOB30HL
2YQKQZ1ZE2lEDpBMskDejc4KlJO2u4v8ds0hhRZYEA6gmSgor1ekTrXsgJ7x3h2CsT0ki3vjKwyX
hT8kx9Dzvome1N/YuN1V1ml/zXzt7P7TZwnP8exfv+OfdKw/qFfr8vl//o/r/2ln+5cv+tvOVuCe
AzNlO9wbor/zREnAjC47WyxA3L/kus39c5ZgkQvtyo48trIrRvpvgOkVdoUTKpJ8yoO3+2/tbKX/
r9NEIPgLWAOHvicY5P9xmpjl4KfCyeldSCFK2FNOBN+L9z6+zl3YE9Jzyzh6FoQCN/iObGTJXl8m
Q/S6Q+6fKnvntdQEm7ingYhDH7doeZcvtIb6CcCkbnV2GL8t7yloKG4hCxYbqHgMwsxKO9ObZjtB
O7zyhrAJ6Q7Bpl+dIhT6MvqvZhKrwlYyrwaTeXWaiKK/uIUVPE4ocySPxTZx0TDsUoiHXw+dH3T3
2fKtkyW3xID+hiHW3ZvqP6ehiV8ZD+7oLcTp2gfDOZT0o/sjgn7Q0rOcwYg91+NQPbv27OHZMIJD
SLChUar57L3k+5T5w4vyDFgkOLIpm2p3trnKKyqHi750bptKtg9x2uDvjzJxCVuu67NH8WkvJNbn
zKcTD7mhHrp6Hy9Oc2tLeEPwD8GilsOy0Zhc3y2n/qhqZzrmwVqMEbXhKUaXIr9EaNpjI0t3iGyP
9eCku0yF/UPhl49zEkeI7rW77/Bf7VVHjwpYnNWAG+gzq/rhOPb89UHXf9gkUvtWAdVpfHoiE8YQ
O6z0K7+duQ2DanlVvr0K6g2ZJM8Cp+w/dRaXersr7G2Md/RtyYBxOXP7omQGZyf1xvt2hsRQ1CMJ
O+6xlsROUpb5rnREi9lzMp/AvZy9UMl68cLsmrQPLWHzW8dH1hEzfXEDS4OTVi10BL5ajICAlc/S
sXDLvZJFcjYRx5t0mDJ0Ddv/GjvddFRj0RziPM3QW50KWUh7AVtxymd0D4JpQtyPmyG+8trkIGaP
LKrY6Igj5tDiaYFdVXKF3UyqdW+soHQB6qzdqw5yuwBQLtRyYDchD3HQN2/9ji+QB5b0XwjsBEi+
XVWdZIgs7I/Ncxgt7XfTBY9JmrO2TQv+abWqz76AbpbMr01OsXKZG/cpB2i4623KbDAyLCefV+um
5PIe95394D3lVt88LP18pLd0pKQx19t0RgSpPfd+nrLulmA4TTmawsS8w78VGOKKmddAGWsd9y0x
OSgzNztkLqaIZDHDUfYgZhykAHt2y+90hWJOanJSIBPrJpDLrB40ZbZLvOC+kv1TIa69iiK6Celp
bMYo2lRt6O4ai7Wu8HBJ5v3g3Ga68baNQFT69dB5It70HaYI4UXmoeNGXIxdcx2SfOH+lrpiw3SO
ycxf5bkc3NHirHAWXmhbu/VWrgDvHsk7cZlinAgTm00W1FluOfcdi5KokO6Fi+23ORBiWxVjerFY
B0eJDn6EmXWtmZT3xVrBPHgwS7FdzBtT5x2ktOQSZ2MI9ILyNaunY7N2eIONoY8rEX8/8A+/KYgi
LOo2jxv3KDrYYOHioV+R7q1FYj2Az0vBksfshnX5I5+xhXSZRVWLN1+MZHYzwn6ZW2wpPMGZl9/h
ltM3mUDMsZRwbmbc2Aw8HI6a2j+LSJzzClWyisrsJ0i5tNg6RCRj0xX3Tgvr2UpykhXE8s+h1j+k
A+VZeXP6PPY0HKHj3Cyjhfa6Kg3wXL/pzF3uHHv0SfRh2k57azjCIU8JrkuJ1NYQ42EsH0i0XtIh
Sh/Klsh83jftqcyuElF9q4Ng2NmC/VqZJBY5Cpzolpiss6ctzhy9U51mH3mkn8K3nCJZn4KM56Fz
1a4aqZhso6ZhZM1ke5Y53s3AtTZIJ/1+xinvOclbmo3Ovq3In5n1YWlZyUfdI/ZLc1e0ar9UlvXo
J3FwtlRw7ZY0OonG63ftFA1sDZYCy4f2SkpZ/c46WUhEuTcE91zA2dl7ZbKZgB3e5KOdPqv85T98
dHEDdx0b/hvoZprU+h9VkD++5o/JRfwWRBRPRMJ3PUGzQvA3t5nzmyt9n8nElpRfBILP/Dm5ePCi
g1BK8Ws6QYn5q5vb/40gCN/P8RBP3ND9t4CbSB7/pIMIj3nFkw5eMtcW2M3/cXJpU8XIZQrIGHOi
YJSg7gfd2gVaRNXF1LiIADcnf3zM10VFQHqIzX4COb33ZpUA61f0JdnNsq/GcK3xltVjQwxlA1LH
Oye6JHXk29NdO84l3Uv0pc4g0jov6J9Di9PzbApSG3GpeJfoaesUHns1486baGms0+gGlGb2FMZA
Ud73jeq/uC0H+8EZx+Pszcl7keLWjsf+Sx+yTYq7OCaQU0Xv5XpoTPp2m0qPoO8wOBfse/BG6HDs
UtYJpT/0n3Hzkw4G992twGSQVT9Hsu4vzpSeBleoV19mgPecYr5awTzeVz3BJeFxEy1ESSade+pG
DAG6Zd5wam248dmO2IXhnD9ZIyeZ2POtz1IKVApIeGihp35BXryJGtclh8dzw++gL4QrzaUhPj+P
KO8uXpOzVcKymJlzPh3YEXaIxjwtGbXPOeFmXx5a8lQ0LBSkWmmeLXzqVrH4EkLKy3PWVHAN85mH
EiOTM6FjObs8CmrS2PqFNZ9zLjwr2BlcAo9WB0gYed378JbirWwdhbmhwFmQpaXGb8W9vqRTY+sg
HZWx8eghqPtPo1iQjsYvn0Jv0ts+SM5jlcfgPzronGbcLUu20ASovX0/4VPoTTffCbKi7G2lkvFP
lf6+lP2+nIL8HVdsf8F7TcH1+se6L62d9B+rBqPfZHmUfsUPiz2/+2wFBgqshZ+OGBNU9twJmjXa
6etUinxDAKveV9yub2QC7CZuX2TWAGTypr1bdLxMDM9rMMh9VJ3TLivPJTUQYYD9rAzYzcaFPR6w
uF/aJqEaOVXQVjZhwaF3ik22yWzuP1VBFSDzy86Zk3bTI+63tRq2nYbYF8bgMOXs9nst0AFGus48
/S3ug3zLPXFFt5SH3ItTnvbsbhLLspk53279NRzMEOP0KWfuysI53Uzfx7b8vRP1p/Edw2of95/g
JWRnr3oCZVcsIVV8hfyhpmTT+mS8ekXUSZryZLdkqwN8R23YXp28JYvWW3yLPK5h8HXxbQSAKMRI
eCvfWL19p+YBllO+PPfG+VqNmEnHBlUUz46Ovd9N04xbTZmf7fE09ebDGjVIg4W2VV5aW1MWYrNA
t0v6iNian33C6XxZeMPeVHbJ3pUKRHshHTY76tMjP1cv8e+6BASRSzoqM5gnUVl+NEPmHySRo6pO
D9TPdqgo5CN04B/YZKjNULEI5iL6zFVs16p879Aq3AROt8F+g4LU2T8IPC7FS7uQt8UXTZNwuuAK
DZa7cMQLYobxvaidA1uwHQmqrx4hAxKiL4OILqTnuOzUzhM1GjFFpebUWayp3c7/lkF3yvRyixXb
o0QV3pBof45K/ZwdfARTBV6vIXPe5qyzCdxV8NKWJbgzrGg3AVkz/G5fFC6RaSIJmwmxcecVQiJA
eKYyOrXS1VvHCj4jd8c9+LYz7nMesoSUnvrBwrvchA4GB/OExffGGebvjmytG96ajSov0JhvOY2V
mwJSOk7KAo9G9Doa3hnV9CXzAW5mC43Qjhtc6+Ylx9biQ/WGlMI/B/cw/9ba11mR36DI3Eo6sja9
TTGJpalXdKxKXWKAbZK69zAarc1SMzF4xfgxRO3Wy2lCIU6jatIeyEJQJ0Hn4PtviCLSsSZJSueg
x5kYYWfkpyxPiSIMQCdUTd9uM+6mys02C5Rx/EnyMoUJiK0muffcz1QCxlUKRUWtOJSwBw6CJtN7
v3M3dG5bYXZBMD2hJV6kK+xNu1BjjCvWBEhGguNaiFmgKNp319P3ZViLm0xZR0H8I+rdc80zDn0H
r4op1HMvrAi8qUYA6xWskXkc7ozdfqSsls6OcuV5IHxiFsYsmbs+8lAa4LfRQM8k/U6/Ptbqb25O
a0cF/pHVKimFpZz2TdmM5zCOxzNSOfTJX//pAIzgR0s7MlHzuAsdYiXdBHnKk+2ayoSxZPFuAJei
rfOvhyocrF3Pt4f0s/SP3j2AGxLw0DyAXTV3U2/hDbEL9Zc//vrYXx7YXvPM1l/1BNZv9OiBiQPf
bKNhsQEITSktxs5n1JK+Z0FsfatF+Mb2O2UQXvlIzhSc/nyQQKNuvDKcrmVgjhbXy28ey11IydWu
jWd6kbOznfX19yyOeXVmcfoorYOQC0UDUoy3bjKknx1HRg72XEH/0ydKyWD3302Ut4Q2iD7/ax/J
X77wj7Ey/C0KAt/nvSnEmjlgQvwjxBD8RnSAjKDnBW7kOc7fjZXub0T3GB6ZKYkJUhTy51gpf2PR
KnzU3Cjw2Yn9W5VrnvdPghhzpMO2mwW8LX3JLg/57+9Dgnmpda7aAE900dG+y60u7PDD5L3bonOU
9bbzVlbHmMwn4U7RZi4q/6Zeig19cNMGCnu40aN1bBVo96ASNdtx86pzn9GGA6BEnDn4NgDSae8b
G8xuC0elzNsPZ9EnG+v+TaIN1nS3+xiWCm4k8tJgPyQx3ikczjaNzy1vTLYn+HjSKd515byNo/xr
EU4GtxwoLTJBRZIBMSPMvFmVqQqgVjWfiSZgMWryZJOk/nNXTjuP4Bf3ITZmRT/tE//HNJHXsdKf
/JTNbZYQifQmb18n7YeuO+pZFVc4of3X3Ka50HLscGOi/K6xE6zx5qSLKN0UpIZ2QIjczGYwZG0z
YnXLK/b/rW/LQzhbNMpWp7jHmTRltCzkt4uzmnxN+7ViM3HjuzM2zZnfl+KlJYWSUCTmw+jxqkPx
mEzWcZgGBPWGn8UZCu6qLX9/LH0u++gUiQpf9NpLN4g2ZhFC4SWqgmF610P5VuFmXVI6o/3ckKWK
Y5okhbgtNK1ycuk+HEt/IH7ty6X5OUOBSA6qW/Sxs7HTOiYhE+Vvo7Dtt0MxeaTi/DeiGBa20X7Z
lbZ4itwCF5D3Y4xdA6JnHVyYtDYIouIkldYH6Xdg2eeCqcgLr0zJDeYb9SQsu9gMLExxIQb5KUjl
xzjPvFLqfdYYeZ0d9qXCk0dkvv6ZpF4BUiX4ps34e5/ny/28aqqc5XHPytgANFDRMS8NXHGFXciM
VflgpVjdGOIgVzjlnbGMOZmZ8Qr3AtbP0WQfVYO6VxbMCqMzn4KevgfmOX1BNn5qvXJLqxhAjX6C
R6dhAHaMc+8JucAmIF7XuPNLliX5wRXNR2bN6Usc4Z5X43Nfuc1Lu259VxujCSP54Hma+3pYkuoc
YiTI9Y9OON0DDV0OZu3ZAY05nweOPL26p/dO3QtvfPNy2lm8kZJXqqUO5CEh2IxDlJ+XFv9wr8dP
W0l5Q+sY5t+s6c8lHilEhtTZDATZzl4RQrrQlXyJWk1BnQQcir2KVIX2cJUNQNwTUDsUmFGvF2D6
1HKyr1H7Fvszd8LUo1GsaXnqI4FjvAN9krW8wwldvYJwhmEaavfOakBNpSjqPLGC06ZunieWbWvC
7qEaHZbzjXe/CBGf/aQpt0O8lCyinHnXD9lrl3viOmhA3DXohYY9Ie2njCUmXA46TucttrP4SwEo
poiT8Bu9DswheX4sGJQ3YsIZ4hR2w3iGzLWob63qti6F65sQbu3OHglFddpzrjmzd7dIGH7j4NpP
5VKzY3Tzdl9Y5Cq6QjiHnKd+H9VM+NG6AFfie1JlmlMAC+RJZSvpfnFP3hBdI7t/TmSQg7uu57c8
EbD0o247xRR313BRTwOtqHtyStNeDZX+qPG7RGZyD8QoJT5CeFy15QZ7yZYSx55tkxECWFg4tvfi
GQofTQR/OOQkFhlzmaqq/7R1pXeOye+kndd3Xop33ostucMd5RADYaBfYGTu4rYcKEQQ5lpw1N8k
uZW9zGCr8wpgIMf7+cEXJoNANDRHV1Uvw9Rlb+RleL/1JwCw9B4tc8dwZoZD5DXzoffmeJuHxt42
fT9dYufNLuLunLiLBmALOHBE2sTxF+PurarnwGn6ja4CuD1kV13xyZO7VFX5JU+agMNldhVegD5t
BwsYXYuS+6ILzqHqg0MWmYNl05j8l4ceR1wzdXsDWmIXd8J6Ti1bnHl9chdY/+ikAHLJ37Hca/XT
Uv4svZneohhmeksuZkNz3nS71OF7bWFLFkRzzgH5LBOzUCGuLYdWH+de34lSDcRC6QcafXXOSis9
28ME2cLyg32AeW8aIVI1HwxZn6Mdbvu4vq/UTA0pztSxqChjSElL+QXvucdqgphhvRRrb3bx0bJL
OHPuhtjRuAjqRXqIy8c22iFk/zrQrU+O2Vr4IG9RuZutG413uuzsnY4RLmsLok74FXtdty9TeKSp
2x/NUEgubwWA++jc58tmoK75iE16ZzlSAc4QXxqTLRdWVX5Xnxbet9FUZec0O9oZQcUh9KhTho8x
VTXbGC1fRovdVcFS7MZr3Q8HxX0Z44fZp/Ixs6Zh1yDyZCWl8dUEYljzrEZ14OxwmXD4GVBfFzg3
ElO3oRE8XjBGpFWNcZ6YxzhQOVCpZNek3OLiqaK0cCCZFnW0i0xyeHLyBa/oUGCXLGwiVC1Ha8iX
pNPaAB7rfGXJ/7Vx0+nABfqlzG2c/B3CPlFhTMROevao5n6cofb13jKyljY0k/c9GEas1jj+yh07
FdSeJN80aYIZ2p2JuLARdgOK3Vv798pn6C5XunCJNuUqT2Ox9fJDWb4syyAfqr74KGROMGlxNk6Y
fPc15kY/SgBXxWQXooKAYuJQm8qOZKsQ1Ww8xBs6t/pH0zjiLgkJdRnoouGIVc5NoVLT1sw7dZxT
9kXG3kwOM1Y2HPn5wl0SE+pLZvhcrOrK7VzyBGZRme5JHc9AJO3nBKtOphr7YprYBnkZPNqsTQ9c
oK291Zpvnq79uxxTOrTX/mNZmKNiRQcE+yTcoIvzAUjE3bMDe1dOrC9D//+gG///1dYkAi9Ca/2/
C8cvaZn+c075jy/6m3LskTSmXMlF6JWehw79x4hv08eED27ledCSxEL8T+UYDghSswwlFmFKhtej
xl+VY4oKUbOjgENXsArR4t/JKWMQ/VflmBW6LUIGTo83EIv3vx/xx6WWpV+FAIohWw29+G4lXX0V
LLlfEgDgt50fyWPbe9GLm8vphm7gnsAmuR+TB2bfUsriT2udT2uAzLQWJfDS665BRrajTh3n3goT
fS7AhdocIB/jWcOMuFHYS2Ca42vyemJdnsQB4reNT+HpjL0a7eAS9xVDHKMIeC0yVRt3AXQz2W7H
3gq4veUQ18PGpx8YfY+5KaNdm4Aymufom48KAoybBy5vMLIpGkIX5meP4Vvwj+U9J3r0+T+KHTrZ
wADGh+KFfVzYg4QCbGZKKwIYHLBhWx9iG6VLUG1Mnlry6cF33yR04+e5ee56L8dPOOaXCRvkPppZ
jhHDJllNf8SUDLsBQ+qjkyl17VLCgQbww8fU0KaCePNA5VK5mwM17kZZjyd6oo555QYXUWXJKZhx
9muLxdNk2mRXIVOfSQ2X53G1AFQNT4qpyuOvj7diUeA2ntZDi7/0GZblYnRuC35txev1npNefweI
6Nbv1LiZwX3jbUODrtcHlccp3HPvMxij+hEjwVvPb3VTcdq/K5LYw/qfpswTJa0Ruux3IXWLzx1p
x6ZQ82NhI+3lFXsH3/Z/+sBRbymgm9acG3Y0A5KlEIckFz8wmYUsrh79FX87UUtHmythsNCpuS+Y
RL03Lls4YCjIKxH4RDxr8slqGRh6+IykE9Km9XkG5vZxSDS1PgP8/EQt+qxon9+VGJ4OngHbOuuv
qQw+Y9a5cTfsE6nUxsqfay1ICHEM3aLaXhzMq7cMx/Mut9EwdU4Tkuubx94F1Dg1xSGQ5hPC/Y8u
UqyLBwyJQU9ICmLVsndqKW7sOm7vyjh7U4nvnuIAamJ49Tx3OhCBOGFE3ujYYFdPiw2Nrttlrp2X
uRr1C4HXX38o6Ym96CZ88a2Eg6E9jemuLMw3kTivjureg5p1RlR0bwRpgjO02eLcrbvfPi/lhaMW
p0KPM6gQ38iZHgMLl0dDG/gus6QhxIOKnyMSKkxNwLZPRdNbxzEb37ChvsXQ7caEJm47tbdW5X4C
H89ubP1aZoN1zIP8gecp3YIKJNcqYzJv3mbSgdk6vin3Vhnc9WT4u5I6mgoF4VixjvFHs8DDnfRz
QA/1Dcw2+L2Wlz+g7bK//l6LglddqL40eUOoxcEbF7FHvlmM/V7My2cx2ogMvTVup9kBNjk/TIlt
3VRhlrza5epuEIB83aX5XT3IeJ72XuK3O2Ia5b0ijNsZjJw2TGGe8S8LuvXRf7Z9fHtrhMe3Q/Ol
ddf8cJV8tIu2VhZJuB5LOaHXpEJSdV+SDsJZHoZb3h5BYINciznFe83UbOgb/ZjtSe7HtG8p0+Rh
FAsGTBGSLmJm7ofG3dlRfUiTcSLDRfbdVdq/B1HHOd6H84abkLoOBeQx8pW31WKino3xwq4bmsYp
imGLR7QzCcAi0AWxcYv6HBURHo2SrISfzOOGBDlPCKMdWx3aSCzF0d726qsN50cFszhMMWHNbojW
bHIDbLVIJ9b+TbGXnA+fFIJ40r63LfUQXaPXlOOQb5XnEmpe1LBjkw7Km+b5alxoB6v8r4GW4cHG
LwrGhyQgFZmkg0OMAb35LuZgPlJ03ZV9jn/ZSre5M8e7RQMXqHX2ymuMEo+EmOWATfUqZsK/tlUV
Gz9ySRJyh9vCEF3Ik3tRsbf8EJ8x+To3LUlqlgQirPTVyeeIkBhUuLmJ7lLN1aYlLm4YghN+ZI5s
E2ZVQ60nxAR/iszNILLl9mnp8J5WkaKNwYVG6qXJqxfKGPoNAzUrf3+fmYJw9ABKOmrdo2LFcrGm
CLBm9ikr72HW9nas2+8JBy4CgoLv0X1L68bj0L/Qx5a+NpUzX3T1ENfK32Jo6G/6CcNiEDZni06M
Ia7RYAX3FR/atJ3ivVmqFKSDnRKfig9RyIUK1xA6cQA2lUpwnZvzKNxXo2jvHdyE1FKFYbXKSXM3
kByy1SGW1RNtPXP9JWAu1KwvcVWAoh7zjlimHT9J6Erkd2ffIjOedYQ/tEcwTT0WoVTAl50XoTid
tPl0lwyh3i5KutthzK+5XnsvwvRe5NC1DHs4Lly8gbXZ+jVzs6zJOTb2F6yr6W3tC155agJOP+rv
dEBwJlkQk5EctnmQ4FUq/Mem677WQ87tHgjinvQIrwOfor/JfwgCTghjjQ08IFAcrWdi1bPRs0lt
NYj8bo2212Vxcmxji9riDlttZ3QBpCF98/rkeyA7LFj6suSQ1vsc5qYPqIBdMK2+nZduu+BilxSP
Gt1draW5n6ygRcHIww3+fNAa9K4ZSgczVX5ysoINLw057TxCEJpPvuzEpnai7tiF9n1ug0+VcUoA
a/rodAFkciH+mlZExOP+YLM1yiVYKJzQctOLgwMSC2c6P6wzyW8YiIjbw2uO4JPdWJncNmY45XX5
VSQRFTSaKHNeReQMdyKGwO7KKbntLN71upcnN8ZmOCT+i3Kx0aVJeBMacGh9s7CxtrZVMH8MyTer
LT8rq/3sMsqwFHg5NBfzESYxHQFIHLexcV8d7yWrrOG2QQrC14a/asTzm4ufC5fLm4HidTez9G1S
YJqbbNiunYzg/Zf7Iq0PpTFY/YA106ABaCW5ofNzN4/LhuaIG5PsqWe/NqM+9oXH4ZjPjzVrQ2iN
GyzKY89+vHNJXOZ+9b+5O4/dRtK0S9/KYPbRCG8Ws5gwDHpShnKbgGx47+Pq5wl1T1V1/0ADvW2g
IFQqU5mUSH7fa855TurqwntgcWa2lbBLVmJHtCJeAeLgAVv3rQs6oGqN/unb9s0I5E8j8RZxMQ/M
N5kf04VZIsspzGluPzCpotAjdHqUHqYQ0EKxOvHTT1UzJVuMeHQ59WA+HbJ6DpgEx4wQZd5KLTPR
LF5XoEyY7VUHZxnSpTWVN673j2qpH3Sx3yRyGjjZeCcog7BC4yJbL59pdTVCqmm+wwX8RCaRXDmR
w6ZIbrF0pMnFnd8TaUWr144Whr4EILcOlwflHXei0DpFj5EfFhj16rGhV50Xr07ojaMBNZscgR1o
k86C0wKyBPVVQleZZkXOcc+P10iIh0lNdSshPnXGUZ6cuA+3Zr9O80QF3LxpbpaKCqtWpZcpLz6i
EhQz8xtcmUrybJbtg16rvjBhNoMbj3WWmJq4CLa/f66LQw9W3H2Zi49KKD/ihP2c0/HQa2xaZYUO
IC9+t+bbKCr4MeNpH6iekHt9AIv/CXv90tYPiULMQ1HxIpuX4aUWlu8Cdh/lhR0G6Q24GQd2091K
hWCcgru2XfAUp3dyrb4aZfZWKuK9WZdIR0hLKhoTMSzT+s7S/K4sXnP+dltf/2XIrCK0UN2hUGYI
Hi0Da3wy6FJaekmQnVgefZPhjKNgA6RXhl0hipxWfBW17EcbqZ8wyiD5RC9Rbmkb6YF5auSoOp07
tjeXxSi9QEUPUgmQ68EsjBwFDbo3t47aNx1KfxERw1IrGut5ffgcK+HWWqu15rkPEmZM5hGk8rse
LUgOWhaINYVGVBKmGUaj4LCq+MZegY43JfaBXbjUtU9oGLbp6iExqxRVOpKLnoSM3x71v5cZpgLM
/PfrtqxP/kW/9fcv+UcXrv5NVkSJNlxCgSr/tsF/0MJ0nd8TJdEydQV9+p9dOC42nG2/zfEqCFdQ
Vf3/LnzVb1kqtDBTlgz+uv9MvyWui7R/hoVpIN6BgrJyw8cm/UsXHvQSiy6x1JykyuVLkMXZWQtL
TvtaDP25NHO3b5YZZq01n9R5LNyFFRFwEGPH7kvZl81obKpluepGq+x/P/x+3gjN9ZC9VbFYn4v1
g0RM1C6qp+gcCmxx01WROZusSsQmyc56XH3NYFisWHpknLplnoGeE2Gn2YvaNkyqb3xwHVqGgUzB
sKPVtWbG5pICvRORKAhndRetulEDAalqBtVGrQ9qj2Y7sKZd08D96Wr6YsbQ5obS+ih2DUpOS5zd
RFZIUcpywa1W5aqFhDVYtaxhZm3LVd0as0Lx0lr9mMxQO07oIOJVC5tyrlirOlZEJhutellrVc6a
k/FoCDOBnMhA2asHvUfDLJ0HmKJuk22Uuqo2eRu7UPfjY9khi1BHveUbjUw/zJIHwnZ6dzRyE15H
BNrANI39IKcQGsa5xb1tzvZQL2B9rLK7yqnFFk9sbywQPvDjq3cJz+E2gD5cYKv3uy5U94nJYATJ
qYqFTw1Y+qEBMDIG02LEYDpu2YqF64dqDuV90+IMznB4R53QP2nxxdDy9pbrJWhiqAuqoFsnlqis
GOWktzsLz/0Ap2GrSsvoNCvs8S8fzPRaWsYBxkT7Kkn4r7r4tayBLPVFDc+s6FlnDfWIK2aIHyYw
lot1X44VXH9twWdUI7ItkmwBcmqSvUwj3AMWdusqgc2F88+Hxaa5Y1hXpyABgZOsFDsTvcbhzw8Z
WU7DAOZOX4F33Yq+g/Ae7mCjbWYxMnaZtQjUUn2FHuooiFFw6WLTcFHBkvfaK4LbpWKw7VVQoID/
CArsalILA5HWp9qy+tv2lupk7IB8SeuiY6O3h16p+mO1WhCB6jpm1ph3pdKuGZcKK7BZOQ0sRBOl
qM9TAR1rrBkryTEc1CEvy90UjvtOtLAnLpgZCgPGty4iU2sjOKAsl/q7rKiftRjBNxCh1sHz4GW1
OVxz3nqbsmaqnBr4nqmhLQycBzNFoCEx6CpnS/XFcRq3pYp/LZOQqlsDIQKszzIEmxLzHWCB0yDr
D+k8D7tZJEG1N+8xrC6wNuIJ5El8l2h6sw+hhT1V8mMfELmLRrli4IHSfJhz7THKOxg6nXDPNB28
POv5EZ+TawSSeRkJluvqH6Mol6OukvNBzY5ITwGFdOwlPTtazT8+RW8MHHscnkWNRkFUB2vLqCR+
TVTez0H0hPXRUXRgTMOk937fSA2HVqWe66I5MZ1e/E6XCAPQGtVJ54gg4J4WglP6QagWYlT71trQ
XerY+HGvGkWl4DAfPIFnE4MdH8SgfGCHNO/KFoQDV2LpLTWDDiszwgOQpeiA/ChkUjjpJymhLJ6G
kPX0Ku6k/ochtgo+w1X6iVQBW80qB52iaA8to0MhOKSHEkKaNLbqM5E0MlLTV63ukJUOy67CtY4d
NmOZGYlArFYZKkezQ1KO9Sy0SFS7Vawqr7JV4N/utApZ+1XSqqzi1m6VuRboXfVV+DqsElhzFcMG
qyxWmUiybmleEiPvb2UmcdgjJqMtlD/SdCQ+CtGlXZuhvv/9oIWqts/yCW4WoVgeB/d2sI4CkrI7
gUg9lif5gsuDFzpxRzgsxBYUlRlD7mCFE1Sr/VMgiliUYU7V2vSVVhD26VRNFkAhoKyTVrNAXqSh
8QpwyvtMHETEk4SoEHoGctkohFOkEQjC5gKBwh+fM7tgcOcBs9JQ6/XJIPLXZJ7tlfSJoIrYwxQM
YXYlwuIIeylRR0PvjOsojK6RYBNrfComix8D6zIiNkRCNswSN04Om5W+ZWbj3MMVJhQ9L0hygfFQ
wzBmY1jBiuSky/RthU3R7DgwtXG6ClZLwiP43GudI1exzH4nBVZy0JPTf3sNZRrqv91l/N8m/B/M
VfXvX/SPKgoGuQhpAp2SqiisnP/cZaio4BWcfRaqJQxJf2WuggngC7D2iZrEwgOT3h9VlPo3BXMS
em36MTgCivmf7DLkX6TqX6oocK88AIbMDLMZeiIk/OddBqqcohyjXHFYLt4CNYwuvx+sTA4vDAzw
XwUZYfV//Ia5/l/Rszs2inz755+NyI78+5eaY8I0QMm3QtVvR0tDx1REXeNx0Sy+XJ0VPek/4yzH
7Cr07TUwFrqw2VD8oSjuynIsH6LICFyJwda+YmuPhHRpt0M+9dui0AdvNEo0lrF0C7tG9usoKbfq
JIg4cktSjOteIf6tbDZl393C85h0860ONOlSDuq+kokpiHsd808lI6IKzHZXNfhACqVM7qwYCuWU
V/pxyqd2ZzJkoqUPy8PYGbLfdNNLkViEDyAwsoNF67ng+WWnoiEf63D0S21yMhRrRzmkM9TG5pQR
p6E2SnJpQ1Hzhn5kghcPp4i/ypArAsIG0on0ovZSpYlPyliFPuln+1nUZqcfJ4xdUUJ2XaUv+zrV
TA9hydvv582yRoWlV9NRWFftRQjYKBPY1EyTdVPSg5Bhi0daU1+0WoAObeRM/eVJfmBZdOnZT9BL
Vsln0Jr7vCV6MtHFw6Qm0YE0z/BQA4O3RyMmlrPoDMq1Ob7DrLcG9eisZikv9jlGr5TBpDsjcwxW
QnNYw2peRKZ7CwDnX4qzAnp1+SU7GzCejZX2PMnG/bjynxtA0P1KhE5WNrS6UqJHlF8nEXB0FUKQ
1ixY0spKlTYb+NLCSprmwjBO8kqfZshDCEMIVeeXoDP94qunlVqdgK/+y+d+/3f5/e3fPx7mK/6a
EAlgVhTxdjYMyrEC7nLMtUw5lsRCB8DF2KLz+d9PxVX2GTOH36ip9pME8nBk5n6fpVy5Y6wXXqol
6V4U8JVHSOPyOS4fkCQD8k3xM1Zica3nCCWFqBg7ZZiM+1bb9Wl9xvjAtybCteQGVo/deC/3RfuZ
p7c+7KOdIb/9Wr4Dsen3v/83GDMkjn4A8p4JByWxdi0G8H22GDAhlFF4ygS4WdS3+ub3lzFxfmuQ
LLIVHeitoRwyEDf7ku2bLw/VQx90FpA2BhXc/GdljqNz36eyn4YJ8bSKivbfMhnRLa1+jWPG8/kw
YLFLJG9I5mbT9/F8C0bjDgjQeKnKxYsJvWVgX8jPIInSIlM8WYw+6oWZlzDt5zmR/XFBBlExBdFK
pb/0lfAd4zMhkiXaJWMMOtEorCckntuSnOCdXBstPL2x8ppWkPkTg68NhO5mvPBPqiagMaEv5MIf
h20R128hG7GzGrHhMhjmYMSLsRrrgehH6kSdSigpk1J+tmw2PaOf0VroCMSNQD3m64cOtqqlVC0y
yqC5LOBRzrL5NilLczGoCw6lnO7nYQnvtZKTYVyAcI2KXOypq1/ZI8RHa/1QwJO0BXWWjn0Wwwxk
znecJJh3zEHeu7FZ4xMtDWkjk6tjkU8VJs2UnC7JZDW6LP/1UwvSPf7t1MIl5vdfphZ//5I/pxZQ
xC0TEYAiKXB2/tAOyH9jTMCygstHMkxD+svUQv2bIekmGSLchcgH9L8wzpEHE4CgWJgFMKbJYHl+
ufL/ypn/89f/i97vWsZF1/6f/43k+J+nFjLCfLpySgITnbCoqTy8v2oH+iFeWMkR+mxqBGfq9Zl7
5VAWJNr/+SEZdOTAOBxcHPEHxE0hmRi6dpdpyYuY5+NrNgS4PdEQ7NQRP0k4RpvWyjVCyPIV7SS8
wNAIr4mafsnhVG1zVGjuYhgpEaSFiflDXE+hYSsxAnaTKeZgYl/pqUzumRgjZiIwhKS8sJIuemGx
x2zxji4dUfCWkVkYsSbxQpCEYWMNXbNaUQaA3eVkYmX0ladLcFge01oU91KioZEA5likGbhZQ2AF
21ovcqx14FD0JyGfatvQq8SXyxwxXmhyFpRE76iSVntiYlT2Mojxo2At0iYAhO7HS/8SN5hVwtKY
nog/eyEuDIAXUl9MQrtYzEbkpqnlstc5ykGQPJkgEy+6lb5ocihvQjGBVieyy86DsNoFOPZJ/y0N
N6rBX6dxMyBE6sojg2ZUANxUj0tuzay7ZvnaZJA8MrMrduHk5rpCqnXW1WeM4WekufH+91fMJXe9
jvSAi1dGWqZM1rmS5X0tgZudabFOmRhuUUmWzCIm9dpYuV/zqrGNkBY9JCAJOXM0HPNk2eXrRr/n
Ar+PdFLgDPm4dIvmIzh9C9M+uzB/mOxu7HigVAi4dic2fK2S+EayPCEqQIQZ4IgaOpZ4EsQ7u2xb
FcZjlfoCKqz7vkyHLe1y5wQPlSJqtzlK2keL9TIzgfaxaVloT93+zw/Y3GQ7QM7tRwsST0kfRudX
PVgUMgIDM2MDlH3ViyLc0Fm/oQKYXuugev09NRtxaJym5FU09ZpyMuXgCZ3weDJKR6s51YUyw3U+
RK9WRPqWGAIA1NCuesmUt3edXHQHaZ6J+NPWZY/WRAeGSyYwx35Ql2cs2ZoPUWHxhK4ZvFlOyWzv
ZvmIxQytJlJmuJ7Dw0j9mPMGxIydyddKBlhVmMV2NMuXsKmDa6vMbP2k6J4io9k2CWshLDeCEzCX
sJE8Q/Mci9ugFNRUIIjdPufqb5Sbpcfv8NAbmAc6ns+JeFmZDQIE4H6zLnmbWdzMZRs6U5mhXwzV
t2jIzqJYeEZSZYe61Z/VptRcxKB3kYnGJ6kww0k6KkD0347a1Ke2k4NdZLA17PUBFrOQ7lH3zht1
KHY8HvJnhcTyA+l7TNbtOkEG0Tp3DKbCq7l/fHMKv+Igwh42CtCtu6J1o5FkLRnnEyrZ2DeWHLl0
GvuaSMKNJpSnsW4fMf/0vCyzgHxCuDBLBjk5S3FzgedWYnjmRT9ZjtAKLG5TfZsvpIHNmQpyLyBn
XrDOIuJCTy2Ky0BQ2EZhDIqjhiy/odRb34gZS6HXOk3WfGbDGgfBkcCabaTKCBmZXTUFuBwy3aCZ
OCSkKCwhmL7NwejTNcGx7NrMl8IkgH6A7oPdmL+I4Wsc58QrKRmaeqbbDtstdcsmqLSNFTPeKgit
zWmnkd22duWK3w0wjvJwOAcinvkkzHB9meXWaNZYxemSpDB7B0nYRfBCehngqgCd3JkzU/a6DKnm
nIyHFhWJV8/xJYJlflAhMc+FwDig+DLFdwkNtJ0vcuA2eaaSv0M6Y9dXKqf8sqfAIg1QS8h2q4Id
wIejXqCprBfto7JqnKdDwKFbxIJrSIrTdKHuasqoO5257DR0EBtYPSNrkpxjAghXamp3XS+8mlBZ
2HYuWyhApETK1rgSPWVfTbBuFlWeuunE7TKlxm6J4m9So0WS95pxE+jyj1ZiYEvlglE2THdhMFFQ
jNS6s6rskHlzCa2W5AwCiwkDW1j1m82kbrKYNq6bm109drhGeTRxJD7jTcgxwDBPyYODMdcGhlo9
ZeBUc6zxAJAJZDuETJmnhMk7VTw8jxFgLSfNnnpahw/X6k4TswxKx0aATG2aKwR0o2uLeOEdjl6H
vWSQomZJmyD/b59aUF8o/9a6vyOJLf7nIuofX/OPIsr8G+ksTC0kg3pJ4j78o4jS/8bwAXwQMwPE
lL/zgr9Y9w3mCWx3ZHag+koP+HP1Q3HFiEPj7aaqmO7/kyJKMf4Hw1BjWrI+YhVTlK6a63f71yoq
NYVaHjGxuAyPtwMEb0PKjNdpNL4HHKwPddzPvtUl09m0MhDlMrsEp8rROOg15g/J0jcM3PKzUDL6
W+fPsgzmfUaBnLa4qaTAiTBSxSwUG8B4dQKAI/UaVBkjoeeSdsrf1smly0nWEpHJGsFd3GDZoev0
KxJFHbbE/dbasQNqD2hC3Hj5jpcvq3qPrVcQzaF8l8X3o7StBaYhbP7RGyMsmlzJ7o6tRLgzQkJO
M7bvzUlEB5FwYnX3XfFaFodyS2Cp6kffMn5emzPh3VS28EFtK/mM+7NQ3IinqbXN/D7H1Dz2Ur+W
022kB2w9nF5kicTjO3GFXcX+Caaxn9TP7FYcUnNI+Gan4aiMAL/wZ9q5SQy38BN7EbxtX7DJ/Ow8
6K4OyLvWWzYD7HhkM9jRb3P3Pgh3qXgnVKc53UYVNiybI314FbQ3GYWShpU1ArI9h1+J9ibk5YM1
Aj0s7WRDhDRow2E7Cj8KX0gAs9hd2m8M0km3g/ECkvI2zLUjYAVKQRxq912PCorCcY91VZEv4nCI
c5792pMz/O7RWSZQrSRPPUAiG18l0a7kc9Yhrb+MymvnYoHldItI+kUlhJ4dsEO+gxzlmOkpFv0f
DM/da7jRCOsMcAmcUkjwNeMPMAR2Q/hAD8rdLBcn7zp72CybBWGD+Jj2T4aGCN4fTfJQPKFyUaiH
I4784WmOvmBR2NN8T+hNrZ6tYoeLy5uKO4uf6pxtB6Y+0Z0uLnYnvFsz2guR6Iob2icWVFZ+G5Yn
IcS8jGJYHQa7NjiXn1thrwOXz87Zwu3IYk0Y7y1fc1KCJ4ytKmwMZySFYGt5BkYDf/oomUzX+3ba
qdaxjn6E8Tq1zwgHDJUo2isazX7cVsMmKV2pOWaz1wCotFKwFzMXBkmp1q7zIB8vjS21hHodGFdh
JrksiGeCo2He9/pDHP3EydNoPRX9Jp8p9XmJNKT7kjaiAX8vP/X4TAxNPHm8hfjGw/pr6DzDRvE0
vLesN1blS1pfAUnyfhOSO125CuJN5eYzcsJK7dTJUGM4ySaKzuj08OKiDUxvLfktqXIXStvO3Brz
pvaAZgXe8pAqO0QILBawU+vXTHnoIKwv6Uc8fKX9zxJdK3aNqGkasLrcRA08y+hHF7ZDe5Cec9AS
LoPKlBSy15bXvtjeB8bD18tEakPgVW6svTVgH4L+O5+3ADflu0pFKnvMgSIkwns6vZfnIb3FRPrO
zkelf45ErhhkLSyrGLdInLSBsIN6UANl2vckDVvAb5BqgxXD1UQJciiyl6Z67uOntLwNPDWKdLtW
EaIP0xsTpHtEAROAqBnr61yKvSzyjc8WUJSB2wdOV3eEftVsiMIuyA6yqewIf+PVTW5u+J156WYI
oeKTp+IkBCapbtj9IKexVewNnXUrls0UHQXpQ0WA1o9ORdCKxQgjqN6sGL0FCj4aPGeWzwIpHXV8
6jkLotXlc8Qf2LXXKj21xQasM82u26m7dvKRsXH7z0jiCHm1gRuzRt6yiHS7lu3xYdrMsGMJvIWM
Wnog4MZ94Gik3e6xlDopqnh0dkvzDoOhb13BjdRrXVyn+JYl5Ipz2uMjl9m1T49U3N7cw2O1J7uv
j7PXOnCRxT10bNjy6Jcp5BAVqeVWiLZDSVL6G7NGsC5fkv7RGB8A5OzJ+FTYCRJjiMWLLG5cvCFh
khqN6xKdA+lk0bRE4A4aKCfKA2PvWocv9aHoZLmnGFGFy8B7RqueQgOlNa/BPREZyP5vkQPSdKhg
KbyRvGurHCrCal/VeRo1AjnVYzDeo82crh1WN8MuExumnkq4Q4LrQDbtOIZ20f7kzueCR1Oqc9cg
Y2vhgWhoRamYhObZVMkMSA7LB98/Whke5kl0apLNR14HHKEYL3ntXWTrarSvff9VireheSkErINb
hpgBuLR82+Znak6CmcnUsBWLQM3ipIePokPWsZGgrMPoCLlpKSskEThQEbPRotuC+DQHV734Dhty
R9KjJuz7+kyGEcRLM9yIuvNRO9A1w/Ah5J4gSilsB3+VsyYuWrfpjvD3FreUwSloBnyHuFsDvues
B6QHuh5T5vgmOIwokzsJZ+tq4t1Abjd91QlmLwsuozMgMLvGQ4523jNpbFGfi/DAM+AE6MrvC9xZ
s6sT62OUAD45opOi8wIwuQ2yQGTLjmGyxBxRvZusEqGS1s3o6ahAgull6PpN4JokoO0avuP2xE2w
lgFWs0sCvweeHuoPiXhcJp72dLTVurAJ0QyUe4bwYf6mgQ1Z9inqZK3kcHIIdmXs7URARzbwb21N
3iNQnfUbGfC6ONrfnw2RW2MrbhK4s7jJWQVjI403VXrXzfdNey4dlan/Xa88xPb3YN4lL2rhVxAi
mg3Azh3jhqxiG3JIrXNEdjJPUenG810KHH4cH8UKjX1AUFH2YkSPsQqE5XGpnVR1yJuJgSdnG/mT
ZDTdbd057+3A1V2IpDY3s1OxZB3vDeXI3hzumFvNmltjoGtAXIgpErOZIgxKi811q5Cc6TQudgO7
hYPbcb8DdA07X5YWkp5/xIRjfF9XmK29yOLW5nxpCEqoEZii5y6mp1pHDIZlomepG/5QwEyNA2du
VIiL7u8tbtGxuYyuaMtrTE1ro0pxIRAzR/YW5dRtQ38YvsfqFnuwnnUqw8fEQE6i3c3GM/F3uFq4
7NfzSY/dhsSS8t1MvLamR8lQx5KAZQ8Ow51x4HX3NqkvKRFCTFm8sSbb9lnXdvUK2V2+8+hQUGl5
rK7Lr5mIGHjbzlAouAdyFxGsF9rPU+kiYiAfvNmury9zoWesSvCCy47XGuLYs1ze5f2d4MQUWjvz
tU799UALan6yD1D3uY8vVeQNRPp2mwjB5FK9pMNlPV8D5J+NnDnfAswbNXtnOgCxdzXGoxQ98dOb
PI7LlJZ7S9ALN+rltSRVhJy0w9QOHiM9LzOQZUv3CuSPcLo3yp2CIuQUNwVkHtUlp6Kgf6OGnYwH
U7/h6+PoT/Z4IzFDvswdV9eBWHCC3WPGIcLG8n5/ckTV8h73oDnY6zFo4hstyF+54+ob5z2SJwKH
kBbvrPok+8vGmK/CRsRS4+XGq5z9mAW76WcFJ6tJyo56RxMQl0ch8yss1RbZNxSAAddHlUve3Nab
aKZGcFq3Em9B8BXNxWYAKTlwgAlfqvUTl7ewtjVufn6uSrLBWoO4eQ+kgJcTZ+b4kOIg0YvzIj2t
VaMSv2UOJUt7/SK8CJG6qsZOOt0366qTQzCbzrK66Qtv7r7KxU8rVkrcbjXmE1X29FmAVmh5uSTZ
nwKBhesRZvVPQKVnUEwsTmwZsEMBnDib6SwOJWcgoWYIYGHmNLGz1mBFuh0vnDBgToPl6RWFQ/9S
2O8R4yEuUbfi9l5ALSeV6RJfx4rEgkKacwJkzm7i0CIEAo2SZ4SvkiHYKUm15MUEwGQ0+RGhFe9y
4Z1XW0Rxbk1fGfRQq0V2jDnZrNrPYOlXH5Vd8K6PcrLbNfZ2VyZmQ+BZ0ivSf0JjtlN1XhRC71gh
huNzggXG4TIyvJGQXC9w5XEr2Jjl4o/OuHTdycyfWvIaR2zM6zRJ5q0ObsptVWYb4GKkWfWhrPtE
S6rFreI2zIBsfOJTwTTVjJ+afjcRsoKvYeKsJVVu0zQXrrCZZ7Gc3nmt89ZF8qYfJnOnE3rXcIVn
0Xq5KrUfF+/FR4iXeup+uKx4EcUEccyU9gTeowZJiSSepwnFPuah9kWfz4tPHKn8LHgx7MATTAq/
zvzA59ZFstt6In0iVyMXEP4P9HVsK7m6TPMhXh8Ed32xPBi46YNN0LzJAi5V5U0BzcbmKYyvPQvd
2PxJO7CPyk/YXKb0ySBD0wldrLQBl0U9OKZ9a4IzA2vugXdV+8AjzeA2totD4BKHh+SktSxXktjM
jTwcnj+cx6jLt+uhETWPU7vtKTY6heDCbRK7AURqGEUGZPDDpC0gSbE5yW+zQhRgvy0Nw0Xt548y
dJHg0EahO1/HpHDpix3J5ChlCJRA49CXbKdUQHh4cQxmYetU3mp9U98H/ROouaOTMJYcTX4yIkOx
bD0peHs+VRY3OyRZndbMgvdAGjM9dH3hVBhc2SnLw3oSNMYOq0PmjI45fzAC4GJV7NB4KxgLNVip
WvVDSK+r3x+QQg6g/ccAG8HkT0vf0vAlrb+mJnSKjNcuONj8SohHQ/MZ7hpyZdPHIj+NCeLRIyWz
2a9JP3bOzzGfKDx5C2u40Mryhmivru/gMpn8xWCvdgtu70yCwIRiz0o7p1wrYNtyeoUii9uRfwLl
KWEoGwQDcnUodgChsoclum+CG2O3pjsEw11GOB7FSOPh/ZKFjopOOwRV6IS7BZgGQ1ZugDZSaNsJ
DV1Sd4wVuy7eSSsRsLSJGkrxNvNY+nNQzr4pCluJEl1D2oWHYMu3EJDfpY0WfQW1PVPxqRmgOLCP
pLgqnU82Vhx8HNM93STvH3ZPs8fzKF5BVvRITbnxHLSSNuo1irBXI4AuVjWA4Qhg4D2yWIUXl24T
EEmHiEqKnzrD1+ChSK/YMsrm2giPanUvLUfDek3J/5sagRApGg9GjOCbLevAW5kIXTLSUKWzhzIJ
pgvG54EDsgcDX77RyXoDF1pExXjRoLiTesRjDlOKb7x4svyo6YLTuXzby7W3zo3LMotxeioPNriz
nlE3HQttkF4f1k4IlyJi8orAQCIEnVk76Qafia+tvK1wbok7TdhISPieFm0b6PgE6H4drriW0NU3
I/JoYIvd5K6UQwYUNEeElMFi5XSRumhjDN3Oiu9VEBFmt7HMLem5vJricKuRY06OwvpYiEFLKe7M
YSaQQXIGhqpG6Q7mK+0e2x1sKfi+qIfliEZReBUqyBoRZfNjKzzkhPE8mcFZNQ5jjDl9dkaL3QFG
GEsHMCBXnoI7TwQQYjAJSsgYIJIR6ilvvXCn1u+98FMlj9XsFuV1ILgrDHM64IaqnubUabyxOwXG
RTHOY/ZOUKMzYLxvmdk0/RUQMe/w1m7mb2pTnkb6XYI79feqoOFSToLGN9FytQ/k0DNxYX4V8Hxk
bytiFQT1Mmx645gNP1X9IJPFO2C8kRZc9vgGr1zeIqNeAjljTFI8+4rulrEvCniFXaKvUBlcJDej
TvNpT2QcfTnPflh9qybD+PJ7Ct6n6lWzP8bipzYYiNRfDX/TPNyM+WF9Ohr9aSRPCoVC6luNr8oH
DZLvfMRjREgbmCUMxNgfnZTjtJlp+wg1EMrnhigtgTsKf62mXEiyVJ4BVKzHqSTsZ+tsJSaQYcpO
8lQ1zyzPfbAiMiZXB8tXF3sJBLN+rqSPWKGssGBzvDfDZ49rSCkaR2XLELUGt2nlVEa3kZeIMvfT
JBySa9JOmodsvY67g1yTJnSqiwfYc26AV2N9wYdctSN9ReGR7tlVvDu+teUQVvcMMkAtglNgCwB/
wcbaaou9ZoufGHLoJJncX/KAgd+nPr8k8rsmdq7WPCvTcVpTkhhaHcH9uhrTkRjn5Tr2BB26Pqex
8CzQIEzzA2e9K/vZjuOZJ6Kb9iLjz2TxYUTN2lbFoksGcPZiEnVs/ejqgVOhFJ4DVlsoZFiUPPOT
Ebo105QJxXAFEqmj8B06OprUGTQ/9QicH+3Rk2xFOar+SHbeCUGNoX2U3btK7VJF94vAwAHlisuA
i8ROYYrZtNG03RP9bSszw80EXGjyaBZH/ksZAyWpZQ9UDKbyjMWN921hK26y0QzgIGvG9lZqoSBt
W+Yy4BTLlTMODzJtvmI8hOIAXjq6ZvD68KBl3SEO9wNHOEPHBNMYyVQO4K89T4YnDw+mi6FY2aGp
CsaT0j0a2k9sDkT93bUQBcNNiwpNNK/xeIyCu7C9QUMKstILaHP0SuDfpbML8FZnOFtLJou4D7gK
0vId3Eqkn5T+iiaFYOK0uEzztm0oKzsT7CfhyNK36VZA5r9CIkhXM2wSVzZbLLtnF47Y1bG0S1Dc
rx3v0Mq2lDT0Jw3XDFZRZPo59rQ3BAJ2Y7xM2usCzkrT14DkxSsgVcbZY+ikGwmcbWzn9V2uekpD
R5GTK6jdo/zGLtAes4ZZdUZgKISZiDfDCvRO2u8q/rG0R7l5FIOb9TNvQN9Ke4rIzl5TaNfxnxUc
qNUb8CMcG/Y99kv3gwFHvU9gY/UWgG3zBH6bMSBS8v7F+n/cndlu41iWrl+l0fc0OA8NdAFHsyxL
lmc7bgh5CJIS50kkb/NBCjh1f16iM9/rfFtyZDvkqEBFqxot9E0gI+3Yojb3sNa//vX/5blhvNbq
wNTOEVRfk0v3dBMb9a+S+4g/Zd+q77XuWjUeCJDJdkVt4EWl0YCEnXx4HX2R/Ge/vYdt22N/mljH
XCJm3VMh1xWYtAQc1bF0UTo3QTFFf6dpriykxqLttn8Xo7PytehmmvDcu4rzoEffHu6lvbCHz1Fz
gzrsQM+2vXyCsIz7FTEcKnByT8JWuW1v4/JGzr8ALBCHjeiKLAm1Nhz/8mPA5dzeGbPSvqI/jQ2A
XSOLcKJzMUuX5bUqP/jFq7258CnQXUR4K4+DWiCH3tAcSPmN71wxihyh5EMfBXet6gEltQN8dVG9
Gdii/r/N+tRde8FUUc+30ShT+81moeKfxn3Wp7bSW6Fu4y/k7cI1xyTyrJMyH7XNyN4+FvGFuKjE
vQxa0F/jehtfhOFjgXutr1F+fFWtBvC8Rv8t6TXmVRssvd5SV0aCx/YQxliYTeX+s+wu5HSRpuwd
gHXpxSofO+cO9BR5/YFNBtZ0ixyMBVEB8z6MrraiH5bWEKu7wyRGaie1ehvpX1m/lOBt8qAOLsc1
MdOgeIrMiwQdYO0hGTvDNqA/XLluYdkBs6sI0ylqPXBQdYuNSR5DTZh5LdodL6n6bJFMZDip8amx
S4Mg3WkQtddDZHrl9UVUTIuIO3u2lhbI0qAJdRMrkyS8S1xOS8Ok5rvh6KYTGHN4BFyNYOrGT8KI
pcV03gLFCsY6SQCvShoycSLsQtyOpiN8IHuy9CAwq1D3ezalB91diJnw1KfImiVd1felMZo+SZDT
NYlaLhbqhF6WM3PNC15v6y9d4dvbz9shZhI9D0NeepsQxxI0We6zdIGUXtXcW3QCo47U27hPdwgV
xlftIO0rm2mWXsYqydal+ALr4AE1754/wAxeuaMktmH2NXFkbP2e1bw0kwD4iGR+xJkInEzngjg4
lsWQ7B+KIXI/XTqkmQGAIhaCdlch1ZwlGJzmcWc7LJBoJRlXjo5EXPQU6deRCRyPfIanv8TFQktv
OlgTA3yB4q5X3RFQ5ehmP7Yt9SysykZBSavt0Mrm5UDuSx0AiS73tQjR3zUug2x0GUHXTnlLtetS
GtfrIT7TrHtalMNbdKZ7RXqOFQaVq7vaR+/VeC5keLXjorxocRAjd2izexWVenHXIn/Fl4B+QEOl
BVRd0zRBk3DfNTlMM5xa1+nUSi4NpAfxYc86ggb6BLIxfgK6jyjWoAxvIsRxu/4KYyvU2TjJ25zQ
m+zd/eKs5xI7F9g26buDwrvxs3MEgLFO69MHL+ZWyNKG+W0ZrJxotB0C2eVzoEDPK7jZv7Tps2Kd
Vx6txc858gbtNBBWoQ9R8SjFb+vyOTa4hag3UKenRXyIgZjkXWLm1WchltlDAj7det4uW1TUa1mF
CLIIK+Jj7vYkg7I09fJXGzZPXN52YEkk7y1yCG797MGzzmYGBOmN8mWjP9U+/e3Vs5zMABy4wOPg
KTfdeV0CGZ3L4PFr/YKTGxe4t8weolC8rtG4HQnxE5H9L4vkUtre2cYwwTDaS66QkcZxrZeklxv9
ayVjIenrvRekKqs7a2gM3S1lBqfv+q/b5mrrTZDW6MXQhJxbGhsQWYfPHa9YZ1kW0c89dgPyRqah
OBfgkKHSNTQSSZbm06hN4s1qRwgue1iPGmo7C5pPzHTGQVW3D2Ij5t4KoWYyjEa5MFoyEB3w1nqm
ja0nKfe0evVq/ZU3g95HRWOYB5m2UVF/HCmZuMFmajLXovG6u5S1+1S60SB/boiPke+gujRSpCX2
wIgdG4808Ibd3NLmeTrON48RR1hqX5UoyAxBLrYXujo2rVmQLfG7applakW4Qow26R3iY7F8LRC2
Qu4jXdaNZGj4NLP0o/Bc4P8lx5NujNTw3NlctMmwKr/YCSx26wvY0aCWR5hoK0S4Hhork1K6DNfX
bdBXiZici7Vyk2+x6nkqcpZdHwRD1CI5voadQbpCGlGsy4mavDbmczpApxPwbQgFpFo2aBgCMZgT
H571+ovW3KCqLBej2B3XVPQ2/rypxxKWDQgEI8lueV0v9ZZlOdkS/bxYj5uZp80IYwYKDqt8cFlM
bXniqZOt3ovzsSY/bzoigWUA+/AR3NGNRnjyBpu7hLpKyWWcrx8soHKcdN6I9XFbFtXuijqeVb8l
3k030YHcApkKDncDfG4aPviGz1kxKu6tYroGYvNGsXqNSFAzscNn5Bp7SCeAPD2iGSqQTce+Mvuo
jYBDype1qDhn9606hj8UVuQMoyr/EtUTzPPaZkGhtlbPDaA7RZmiTdGzUN8gEyI0vcsGiHtkEw1a
TT5rqjdCuCG2RhDSKBXG1+HaAaYBsLhbJ1w03FWmEFln4fJqguiF68GPbmFK5ohMEfBsthdUW/1i
sAbvVcadP/RvPXmOqgZ6F+jLNEtTfmpBMyx6RZX8qnGmkTzBV41+e2lzgWBUfF5ac4se/XVtk4oj
AOF9zeuFGFyCTs5M959319OlwMDW8RMN9AAG+aAzsFt2R1r0ZGxBolJEYaZ2N4/K6zhFKGGG2l2Z
U0SSF6lpknzRRU4nW//ZTpeaPW2kcwuBD38BqBltppDI0Kk3vcsSi3ThVMkhZGB0OInSsbxC+F+I
rziU95cZlUB8P5LmNqbdvnlN3ZlNJO7NuxwUSebaKSn6NCjEUJ0msosnsT7Pg9uckloCaNy53jAc
wNtC1t+8bMIrWqyGqYl7Es1+KGzdOUQFEg2FRHGOylVAsV9bJCxs9Fa35wD8aamPUbPo6wBnIp0J
Gx2r7etqkwxlGCxd8RCal270LBZ0Bu8r1AC2hoE2ssNlVQQ9DI+A+MdbAx0U4LQIPZq8LXvYJngZ
MMRSMx+d4plN30emFx1OcUCWpjAb/4IFbIAJQfXV0y+3BEvOoMP/0IPpILlvopoaezcas+M7y0aZ
wiVEcSEn0b0X14Jn3b+9yPw+mWG4fdUFVwM793z76lIDa4hea3S9tvJs65z70dc1PWpRdOE5r1vr
q3gG03UpUnjQ9q6KBJhxiM+keotzwEBJXkTeWZmQGG7XYJWSukJ3W04v4nRqRvdqqwwThy2njVv9
qpHuOthdlnbfhnRQX2HZa8tzTfORtwES8Waw/OXNWPfOwe0a5a6s7kPnoXBWcXSTyAvPnabBnAae
rp/3VHuqs//L5HXD9d0V15k+1LU3K/4aa+cqsWU2Kssv6+zOCZ9V51bu+UMPcXVv029HcA+TJ5mq
ApcXtBLK+NBt8YlCtOGhquaaPpdxEMEKxxrBcHMFTTSAR4G4M8tIY2koIP2etdSMcetNt/5NKg20
UTjQuLvNUQpTxxsiQwpKMUAMRicm0Mqx8ULJtYo4PrdDRCwoZ5pDNoL1AgQEmgsrxxnF5tyyb4vo
Oty+BO0yUV+3gToti+sy1ygpy3QeIA5kraBGd/GioFKLxjJMTqqSyq18A/WzjBCK4uqkMubRvMJ5
aD4YxbjAlMik2lUvdPlRy1F/u6hJH3InHaXSrEq4WZCBLcZq9aLTFtk+OAR35XaMRFYZXtEhywuR
gUABs+yBUcSXaw9Mj7PSpQlaGRkEX2xKvLn813W9qNuLrmgoHODVxJYCN5ORrF1wBJjEYBAroEEb
XzkUWm1k6RPEI13vjdMA8aM3yOX9BlCXQMVNvjb6G1JAfEPKmhQeN+pTEX81KEPCIAXvm202eJFM
tR7J69ewgET0ULuUtF5o+lIo1iExvx2m6UDVHwRrXV+2wbMUzVQOi61LnHVTg6BkMtGskKnW1J4T
v0ruMjVGRQcdieLXBTA2INA0y6a1xH1tcWYvdjQq6Rb0qB9n8OdHVThTvakt3avGghKEu+1PN7jd
G7A5KjZQeGVhhl2NKFwPOHe64DIBAiZJiAfQ30FPBz4H2BRuWLGZxBdBexkp46pPSXQ9ieuHrQYa
Hs8s5cKTEEybW+kVvmmUGZASHZTprVpcU/VPtX5pTXVrsI5G3KHwpMrtAn+0lvtFruYbidiRQvVD
ZzxWRIw4XBTFY0s8X1xb+TWOcT1NnZiIngHSbeDoCKAqk64N9S4jM64WgY/bePNU6xxY3Qtl/oRE
uoQtU4VTG7c4LT5vwLynwN/b+snP6H81pjFQH8AECrakhFp25dy4LbL9k3W/6jf1leV+tfV5tyat
hgUbcGLJftPz00sMElINcgJx10Rfz5xq6TQXLWU1Cu9OegOauakfNh7nXbGwSeTRGUF77dIErU9j
tK1B87SplJxH+mI9iMZdPlaH0dBHIRl431tIcB3WglRAfkFfZDy2CUdGel9rHixg1o18SaMAxDBQ
53qQbmedSXPfxIyXSoYJ97kpLU0yuBTdqXvD+KK015E0jZ2Z4T8kCFO0SjGSBMO1sHGrgPOHvCpS
VPCdYvOLwilguU+iXqZAfDemVvwYbC9Rfe5p0bzLzjdDRMjh7pB6D7faFYS0pv1SGRj1yQ4CuKmT
BnQU5sq2F9rOUGu41VMMTM5pnYomshQ+Bda6efZIlSJjnSIlAZ+L8u+sK6h/tZo7XmshTf5d18eh
J7vKbMMfbJE6GjaSb17ErWX1/cysRrJsxve1Ec7OaRq3zr11NCm3Zj43IpfeMFEnMbaahe1FRu2r
28AYzkv5utBRp2q6ZqWY5zgbu1PVqrErrvEspp0B4GL391ISGMaH/1QSeh1sV6p6qmkpS3cjPcTU
X9HqKFtUwYASM3BL04Cn4wfFMpFLmq08vEXQREQLSqtCws8SUa5Ocbn24UyZmZ0iK6+D9acmPG8v
i6MrSSUeK900HxpmOqiEunim+89I/AxzW4dymRXTMkydqWHV7qQGMnU8Lxm7ZovgQ7VEBzp+6Pwc
7xtpam7IybfRJr93UhPmTUrp3xVOv12J528i3H+dAh9gBawpE87ASREsfeEVbKGVNdGwD+6Ej/C6
xFHYjOaRcBh2c2czxEgEzQDshxPhQ9zJWnarAwYnUEXoGvAu4LDXc1n4F8vCyZhk3h/aO3dj4XOM
7pw+DIX3sSpckFXhh4xH/JMU4pBcqxXnunBNXhMOZF6xAfr3ymmHu8nYlD2CQbAjFdn6JszChR14
2sAUnszSmjbUSPg0+yWOzSXkbI70dTNC5nBDfsez1mSnO6fnXJg+gz9ik40PNJ0dvVw4Q6t+fS11
eEV7wjXaxD7aFT7SGXSOTDhLFyYe03WhENRsNDoOEDLve1uI56VwpV7v/KmjHMKVVmFMs6HwkuAd
ZBkFog0lztZVise1EuB2nZrplxbRN62S9buK7oE+ar9uzxMu2Zrwy06Ec/Z2DWVLyW2FXggtVy6C
woOEH2ynu7+56xjL7lDmzW43FX0dVjlr1ir4ZJfCh9U3y6Zqxhuje7G7dmxE7ThxWaeZlg+jGsSl
jsax7UiD3T+UOyT+Km9zb9KeOnYq5TkulWK++8PNpWJu1RsC1LVuM0BlX/iacY8XnnEpFQhGd1s6
jRule7JtFU+VwqG5RE1HyHOkAzrgKNGVm2ERFwBNehqdGyUCYZglqyxyqZ7rmaZOJSmE1Gi3aMhb
LT4/hQ/k2iXForHMmFr2UxJOXOodDy2MVdTntpdtrT8jNcNcGTpXgx9r46xcQzY1r7yoIBMr5O0t
ouL9ZENVMJS/qIq+hpNKApEjZkoD5L1HD8ESLRzlRuVlt2bnPFi+QYKaKOf/29UITFn/aW9kr3rx
V/lbUX7P7df3/+6d22+eqTD7bVlFvwllAQVtgXdZJ+MMxQFD6DrpMlZ7H8WV9TMDWr8KK57ORU2V
DwQJ6NdA2lPIEVi/ZJ/Cg3zqj9QVWbbQVhbMfsM+sE/JsliWXCej7Jzjz+G0S7q0LxKzJDSXz9Gs
JbxxuouWqBaJDwllQkLzHJ0kKZyj7rrUnTcPi7jG3E43LkzFTSf16jVdT8mWDU2XSAzW1PVpMlxt
AgzCLEUayFJzCWEeOGkutZuZvsXFmhtMADgh5AcJHXuwcZYpqkFJXN41sT/KaE/vZbn2EFtrqhqy
O8U4imi2uqfFjmZ14zEAvvS2HSw1o1z3UG+9NS3rKoQdRdhd3Vd2cp402mXePNOoMMvgzeXWvNus
R7g4oZoEERsZG7Ssr+qoGpiye22mwcRADbWya2H2ri8DHZ6HSwmLHqCh41Maou3nUa74OKSDwM9Q
vDQTAGutI/ebBQpHLZE1tIGlXVKvi15iFxK/UfbLDJ6JBOsZ+BgGFS5plgMVxVjD4TGGSFi1+WVC
rcdBcd7k5Et17OMtGxx0YCUR3EiVIp03xAth0b5YudpHGKu/dcGl0wxCBBV+OHwBACmu8tsMbk+V
DbZ5M9oqyMRBxC3t7bmyQdURnUlX+BN3jyq8kEgryYOlG1qc1FFg4Z+YQ9NyNBpX1RFN3BM9bi8L
mEeahLqd714r4VUdVkv0L2cQt0Z66byhVDPplLuW+yyt9WhqFBViiPRD0uTkUZyy8eNtSvexiav7
JPVfYHwQEsyDpqLkEIxQ6LnabqSZL8O7JtgqglstxvQu4x2gvwu5BZgMMf8OPwADqWh9A6W5xhlO
TovHjSvf16FzU6uXgW9ch4lDn4I/qoztdLvxbqBLU591Z3oNMyjytCVm6/KlX9DLYaWo+AHB5lK1
xkAuAABL0R5MCVrtUhvl9K20lodYK6CPTcU3f0NM209ecTKsOXIN2H7ucg0fGnkuip7VekwDB9I2
MIPz8zx4MVFmKhyWBbUXr51Fa1KGuUmFNzW9q5bcyU9vXERBEiFyTvEm3JhXJQapvgyGQapLblqr
tOvBNeBQr7dcFepc8tdPsd4+xC6+A7YvRzw+/je2vtD1Z4eqmKP5Ey3RXpqkoW2TcqYBbkMn6sO6
BLIMdNxc2GtdJM1S/Fd5GxS9gwAJi4Akrm7RU0Yyae0DeYWbfqRmX7JGnySQa6TSWJgJcZ2OBhtS
o5jgFA6KpekXt9Rvc3AV0YpLc0NSqpeGAgZjcLUge5zxalRevo305a9fLv8duv3veoWDVbka0gVY
tlfVW95evxVVWBbfOtPFT3ct6LfJf+2Xfj7Qu4P9bZviYL96jfDxCYqSZfPp3kEydDdtL82/0SD/
52Ptnvlno4Qrvlr1yvC6dWYbDmI4nI4qF5mDoGCYYCe4/7Fqnlmmwi84hmXqyq5TDeeBD7P09+bh
519xP6E//52ffYG33buZvv77vxJeWbJy2I63e6pfmQbjDN1E2VFse6/FeDANNrNkIcaoG39e6v8j
0/CSVHEp1qMXJPHHKIRo4x9bCQcjfFgJxpnwdsBBBNNcAytTpIo+rgT9jPiDbA5hyW+ilP8jU/Cz
DWF99lT+5ZVgnjk6Sk2KYigKIpwiIvw4DeqZSuRmOahHqYpNOCacOE5qPwj/PRpKeawjjgViVQ0R
D1lWIZvo+AF+Pwv8GF0tDPg0LgUhlHV600AcbbCLj5sG68zAu1C19pPAn4fTYOlMj2Z+C9BPbxp0
wzBwYzxuGvQzofWiagpiAUjCilvn456wzjgVUXhhpmyFX2CWTm1T7GRpjp8GYZejchGge4RizcE0
cICKH8m2Qfc0SdYJbgrejXX0ptDP2BFcl8j16AQOh9OATShngqbs7Xt2e+bUVgOHmsjLj9sUtOqr
IoW2dCSHdpn5wabgLiWdZ8LJ3o2TXA0ywd2x02CdKTDXNUc10KUWGMX3Z4N2higjm0HhfNDYGvuz
6LQuTO2zce4vhw36GZvBES64lpBt0A+mwebHFnLejqpaqhC6Or0jUmzo/ZF1RNxgnulgihaCl4RJ
LIaDaSCdYCXgLayzY1RT2cNtJ7QaFJNliiw78c5xp8MO0UP8k9dtsQHE9v94ZeKmpmMIoOOZid4e
WmWntx6IarR/xjTYOAkBiarkV7owhv44DeqZJfItxFstvG5QHTnBaWARH31XGGcWjnEatwEnIfIt
B5GDKqJt1giz4AAECz2WU7sydQOv02M3BUaByNvwLbkpRID0aRpklOdk/HhN9QQTKxWjpKOnQD8D
4Ud8kEtzr9Xz/YZghhwTd3WZCEXYO5zguUA29MmA8pevSzYE2so4wzu7SFroOH48FxRsLjg0uTP3
58bJ3RPARGg679/OEdclsBMYgs2dw/4SYcP302CdUVhHOBPYieCCoPoEzwUZXevjzwXeMzAeoqIi
rzpcDRanp2GpMkYp3Ji2fIJng4bG+NEgJBkFkaFjaUh/7X1Uv9sUBmAE2uTMwslOA2iIKGseFzpx
NnAE6oiZ8U3ZAAcxg1B8l8FdHOUdsj7BTcFDH302kEdTf8SHV7FlE8eLgyNSBJj4noLTMlHCJej0
pkEDG/gn5JcsAXy8xTnz7jv88abQzhyLAJrAQdepn79/3gllFBQoWMz/jCOStIkKBUJ/urKzX/44
DaDWoqBvqZAHOCXME4wboDzZR08DV4EMloJjFgbWvPNPEaTtcDTYzABeWEII8fQCaUfRjp4G0kfy
SmAsy9IFxnQQN2hnhBLMALmGoWI9cYKrQTVwKzv+phCFSYTDlf3bJj76uCl0sCdKlyrTsMPoTnEa
HJKK46eBhIKLgIIH8QM1zMNpAJoip2CawOiZkhPcFDZB7rHTAPMKbM1RuC+xXQFp+34aFKJIgFiD
+gXFXGp8pzcNvKXjK/pcBSZoLLmVbmn7wODjpsAm0NI4FlgwOwPBE9wUpDrv+f9xqRXLwDREKClS
ioOzQTvjpsTJQATuJNsneWGqFFKO3RQAChStxJ1jOjKlYTLp71cDbETwTkJqKjpsjdPbFJAO3t/O
UatB1Q2+KcrJgnopyhDfTwMiyBbICzUKarnOKWaYlJiOvimoUhA1OGhEKz9aDcIyi+ollRxxkp5m
leIHBia/jD4RGFCf4B4QK0Fwar9bDNqZyR0iqD4E1Kc6C1CVjj0a9DMyBk5a0yCVdj4RfowzYgZ+
eMKZ1bsV3LFwA+ciENw+Nvq0GpglG14DYCWbhirmCUZPQATGP0j/OmBPfaB/mXjioUivIjwPwPuJ
8UPR32ExwDMDf+NAPsXMam+vfNxqMM9sgUFCbcLfiIj64KLQzqA8sWmYKQ6J00Rd7M/2BL98QlLV
B1UiUMRNGsxB1EM/3pdgUzaEIFaCaon88hRXww+6OX55GrgQxdkgKhU/mgYT+F6gU99Sr19IKf4B
hOpPvnEf7crXHdM4eCt+REj+e7/wjQL4+efv5FrBoBXU0e9+URCP95+9p9mKv//lu4NjR3j88MNv
BMjd57z/8/cv+Pmjv/usb9/q2/+cBG/5Kn/Bs2bH8H1/zMUqgqt8n6/il7fVR9rrn+Dafz7MJ8r0
n+fBT8f+j/8bfh57j1EcPfaqCKvg4LH3DKRjh76tfvDUez700UMHUfDHXw+eel/6O3rot/AtyaPV
dwxmQeTe1VePHf2m4kXWh8tkzwY9euzgOagO5mSP4Bw98qqs/mVOd9n3o7+DpkeP/vtv4erA1w8q
gmB/HTv0Ml/5yeF0a/vU9dixL8Py2wPuuf6CZ0fce+y4i7dV9Mffvo3zbegd9nLs0PMq/+RY/B6f
HT30m//2GsR//O3gLHkn6hw9/CpfRT96+n0V59jhf2KKtDvqf9ju8g+d3dNVmHBW/e1gy79zXY99
7kkVv70mzM3BctnTgo4efZV7flB+GnxXTT528HGSH+75PbJ29MBBlXuHB+E7xfrosVfh6tMS31X/
vr2A//pK+fvmpkcuwcF//L/oOak/L0KAaJGoHzspfU7YIj5YJe+NHsePHRflimPlcPg9Lfbo4cPq
YBGCManAkEcPzJ7846/SzVv9hrrwt/H2h/k7W+3oj+Da/P038TEHR+57V8Wx49PO//tvB/HEO9x5
/NA/7VU/cr33xJwk9cGk78kfRz95/vtvQXi4GPdsq6PHTsrkj7+u4sPXae46KY8efdemyUaSFr//
VvBmXw8maE8LOf5j/CQ/HHlXMTl65NXL5/W4p4UfO/T/yb1PcdE7fHf80KvDid6XE48eOHw+XIb7
4v2xA0/Dr99vng+085+P/aOs+s/+w8+59rc+2x/9s++BBPEbL+HbKv/L/wcAAP//</cx:binary>
              </cx:geoCache>
            </cx:geography>
          </cx:layoutPr>
        </cx:series>
      </cx:plotAreaRegion>
    </cx:plotArea>
    <cx:legend pos="r" align="min" overlay="0"/>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_xlchart.v5.9</cx:f>
        <cx:nf>_xlchart.v5.8</cx:nf>
      </cx:strDim>
      <cx:numDim type="colorVal">
        <cx:f>_xlchart.v5.11</cx:f>
        <cx:nf>_xlchart.v5.10</cx:nf>
      </cx:numDim>
    </cx:data>
  </cx:chartData>
  <cx:chart>
    <cx:title pos="t" align="ctr" overlay="0">
      <cx:tx>
        <cx:txData>
          <cx:v>Elevi înscriși în programe „A doua șansă” la nivel primar și gimnazial, 2018-2019</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Elevi înscriși în programe „A doua șansă” la nivel primar și gimnazial, 2018-2019</a:t>
          </a:r>
        </a:p>
      </cx:txPr>
    </cx:title>
    <cx:plotArea>
      <cx:plotAreaRegion>
        <cx:series layoutId="regionMap" uniqueId="{C531DDBA-DACF-4FA4-8863-23931CAFBB8F}">
          <cx:dataLabels>
            <cx:txPr>
              <a:bodyPr spcFirstLastPara="1" vertOverflow="ellipsis" horzOverflow="overflow" wrap="square" lIns="0" tIns="0" rIns="0" bIns="0" anchor="ctr" anchorCtr="1"/>
              <a:lstStyle/>
              <a:p>
                <a:pPr algn="ctr" rtl="0">
                  <a:defRPr sz="700"/>
                </a:pPr>
                <a:endParaRPr lang="en-US" sz="700" b="0" i="0" u="none" strike="noStrike" baseline="0">
                  <a:solidFill>
                    <a:sysClr val="windowText" lastClr="000000">
                      <a:lumMod val="65000"/>
                      <a:lumOff val="35000"/>
                    </a:sysClr>
                  </a:solidFill>
                  <a:latin typeface="Calibri" panose="020F0502020204030204"/>
                </a:endParaRPr>
              </a:p>
            </cx:txPr>
            <cx:visibility seriesName="0" categoryName="1" value="1"/>
            <cx:separator>
</cx:separator>
            <cx:dataLabel idx="20">
              <cx:txPr>
                <a:bodyPr spcFirstLastPara="1" vertOverflow="ellipsis" horzOverflow="overflow" wrap="square" lIns="0" tIns="0" rIns="0" bIns="0" anchor="ctr" anchorCtr="1"/>
                <a:lstStyle/>
                <a:p>
                  <a:pPr algn="ctr" rtl="0">
                    <a:defRPr>
                      <a:solidFill>
                        <a:schemeClr val="bg1"/>
                      </a:solidFill>
                    </a:defRPr>
                  </a:pPr>
                  <a:r>
                    <a:rPr lang="en-US" sz="700" b="0" i="0" u="none" strike="noStrike" baseline="0">
                      <a:solidFill>
                        <a:schemeClr val="bg1"/>
                      </a:solidFill>
                      <a:latin typeface="Calibri" panose="020F0502020204030204"/>
                    </a:rPr>
                    <a:t>CONSTANTA</a:t>
                  </a:r>
                </a:p>
                <a:p>
                  <a:pPr algn="ctr" rtl="0">
                    <a:defRPr>
                      <a:solidFill>
                        <a:schemeClr val="bg1"/>
                      </a:solidFill>
                    </a:defRPr>
                  </a:pPr>
                  <a:r>
                    <a:rPr lang="en-US" sz="700" b="0" i="0" u="none" strike="noStrike" baseline="0">
                      <a:solidFill>
                        <a:schemeClr val="bg1"/>
                      </a:solidFill>
                      <a:latin typeface="Calibri" panose="020F0502020204030204"/>
                    </a:rPr>
                    <a:t>493</a:t>
                  </a:r>
                </a:p>
              </cx:txPr>
            </cx:dataLabel>
            <cx:dataLabel idx="21">
              <cx:txPr>
                <a:bodyPr spcFirstLastPara="1" vertOverflow="ellipsis" horzOverflow="overflow" wrap="square" lIns="0" tIns="0" rIns="0" bIns="0" anchor="ctr" anchorCtr="1"/>
                <a:lstStyle/>
                <a:p>
                  <a:pPr algn="ctr" rtl="0">
                    <a:defRPr>
                      <a:solidFill>
                        <a:schemeClr val="bg1"/>
                      </a:solidFill>
                    </a:defRPr>
                  </a:pPr>
                  <a:r>
                    <a:rPr lang="en-US" sz="700" b="0" i="0" u="none" strike="noStrike" baseline="0">
                      <a:solidFill>
                        <a:schemeClr val="bg1"/>
                      </a:solidFill>
                      <a:latin typeface="Calibri" panose="020F0502020204030204"/>
                    </a:rPr>
                    <a:t>GALATI</a:t>
                  </a:r>
                </a:p>
                <a:p>
                  <a:pPr algn="ctr" rtl="0">
                    <a:defRPr>
                      <a:solidFill>
                        <a:schemeClr val="bg1"/>
                      </a:solidFill>
                    </a:defRPr>
                  </a:pPr>
                  <a:r>
                    <a:rPr lang="en-US" sz="700" b="0" i="0" u="none" strike="noStrike" baseline="0">
                      <a:solidFill>
                        <a:schemeClr val="bg1"/>
                      </a:solidFill>
                      <a:latin typeface="Calibri" panose="020F0502020204030204"/>
                    </a:rPr>
                    <a:t>961</a:t>
                  </a:r>
                </a:p>
              </cx:txPr>
            </cx:dataLabel>
            <cx:dataLabel idx="36">
              <cx:txPr>
                <a:bodyPr spcFirstLastPara="1" vertOverflow="ellipsis" horzOverflow="overflow" wrap="square" lIns="0" tIns="0" rIns="0" bIns="0" anchor="ctr" anchorCtr="1"/>
                <a:lstStyle/>
                <a:p>
                  <a:pPr algn="ctr" rtl="0">
                    <a:defRPr>
                      <a:solidFill>
                        <a:schemeClr val="bg1"/>
                      </a:solidFill>
                    </a:defRPr>
                  </a:pPr>
                  <a:r>
                    <a:rPr lang="en-US" sz="700" b="0" i="0" u="none" strike="noStrike" baseline="0">
                      <a:solidFill>
                        <a:schemeClr val="bg1"/>
                      </a:solidFill>
                      <a:latin typeface="Calibri" panose="020F0502020204030204"/>
                    </a:rPr>
                    <a:t>OLT</a:t>
                  </a:r>
                </a:p>
                <a:p>
                  <a:pPr algn="ctr" rtl="0">
                    <a:defRPr>
                      <a:solidFill>
                        <a:schemeClr val="bg1"/>
                      </a:solidFill>
                    </a:defRPr>
                  </a:pPr>
                  <a:r>
                    <a:rPr lang="en-US" sz="700" b="0" i="0" u="none" strike="noStrike" baseline="0">
                      <a:solidFill>
                        <a:schemeClr val="bg1"/>
                      </a:solidFill>
                      <a:latin typeface="Calibri" panose="020F0502020204030204"/>
                    </a:rPr>
                    <a:t>536</a:t>
                  </a:r>
                </a:p>
              </cx:txPr>
            </cx:dataLabel>
            <cx:dataLabel idx="40">
              <cx:txPr>
                <a:bodyPr spcFirstLastPara="1" vertOverflow="ellipsis" horzOverflow="overflow" wrap="square" lIns="0" tIns="0" rIns="0" bIns="0" anchor="ctr" anchorCtr="1"/>
                <a:lstStyle/>
                <a:p>
                  <a:pPr algn="ctr" rtl="0">
                    <a:defRPr>
                      <a:solidFill>
                        <a:schemeClr val="bg1"/>
                      </a:solidFill>
                    </a:defRPr>
                  </a:pPr>
                  <a:r>
                    <a:rPr lang="en-US" sz="700" b="0" i="0" u="none" strike="noStrike" baseline="0">
                      <a:solidFill>
                        <a:schemeClr val="bg1"/>
                      </a:solidFill>
                      <a:latin typeface="Calibri" panose="020F0502020204030204"/>
                    </a:rPr>
                    <a:t>HUNEDOARA</a:t>
                  </a:r>
                </a:p>
                <a:p>
                  <a:pPr algn="ctr" rtl="0">
                    <a:defRPr>
                      <a:solidFill>
                        <a:schemeClr val="bg1"/>
                      </a:solidFill>
                    </a:defRPr>
                  </a:pPr>
                  <a:r>
                    <a:rPr lang="en-US" sz="700" b="0" i="0" u="none" strike="noStrike" baseline="0">
                      <a:solidFill>
                        <a:schemeClr val="bg1"/>
                      </a:solidFill>
                      <a:latin typeface="Calibri" panose="020F0502020204030204"/>
                    </a:rPr>
                    <a:t>661</a:t>
                  </a:r>
                </a:p>
              </cx:txPr>
            </cx:dataLabel>
          </cx:dataLabels>
          <cx:dataId val="0"/>
          <cx:layoutPr>
            <cx:geography cultureLanguage="en-US" cultureRegion="RO" attribution="Powered by Bing">
              <cx:geoCache provider="{E9337A44-BEBE-4D9F-B70C-5C5E7DAFC167}">
                <cx:binary>1H3ZctxIsuWvyPQ8YMUeiLauNmMAyD25b9ILLEVR2Pcdr/0hbXb7fX7idv3XeJJKFpliaa5oHLPh
Q6uZERmZyDhw9+PHHVF/v+3/dhvfbcoPfRKn1d9u+98/+nWd/+2336pb/y7ZVAdJcFtmVfatPrjN
kt+yb9+C27vfvpabLki93wjC7Ldbf1PWd/3Hf/wdPs27y1bZ7aYOsvS0uSuHs7uqievqJ3MvTn3Y
fE2C1A6qugxua/z7Rz2fHZ99/HCX1kE9XAz53e8fn73l44ff9j/ohy/9EMN11c1XWMvEgWKEYIw5
xoQiJj9+iLPU+z5NyAFBppAKK0WwKfnum482CazWgZ+Vu6GXLub+UjZfv5Z3VQU/5f7/H5c9u+7H
0dusSevtfnmwdb9/PMuSTRpsPn4Iqsx6mLKy7ZWfHd//1N+e7/U//r43AD9+b+QJHPs79X+begGN
84uz+cWhcXR4fnhp/2wrfhEXeUAo7Dvl2ERCMCSe48IOOEGcCNPkyhSUmLuv3gGzvWH++PfGOPrP
P6v//LP5upv/FZR+/IwfIPvxLe8KP2t1ufjZzvwiaOLAxFhhAahRbFKunoNGDzhljBGFsMD4B9Cs
uAl/djEvG9PDqj1gHgbfFRTrw7PD9eWZc/6zLfhFPOSBkODZGCLg4sCa9pwbPVBSKYYYBlBMeOfu
qx+MaL0pN0lT3v3xr934/9x4nq7dw+bp1LtCaH54Pv/ZTvwyOBhcl6SEmURhMInnxgIO0KQMnJwg
kgFCe+DMN3/8K/jZ1bxsLd+X7UHyffRdoXF+eHH5AYzG+dkm/DIkEnFpUpNRsIv7PX9OBkwlmTC5
EKZinO5Bcr6pmw9wd9/97IpehuXJ0j1onsy8M3hWh28ZWuQBNhmminAskalM9txa6AFGHCGJJUQf
BKRgh8GDKzv/zz/jzSuCy27dPijfP+5dIWIdH51fHB5dHO625iVv/osGww4ImIqJGJISM5PtoWLC
tETKVIRIopgiu69+QMXK0qrepEDTduMvXdLLFvN07R46T6feFUKHK/2W4IgDLGHfuZCSKUToHjj0
AAADRyYx4WQbYXYgPIBzGH95BSwPq/YAeRh8V1Ccz/X8crchL92Vv2go/MDkJmQrlDMwA2xCvvI0
stzbEVMcgg4WBKN99xV8CZqfXc3LNnL+sGwPje+j7woOfXZ4fnz1sx34ZTykYBDDFQR7IGEYNvwp
HvyAQjBhQmEpCRP7eOgS2FfW/ux6XkbkceEeJo/j7woV6/jq8PzoLV0WP1BUmhIh8FqUSbHHiWEa
Ygmkl5RxxoEF7BDYxZN2U6Wv8FpW9n3hHiyP4+8Kltnh2XQGosxuc97AfYkDDm5LSUqJFKDLQCB/
bi6cC44w2BK8z0R899UPuMw2pecH9SuA+XPlHjJ/TrwraN46wRcH4JsQJgJRydUP9sIOhAJgCEKA
Caho+Dku69cm99/X7WGy+7h3hYg+tA7fMtCLA0YwkF4Bqfs2TdkjXeIAiDJ4OMEoo0RgUGQepOwH
S9GbWxArd2MvGe5fxJXv6/YQ2X3c+0Lk+OL4/PBo/rNd+MVoL4F9KURBAnuI5j+CIjC8QXHABQu0
l6borM7++Beo8D+7or/A5c+l+9D8OfOu0Lk6XFnOW4YWfrDddwnM90FToc9DC4PEHpAhkKWAjAny
8Q6EB4O5+u//im/vXhFZHhfu4fI4/q5QOXIO1xe7nXnJbfyiwUBVTIDUIiFdkfShvPI03osDCrol
J5DRQHT5AZSju03yx79/djkvW8tu3R4ku+F3hcj5JZjJ1VsaijzgUPAi8oEZw7/PDYUfQL4CQUUA
G7hXyHb7/2Ao5w2YSfsKQ3lcuIfK4/i7ggUSltXlW4YWYMZEQC4i770TsLDnqMgDCXUXcFySASyg
LT9H5WpTxc0r4spu3R4mu+F3Bcns8sixj6H6tduaN/BfYAycUgr7DpIwMRV+jgrZpplImgxIMwe6
tofKrEnvvmZQ/frZFb3swp4s3cPmycy7gufi8u0DPjORAg3MZETKfVnSBK4moTDGIJ9UUGMBN/eU
IV80r4v3u3V7qOyG3xUkoIbNV29rLgh6W0wonbB7c9jjx/dlZAEqP0eg9kPh6zkkuvzPP4P4Fcby
uHAPlMfx94XK5ec3zSQ5FE84ZtSEzMV8KGk952CSmVIJCPpbAUDtaS66GV+XSX5ftw/J9+F3hcj0
cHV48ZbBHsIKZCIIyirbNpcfmpIg2HMuoReOviiDTTfx5o9/vyLaPy7cA+Vx/F2hcnV2ePTWKeRW
UYGQghBl+Ic2F0hmJMQTSSh0U2xlsOfu66rcpK9LIXcL92B5/MB3BQuIxm/aewR5PTQVQaPXfT3r
B2LMDqDuAh0uQJyh8/K+APM0zB+W3qv6jnbr9iDZDb8rRCxwX1D3eksHxg6AUDFCMRSFqQnwPOfF
8gA4F3RQQJppYnjDXqC3oO3hP//c1r5e4cSeLd6D59ncu8LIPlzr46u3LbaAaQhoyAPhHsqPCorG
z0HiB1Aohsm/6Nqz//t/J1+ydtv8uvNzLyVUL6cvzxbvgfRs7l2BNJ1fnsH/frYdv6iPgSrJKCeQ
pzCxZQJ7dgTV/u0UkDZkbgvJe/nlNGhK7zUF/ceFe9A8jr8rWOaHq+P1W5sOCGQI+loU9CXh+4LX
U84MPZVQN4bWZKiXcfCBe/5tvomz5HWG82TpHjZPZt4VOidnhzOo77+h0fADDFajoPFbKOAG+93I
AoIPg1wGDAYQhOC0++oHAfOk3PhQpt8N/s992uPCPWAex98VLBfOyjk+Wx8e/WwjftmbIQKVexM6
LE1oBd/m90+tBnCDNFNxKCHjF9T+i7v4LivhKZWfXdHL4ebJ0j1wnsy8K3jmq8mb9iltn3OBXNOE
Pj5oTb6PJE+hgRY/Jjj0XGwb+bYdyzsMHmxmHn97TZfS92V7kHwffVdwrC+P5tb8ZH65+qAvre3T
FW+qB7CD7YMTkO5DNeyFFn7waNveMgoFABOeZOI/SDTbJ+buqnoH2v/cp+nmcekeSk9m3hVS9vHq
LdvFtwSNbL3aVjj7IfmkB/D8kblVmEEW+LEv2c7iV/SKP6zag+Nh8F0hcby6+NkN+cuxZduCrCCq
4JeCPlgQiGUImvpf7BA/jl9hHPeL9nC4H3tXMEyPz97SIECOgee8BN92vW6Vy70YTw9AHFOUQAcf
vW8V290CD4FkmpWvsIiHVXtIPAy+KyjWzsyx50dvHDqgH1wIQiBTgcqKUM85FzmA6iSRFFrJ+DaF
3CPD6zv/7msAT068Qoh5unYPm6dT7woh0Mns3R37UhT9RaclDrbeSEGMAJuBJ7/32l0x6PxQzOeQ
o0CtEh4f3331g7Eclpuvu5GXLuZlLvywag+Qh8F3BYW11SyNc+fKOZu/ZZICWQhHCswBmlu2ksqe
5EJAboY3UIUE2eNZFlTy//iXcX7X3pXBK7KU/fV7GO1Pvyu0Lubr+fnPbtZftJxtF9KWDnN1r4vt
P7aPoXEMshh4KuzB7e21v14EIL+84mnj3bo9ZHbD/18j8lcX91ANefAfz97zqydcgBhJoTUc6iwC
ccgT9+RkBs9UwBT0+rH7gxTArp4WYh7Pn/jr63nZnz0ufHbx/88PtPjrwy4ejwGxN/XGuT8/5Ml5
Fz+fvf+JcKTJ3tLvO/WSk/8+Nf/6+0egVNAHDoTr8WSS7cc82+UnzUEP+/xs3d2mqn//SOD4BHhC
TG2bx+87AuDhmA6yR5ghBxRaBAh0zeCHtpmPH9KsrP37803gnAUo6jyxuCpr7qegwQBKPFAzhQ7O
hzM0dj/zJIsHDx7O3Hv9IW2SkyxI6+r3j9Bb9fFD/vC+7cWC6qqgUXSbdd0flQKNiDB/uzmD42Hg
7fh/kbQnaeWr0ZIuE9O6roxMR75VxsxdtIKmS5PFNqmpOvIDFJ4lBLtOUyFkd8wIz0I5i9xQLscc
ZbUumpDZBkt6nRr8svBEehOx6AsNIrGEnK47jXGunMjDtc3zJNW151aTevCTZTMWybJH4/e/7l/+
OZaRotJx541TWaSm9kyUzcyAtsd10WnWqzK2x4Jnq6ocLvqhRNPUUEiH7sicpKpRNq1KlExwQAaN
M9yvg6zs14re0opLJ8/K4SgJfK5zb2gmxoDqo0wk3sR0zS9hSS1SxGsquHmWuk1uCZWXp3kfpSdG
LXQW5rY3uv5d7FXfssGTsxbXyTQqKyfkfXukxt6fSE+bHvEuh9B2pUiOi3Doj6dDoSKbsEas/CGy
zby6rLwgvGx5PThRHZ+6TdyuHv5pR7qs/ECbJes/1aM/CUJeHvcVihZ1WXxpzTa9DLtJywrzcuyD
7KIKAn3/Cilj0G3ckQmhobnktJILRkMb08xKUi/zNA7rZRHhYBO41NADwG6ZRtAvGfUznZleYJU8
G49D1y6HlF2SpHAvhnZ+/6Ip/GweNmahS9MTCzoOYhHH8qJiHTkP+mLiRR2aGZKiKczpui7juzTt
7joXbhEv9PMVi3mzDr1+XYY4O5t0jOdLsylauy/KclIoziYBH9g8C2Wjy8wY9dDEiV2PfbrOGJ/H
EY7PgiyDGwr7ycIrg5WgrWkHoDCsSSX9aeiGgXbzki/7pJ0OldtOXOSpk8RV0aSMR0Pn3KfLIiuN
OY1rKw+lLOdmH7u2mbax7YZNO1FFw5w6ScSaDWll5Z667iKfL1vsNRYNUnfa+fVgd2MCKORn2Iw/
R9CCfdyHmbFWTaiVSppYG0VVLkwDlYv7v9ztX/cvs0j2djKmvWWStJmJJNmwPPbPa68c5nldm1Zb
KXojWbdKk8L4ygf/LM2TwIEnuHqry+J0OWz/SVMzWeaq8xZtEq8FauSqHYaLVo7lLIFzoqxU9b5N
SG8XKf/UlxtWydyOfbeYKRxnE88dy6VovcRq/DLXRjgUp35eiGXvB5OO+6txqNZDa5KzPuFsZURJ
aWUsbxy/8t1riTOl8RiNq87LvRk3m1TLYoxPkbfyInLnGxWZmaioFmk/SQnuTzkKYosj8S1MfRfs
L3dtjIbhlBelhQopz3tm1BNs+pnVh6Y/6UEHn4Yq5kdNTSIdteiKhkN2ykP6KcUe1lHpX3oj9m+r
1PA0qaxQhuamSI2VMaTpVZGXxpRWHZqGRkbtPMvaWZaNsR5LNiwr8FPnYyqyaceb0iaJGs6ivtJ5
PFKnTKLmFHHa2P3ohRcuqisriMLYNiqGZzl3yUkhv2Yy6LTR8GJRdWN9ZaB52eT5tcxR6Lh9hOb1
gMOFLKLeMQfRblp+9C0JpVhURZ7Chtdq9vT8qGce/zbLhzLw/O/HdT2+/Mf0LtumONX9kVJ/Dj9/
+eeJU9sw93j81F7ofDgPbBdgfmXyWdB9Ri52zGUbj+CZt58F3Ed28me4vV/xPdSqA2gPJlCr4tBT
hJQEnvo91KIDqF4pZkIkpqBbmRDldqEWTjsALR6eMZLgTR4OdNmFWhAcIaOEjtf7U5G2euTulz/b
eGAY318/DbVQdDEhpXkabAmDJ/aBSEP3HxQ04buAXTwNtn7Vd8RtEbGiBFd21ZjhrKbecYtcPi+K
ZJVE2FFeF1muigPN3W5pFmLtjlFs0aEtphBGNA94a1VmVMCN6C+bJjFmnCSfSMjHSWcMnS54UU1K
iOY6iSrsFN54XSSuvAqgFjFP++uqaAoLm53pJNEMDn4Sjk+uqMS+laYcOaN3OxBe6bGPS6sk8ULF
qLDGTOV2NVaOQMLURVRJ3WB/7RU4tpRsMyce1AXp1HxMeOn0LgkscObHCYnPElmwtYEzeyQtsvsw
tIykL+026VqnFq3TAjbLRLlW0DbWENHEKsuqnqRRVoHLDxYu8iOdtuR88Cm1O18yp/GqQI/VLO8r
MZFl3Ttthc48Gk5D3+NWIYrRamQk7cI9Vz2+jiswS7cvgTv0pnJo1GKLli7SnlQl9GQaWoy0WyjU
9DYN+VQm8IYxygatzPiL1/X1aW5ks7RQoe3L8AynwbzJutHpBPZs8EoOpb1ufVE6JG7S9TgJUmW5
sopWOCgKqwswmhjugucttpvKvM6R8CaJCJw4UablCldYvjuskBkFi27hAy1YgUM/wYFJnXZAsRbp
Ue+XX3AAN0/MpTdxK3belAxZ9SAjhw/tp5p845nK5j5tTqOsXboBG2YBX5JajbqsMbMEBAY0gkfD
chgnVfGlj2rPGnA8OkrdRSXNNO/ywsnkpz6nriVJTG3KmxUri8qKzSTRQ45uil7VsyANdDqw3Crb
LYkjZrZEPZ17omNWhzyIMknr4N6gcyRaXwOB9CZZMg8Z82dBNK7DHplTs8w3HrBcPRRVNKszz4qq
aDN4XjWLRK7dJPNt05WRhZqvpIm4HbI6tYom0NIfxhXFKyPHag0FUj0mqTupac9sNyCproqQLb2o
/tS5bjUbW/Osg4joub2rSdxKG2jhTRNIf9IGracN0PRsKKW6ll/bXk8au0Fy0CbrbF9wbI9xDPuU
1zpmorCGFphGSxJNK6UDd0jtNie1bnw8bWSeOR2EGqute1/7WxqB/WgyFk1p0cpNJkXR20NYBxoN
wJukm0c6NvxF2BHiDE17Q5pmsNyGEasrvmDDS6chMmPt8njTpsiOjL52VNUFFmnY1OyxmKhovDGb
ClulbMEzlPQaVRT8iLyMRp/Mu6y+zGFnfSPxnD5vpePGwUnfFZ/d/MbA/acOmWBQ2XHqDpGFB9fq
4tSwmqDgWsQBtk/Tnga2cREDmbHim4JwY9lVQjdRzmaejIOZl5wWajKUKb1y4z7TY1o5BqRE1tCH
ucNUd1QmNZqUXqrbzMCr0txUoainSSB8HbBmXrUx1VUXX1a5WjbRaLdjPs6jBk8MTN1JFpPPeRUC
4LoXdbYYgcCoPg2XQThHYQjsyOStPcLG9WmWW6ikF52R+1YsAvCXBbuBw9aOx847GcAzz0Kjbyc5
L3SYeODz+pZZZdFbKpN4UrRAG2grZsMI9xiFkFxJfuuNJgCdZoXFve60aw1IcFx/kgdDbnl9Cni1
2NeqVuakp+0ZjsZ2FrdxrusYXQWQvFiYKR+IYiF1HA1rVBebnAX9rMPDRRKh3u7qbNS+PzC7w8GS
A2k9HUqqGz52dmRWtW00jZ13bgD5iZFMOrO2c8+P7DzwK6tlg0MU3FJMBs2qQLcpyAqLhAKvSQJl
M5eXNo95NEuSi3Fs6UnaxDcxjdZ9M2Ib2NVXUeYSMhu/sVyP60bFAu5ajB2SythxTUOjNsntmgTN
aZVjcuSbhl1WQ22bXaIcFhT9aTbQaOJ1Q2CzpAI3j5PMCds5XJ858T0SaH/wpW3SJHGGBDYwVEkw
zaQ32INE534gr0M3R6sq99CqNuQpkhzPFOmNKXDlL7zMxFFkur2Vt83NCAzM8lzRWS6NK12M+IbW
EZtKP7t2sVeu2ubCi+twxsfRNmvk2VHDCqsN4JpqTkONO39YsLapZkIMGBIeVa0jY4D7Ls0LSCXS
5sTzdM8gAKPSu/QLmlwAiZSOYeRTFw670H1Y5pMo8hrbSwibK7ir6wRCD/UiczUk4wW0mGVrPGLd
lq7SW4n0iBbldUQHbz3yvgO7HM8l99uZYl0O8esapaG3iLFvU9n7RwISXMhPTnEZuTquh3HGhj6w
AxF+4nwsdOFWxgnxrNEw6TpoBZv4I/vUBd5nlA35Igx8NfUcSGSpU41RdUnNcoWiPjhqOLJjdFSI
NN8wepENcafrgeCJz8HbV/korL4YE4t2pT8LxwkpCnPCaJtcsjFZISsLWxppZEVNzOZpHMWLXty6
fh/4GijKbKijcmKUfT3vSiQh8wr9sxrsfGaUxKnqZpjXY8gnJWTyZ4gAsc+I6D9LUemm9xyvGNuN
J3tm8SKI1qRxY01x0U1VZZZ2WPrNTVby0y4y+TIDadkBXnLUpl54nfrOYLqNkwZBugJdJ1z7dChs
3F+rGI8bM1qU3ljcVEOjg2Z0Z7lvZHZNqX9SIH+diyI97vM60VXN49n9yyoBlSM2pGFVGcrWkGln
awLuxm6z0Le7PCFauDR3TAFOS7WeWnbd4E0h6n9StduufNR3q/u/WEYdSB0APlRu5RMX9sp0CZum
qRetffmlxz0/j2qUWwaKnYiz8iIgZW+lho8mtaB2RsOi1bKCSKGomqiYwkvDQ55TFuaGeP4i68jQ
69GAW8PNOjaJ/YCtZWKhgPBZ4aEt60o+Aa90TwuyqEAhsGheHY9Vzeb9lncZ3lHLsmzGk7LVqEn4
pB69mcgMX9NGZbbKUnDfRkh03BR2bshKI6B582JUU6Libimoui5KH0KonIbMnXtswAsjw3CrZud1
n9rJQCapEV8m4LV0QIVvF4Qgi9SpZjjXeag6DQ/S3sDBi8eux2LNWfupEDfQGHhCiszqmlpTN7Dc
yHVtVpWejri4aLxeTKu41inQficMjxX/3BvFyiwKJ8XpKmkHO02wpqMd9QwyPSCzhrQweHMJ1CyH
PDIENcT1Iidz60wbLUa6B4lK0oxog2aw3XVDrdQsrv0UgTFyfIeqCE3CYpyphNSThLq+FkE0wfKi
Sze+2ejO9NYN7mvNSLtqi2gxmPECiNzK9aSVi1EneXQUN90sKcxpUVQzDr69buWsMN1padw0vphV
Sk3S0Z/2kTGpcm4lRsGtvgdBx6/X0qhbQE1k4Irgl4n2BEyxtca46PUwjo1OslRNGyDDo38riizV
aWRxHAGlxtZQxzYOlO6MSid+aPnFlyLxrEC0dq5OuqG2hqDVrE0t0Wc2Mls76Kg9LhLDm2GjsQk3
na3jZClxdJfC5tTM9pSy4GBpm4l+ZsAvxAlcF8Ua/JEtu0bnQwbsRNqNiLRoTGQlY9NYYRRPAsV8
DRrjLGurW97fhrjWvI/sFlj7CEwDKU8nTaur4EQkmzgsdAV8rAzhDuwKK+tLnffwgwNTt16pFWnX
sWg1KH06z0fLT5PPPTlNFOQbrhkCP0PNFIv6uO4Em1bZpUSjC8Q2mqHsckhXlV9rOdbapcRpeaNd
g2hvOEkqrIOVx0PdRZn2C9jJbpgx4mlUqkmYy6MibXVRViDyqSvRh5+jkJ6GcWA4qBaeBq5YiWac
xkmS2UkRAT8vaqviagEg4klbaui+JA66LeArSuQfsaaYN+RrTREYwk1KBjuqleakmXc9Bh9NtTAS
bZSB5eW5brJ+WoFhDmOppQcCGnAb0NzCAk/9JpsK3llVT3ynJdwqa5PopF/6LHRnlGQgxALj9iBQ
QsrYLzAkDYaqDQs3EdwfMWQFYdXO3MxH2vA7a1RD70QmcKsiGlay5o7hX5eNOidsPJUlbuBojsFK
amAShbkOLorQP+ayQroAWdUG/zpvBb4cuedqNoywZxU59yFRVF0kdciHs3jMvyjXx7YbmSUkoi78
TDMJjwMywXmZ2P7YIwuiZWfVIj9F3fC5S2OmcxafGnVyZlSGsEq/uBIDEK4G2HFr6qQFKdNXqNZt
xUrwncfCM1tHRs1xjGigY7EcGrIBYXUt+/EmzCwP4olFY+o7TUFuyl6bN40QW48wajpUkY2HtofU
If6cF+iGGEk1SbXyDPiJdQRWyUCAqs3YYVnQbL/5OBGJTnPSWa0H/J2F4yxogsEpMjnqNPkGyR7c
bGCGYV+TaezSW7csxBSOPf9aVmIqtreZLPtYmwrCVw3bo+rI117pXnqBGpdK5F9q0LvnvZ988wtj
Mw64t+K8wJCZISfENJkzgwtQ+mNwJiJbkToBhjakV31l0IXKezvC+cyvuXE6RMqfEcPwrdAQaAYp
+qgF8UvdD5zMAuB5JwI8PGlP+qbSfZynNivdyCmSKLVjIYUDCuOkl9UIFm4lsdnrqBdSA4UE9UNE
Z8IrbVn3uspcdhoF0Wkiwc0UMpukqTQnbkog4Yg9x8+VARTxCI7gM600rjs7LTLbFewYd0OiE54Y
kzDsastNYmYBDxnspG8hK+aF3RbFos/SYx+Msg5vzCK3UqkrQ49+pz1D6BJsK6LXKgHFhXlr0wVN
0MeazEkYwy+NdADWgDd+fdQES7ObQoAZYV7l5z3k5J2KLDhBy8rZceSdZ/lZLxelSCdGBKlrcFcV
m3746vWnih2XzcnQL6Lhpk3nxWXWn7rmCqtJlYArFOdVAGTT+1yO34gsNKsbjRKph9KzgQlqZSw9
yFZyUVrEC+wMwmXQfQrFApXHRr2Jh+O2irUPikyWXYTNAFnwrMks+Il+dMaTz5mAQNjMTONoQryb
drz2m3lt2Cq+MYILkCcg50/hnqotox0gVp8N4LMjBnIDZOUWkpDI3/nc1T5koR7YU5pdeNF14p43
mNml4WraVRtP3YTmmm/LMleR+801bj0PHCW57kC7kaLRPUQfMBVdePOymxajQ4dJrGpd9V9c+NoU
9jsrrnm/MLrTPHRy5kDxRtULbs46/4al17E8W/fe0mBWwJYpn1O30X6qdBpjnXdXW5rihxO+aoSW
cubLmfRTzc1Id+7RMDrcWyZ1CPHiLI4SqD3cBATplrqQ1lFddxOEJzFbVwb4UIjps9BdjuFFEF2F
SaebjukJykdtdD6s2SRebBmVb6nuW4tWZd/pUs17cYaLyi5y0IzcTUEXDZ1AeO+LacsXFY+gBFRZ
Rg6SfT718ISXRCOuQCs+kZO4Af1lSsiiGT57zaasCgheme7wqamOouJqoGDHZgWkYukFa9ZvzGZV
1V8Dclwn3ApxqBMyUaUlaqsEF5MuWyg2MFD6aW5Oxm5TcwY365e2izXBkdWJ2gEVJ7zsQVTaGvMn
H59VJtagTVsmlI4CUODZLAVmBLqINcRXPPoUeys3/uIGJwlwJPgvTui8+CJ7J02nLl2Z43IkNznc
tK04GvJ5ai5xBq5pnOTVF5SshHRYdJSDvOCeuhFU4eCSRzYfUiviFnhHkIvo/2HpPHYcR5Yo+kUE
6M2WVt6Wym2ILkfvPb/+HQ3eotEzhWqJTGZGXBeScIk6bVtnuq0rzizvBG0vln43UbjsWsYO2M/j
e5gF1E+9d6vUVo4h9bYIBrjDarzr2WcK7FWDKvrVkHlE4U9YFrvQL4Oyr0s/j/aW+iOpP6nQP/ms
bVhB2jvj6uajnwibcNoZ40+RneR62EaDeW2m3G3bezYs3rpiU8RnSsUk3OrpTzfDXTiZwORzF92h
5k2GTzYnNsTVBKiEqrBVu9DRm89R2cr9WcAd62gWk3kqCgCg9k9MdrOcUoVEO59Np7YCM92OxWiv
KSplolMYL6GROtqAjVZJgTo++J0iOkvzRRt2g+DR2S0povG/DsmWlh1OSJF0Mi0ZfYV7tJrafgKr
UTxN0YtVPATjxnuI1skwtrnwadSaLQDzJCQEs/yWm7uUBklxrYDss3kxqlunPJRetQfgthnxetmm
zMZNU79Z1o5DFlUQeN8oXuTwtRP+4vnX6veCjCPidRMKgNsvlzB+E5Rbqd7+o4GDq+d/nXVZwJnJ
RRuvbX2YrUNlnC3hVVzA6r+NcZXUSz9sl2UzK441OKKJG3XNO2Bq+MibY9ntBHTrvaE/suWc5Rve
byo8SXG1cNMqk51HwHl9V6/vUXZd5VNYnKZ0h4I6lXsZ/lcXndMUlLCDOH3oEW1ugz0zFf9Gud4v
cmP3WiCX7mS6c+6zyhTAZC1t3trUgNtzYytmbJfqQQqPVsu/3WrLaSj3QuYb6q2VBd+cPb3P7Tr5
NzSXQt/XLJ8qXasi0GytP1rxobSOVn0s6kvWnPrB4wbF4ZZ3G1MKuCN9eZTFYZwuQvLRY3Gk32nT
AmGuqnJZ6uubhjYUUYclfw6dUv5XRx/DeKXQLMU5N09j+l4k+3W5NepbVx+Eajvhog3OtG7T+KFP
h4omhneWFL9GdFusOzWmKHaFfJTifR9e1fpfpSnOqFHtKa+RBcizrRTZab+u91qI7iWr3TU/TeQ/
C7LlxhWUUHwzhy9JT+yo/tXXbc6hTkpbWO556YBIQ+1UVHCfQBJdtI1M3YXVvo8CNApn7fEptkt6
krOvUiJY4XL1VnuPvEY7qdmlKF6XMfNZKb32w+FczKY9J7lX6KlbLr9T9DZEZ7W8F9JWxtTW4T+q
HCBbYm9C/FjGIo6eRrhdril/S3aafJiVr1IdAjFyyAjUyU1JDpJys+TOVoTPZHy0gGYhRfme34Zs
V0RHvflu5sfaveRJUGbnjrhDlD3FJXvSNDuKKTeTsqmXn0x3xfJbjcg6vfXxYEdsnN6a3bA5cUaQ
4atoE3buMvvWfC4QD9M5s6XsSFNWJp/94yLzTlGP4Lhn1bXsoLTbOnlIcPzS+jf0t7Vzk9rJ4p2x
3uhfrEyvOmZx56ms0+LI0kaNd+Z4lMJ9WXt8TdAkgXnQ7azlq69nu6I/0zeX5mHO12w6m6BxbolH
sFbeMt7zYsGOfDbFItqpyy7Mt8v0VdBy2L/VO70vFSniemCFsLHNIrxpyq8UBZawmwunbj1Dcmiq
Rv+nwVil/tRnL7PS22n5vu7b7j5Yr6rhVTXHcerscAlC6cyhi4qNYm5CcVst/0Zzk8sHLbYz0x/W
rxCcKXzn5tmwjqq+502FNiDnwQ7Xlm8J4t/v1y4ISy8WzlFNG9PtVOBF73kYoKiB2OX8xH5VkP1a
f0YNWXKnknbi+KCc5tbXmj1S7YDRbJdGUJKG0Y4TwCQf+MHoz6UNppqS2ZZpr1l5B28o4tc07/Im
mNgQYmDKXGwsOmPRu03yqL0lctVVA0pu+F+5jthKUH9oZITsb54ig6OeOSleCrsBYK0qiGjHVt1O
yl0odEdHkm1z3ZMW1clL3KW4dZr6YKXnTDcdfo/nZciVY4yXTq25XUcet9lk05lF85/eCthZdyM8
QM2zNFgBzpOTG5/ZbDcGl0UgZii+R+ExdWy/+lrEfin5VoV+0RWuVtym2Wulg4rKIwWTeGzmAtL5
tkwY17R32Fq9oful42Wo8YZm0TeaXa97XedP06OYXb37FvNN328H0dMjBxMEOQ2Df6p9UaTtJL+a
ccwnwdH0AHOQXayEL3m1qSYHfpuLQdKCQ2iIQunP3R/Rl2gOejaUDDEkfDJVnhZ7seYp3fuYPijF
WekteIlteBwMlyMrT64qBSgjZeRW0XYI580AfkNEG44ikC52EzkI1224Hk3zhLdodJuWLS7euiK3
jTHe4boMwVNwLmwz4LXK5mj1WIv6e1N6kXyMhSDXz0Z+jaZtF22yzCsaiFzzEMrjMB/n7KM1DDtW
N+K46UYP2d5O0kuqPFI/b0jV7MWdGaTtdskp9Pda+yqSN729VdVFXDdj7FWip5i7at5yIWQTFmNv
aLcVpCAjad9rSGG1q4bcNceXQdh02gn7we7hICtiVZp+TNkl7e6V7POWMDNbEPaj4OaJqwyByjlQ
Acc3xfjXFXupOGSki/Al5WJb9m45bFMFeSElfWXZCox+Ws/z/Fbkd3n4pynfcf1JLAa6UNhDudFq
fLlLqx+67pDLrvynrPdUfxUr3CoR+Sb9a0RHRcBTX/TmMie3PH+E9cnsDwwy2Jrd2LFy0IE16cHs
b8l6HtXfNHGbCLllt4yeLt1V6SdN78lwNLftJkwDycYhrBzLbqAX7hIf+0Oo7zPloxZ2a3oIxWOe
eOEatNNlnf5IfuA3UanTzLZEB+VrLrwZ3FXtq+SfJ2PiKlDvV6l2ZsPuE7+eX6Fusrgfy13doDEm
KNMCLxvZuS3GrzN/TcrbqiUOpMlRxffYqfgNF7EHe3Crp9t4PSXWqYKeJdIuwo613vr0YLVuYjip
djan0cYccQvp3aq3k/U+F4duBvFs8vxaqBJH+dugQibCa1+9KySgDOuzUQL2uVju25I02XskHPoV
npL9KdaxFi/z4o/DDq0ibJzZ2ij6OXqq89HCY5ycOKlR117b6JAo8KlNPvv5FMjDIUQXXj8HgzWi
epbWQxEvpnRM2DL19om/OiVQjT1UBV1/PQ9qxWuO7tg3brg4Q+GaBv6Er/d+Nx+B7tp9wQuRRmce
ZbuFSMkqINJrVRTX4W0QXhOptmcxc6s4tZfwt4AJtOkLC15ML3LEMdzXgis7q602p3qCGde/cwhj
zihi0kWWX+SYFNjLVAWR4avqLlL32S6cXzR6fCG+cyS7/BTj5EX6SSxeLT1zmmSX93cz+isweMpU
s+XpY0E8TqdLRqooxzLrNKeXc2fOG3tI0Y+qWxbHdp6fs3KH3R7tkXYXR7AH+aOPQ+dTSx4L1FgO
IstpKk8gT2cecguWzm0p9I42Q5MHEZe9La/v1H8U7OCLAB6N1uucKntuE1q2M2A3qz+hLjppnjqT
vFubo0A5ii5xdeRhqdFmXdw1fhFKjNaRNvM7CLnDvkMsOMcu9Hr0Ek/wqsFVnSoHE+ce9XdxvjoE
0dHH9E/famOjhDv9iWi7TW49Cr7CLtWwPfkTNr968QoeqapbrR3FZN8L7za6OKb78Slc71LxZhSW
jRbtgnMgqs6yXosJCB7/iTSBuWq9fCoP1ohuq18q80AXnc2Ptb+s3akUH5ayFTzLKbBUxYzMFCtJ
qg986oue2HxHaEwYG45aIO8TkBoaXGjEeCTOfn4rw6M237X6Q+u9eEA9gn2ll2L4iMbFK4QfIlz2
IqeusRww8p5bp03cydjnBgqffHkyIKKHcZzbifVep5pTTYad9X5muVazU9IPMb+YkydPX1r4RYgQ
Ebh0yV3ZnSoEo473kd6M8lNuTqP7JWNjaR4MeX5vQk8TAkM/LPNBqh4ywkr3sSxb8yEKB1HexWEA
hAaJ1up2NV9Wyav4JEMtEKt/6XQS9LPFInTSdsg3SXSNwBg1+TveQAutHftKaFjfTa/v5PFa939p
96cYdxFJeSQuY+KuGi10o9yv8VuVvErTz8Kj6OjAojPFkZe1/zp5W+MszCzFRpJezfVjRQADRbiS
hmJcfAjG1mquUf5Wsw8qWUBHd9fR0f4D0NiDSGFWudOE96cupqqLU0WVFy+S366rFy0vnA4pDPqs
tFeFU88ReTpRPzl6tBXupPqlX30OTwyIMS65XjlJfF+MN8HaVvZX2PrFsjGNFy15TfJjpu8q9Uh9
y5XXuLsaxWfdwvb3mr4xGzjPxjQ/Fh09d3Bb6qcUImog08l3U4B8i+T0/NLarPLXkmfIW5Ojot7I
JCU7yvIcng3bsntjQ8kq6aNJ0dllP1GKLji7Mj1AcuANtfww1E9tyTcsqTjv6nqngThGYp42hyqR
BLs0N0rv6fkb4tqivUjroa13tbDXEt3rMS/G5om5dNlHkeS8St9oJ7Pf5W5HImrwpmoXiblTpJx3
X8fEB1ZS6bUXpT1OIXp/zdXKLgVCEfzmT0x37bAlIiY3gZF/jcLvMqXoPLcoi2gTRJpS0ZbHRyqg
/iyfGk2lPilR0NYb4CtSUNoERAiDtkOCxqgz6h3MoZHPoRwY2m+nfIjFvWyPefqoFk/q6Y+uPn23
2Vcf5l4Sn+GPOkehdTTZnQ8IhOIjbTbAUsHadMu1DK9Tseni93zZR7ofp/+serTrOJAm/2zOxzA/
WeFLomE02bL8/jz3FqYjpeoI0e7+dN3NFsfSvSjcD0VDHO0wt96oOGkU5LLk5hg6ONdyWgTtsJPG
AF1ORIMM3bLcwFVWw6+GbVhdTf1Rifso6Eij3xqs9u5TSQ03zlVfoiwJNvfFHrR2lbFv4qMWiZvC
GO2IEGn+EL0MCVndq8vLMypFnN2WnkU8Rzhf3NbcidMRwQmLaF9SR7LyjY3dNTE3OsDxNmP+iNe7
lX2SWNabfaec/15F8yOltShPTbS/qLM3t5sWolw0SPNIX5ndq6/NovhCHjpCiCq5fubGl2ZkdiFd
devSN4iM430KvRQmu2V3dtZhnl/jFH+hkN1wvqrR70AIbIpsPmOVS+ZNOKhThh2hnA2WM7EvsQao
XiiF/V0Gp7TmbV7vq7+6avM9OaJjZL7ujf5kuZMNQlIFVFTVlQ3DWTpaOLaKLJm2gBM2Kz+VggCx
LepAUQ+N7pNKNOtHDgoLm9DpDQEdRvdmG40XUyHxTLeDI3cpERbAWqYEotPZBs/dm920uRryT+oQ
4OmPuTOgB5AiGl/y5+HGWuhn7Gv9MCyAIr+XLvVyj0Rv8r4acRNaoIoaZX9oicHB/WVfMYi1byZF
tzFEnba8DPB+8UuYXsfimD9FAD0nDPciVV4ds08dvGJXjU0ajkaXHkBfhaPNn8lM3rDGdkjfLKdz
WwLd3E4GA+ntiFRHoZ+kLnNQEF3R2HfSsXs29B60G75p1rlRO8+s0kNV7Lp/Y3ush3eWSh/R8dWd
vFaEC295/W6pGzwxexw4HU7S974y/PYDVtzyrsZ7QlsCNIi3H0Vota1P+0n9WYX70J5N7Z+Wecny
G8Um4s6P6sv2OtwK66sQ/hlty+/DNRye2LJthk2/V7c6kXaZFbXQr2HbnhZuJ0+yhRDZekT5Uv+k
+Z5Njwj51jK3YKxFvrIMTe5ZktNA08eN9tTypX+kuZGHGqev7wpGTOaVbhMsq11vFT+FgbSbdWZS
wam6w5BueWRGcouaUycfxegdE2BKNqitfb0rJadv9xHcYGz3aukXDqMksNVNuAUxQthpjCLdJMq2
cxry7S9EF1TiVMt9jr6iEKO6wb8VTuqYs36PWEesSgR3yAenQ5JuistI+KxhrqUAWwiLjW1uJ5Hg
9MB0fXw0nhoM6S4Oqo1a7epgIvYSTNZVWV5Uy7C1drAz6SYiXuTJj1wg/01B1h1Q92r5RCwWBWQd
nvGuD/VfXjhyQL9XHHO1zcqNbS54xjNN92oKB9+EwsHU3q1hcbrmNX1R60u8vD2rz5g95GqvBpMn
FkFivOdU8TkzbXPM2AENodiX2UcNb661q6JWBYZLj0Kx9UNvXXZ6KNiCSA8xPvT5rBjB2AHLNdNO
waik1baTAU+309HB1m7PluyV9TbL0Nhv1fyiCn+hcg/DV2U5KPpOH4hK/i39Uaq+9eRTkRaEA2SU
tzz/C3Usw9NvaZMUQHJAgLO0I5wSjBHNaFQfSflVKhS78ZcYqB07CXHgADuDK688OUjSq4XCEhey
Vw+xW8aq3ZV/KEdgfUE9TyKZO3uGaO5WF8c9OQ6eQFriIuLPSUEvngRkIa1xBnSdcvJ0J8IEZXRo
U4bfUfcrzo9GPC/KdS4Er2OrNHR3za5wti6a/pXxX4W2R+BwpunQ4m92EF7SLS7yKNKdY7lRvSk+
mNtYljc193OpZLoFl6X+a2sV69Yfyve2vGnz+9qew943iSEo0o9M2EloNkjCJYU97bed+tJ03Gd1
FYkJMk4RSIK8F4w2oDK6PeKfE5MpRQg4qNWFjuySXbTnswlE3sZBPTGEIarO+hzlsYD0JWNLmyHc
z9UxfwY0OrITkQlVu5vDa+THQdR4hcuYxo/1O3uaI/XUSyTYFCtheC+ZZCEtNQVieRmVb1Fo7LVX
3KS8yIVHFR3+mbSwEem/lUPGKCqv6mS3QyBbhS9peO+NG4i3hYzEHmNakFAUjZsguLHEfMarDqtX
RqCUFig8wL4+ZHqgOCK+tmwPLgdE0rdN9x7WL3kZVBcdoCIiOVUlCOMpGGdOO3UbIfxNtGOUbAnG
syMkYqfDnsyvXRgXixQzO3W8U2pnWpZknU0ObbjBmkFpv6TlbZgtx7ScXPXKlhEnR8zvNS58hxmn
fmABEb2ZowN1rFJto/IUalWyrYVDRqBjtOEr/bFUtroQxK7lRLIv9LJtCiUsgtEvulXqzkLKXrvP
bmerJHPJnAXxtii36ClBpx+Hbh9DmZRvtf16Js1EUkvDQDeSEEPngQfZ2yZlJ3rTS7AMFy6hnkxP
7RfPL9YSu37i52JwDQbPerhuRKsRyBWmZEuUtt015erJ4gDxeSmkzy6TfJRGchgbyfjK1d9wumX1
oVYDtfqsDdFX5xOTS2FyaKzjNJEJuj0FE7Gwtn0BtU5TRKRHW7wX5VPA8Zm5GiFLxdtg/AzGdz1+
ibI7ykdSjk4l7DrXpGO7rCIqjit4hkOZTl3THbIepGFQTEfY7ZB8q/FrMVxvb2N6VZlIyALJTTyg
zgrJ07NdrtDeNNGegNI9Gqx575XOxrSF9BRXuoKJvFfS7XqJQqIkzoxhUQjfGS4v6SwKrtV7Iw9B
G3jaTCsW/NDoPbQe1XTIRQcEW7GNiCNQfwcneT4hww1D2UnOTd17C3YKX4Zt19K9TNDWdxpee7tR
pWNUnPA7EKtHyAJv6ljgJcw6GYFHBfIb/XtyM8zQnpA/Ok90yH/bEaLj6mXJ1QBchOPkygwwJKA9
MQms3pdpheQgpkOhWsi5lwixcw1iwyahO1an0FcwQQ7yRwNGjMk+GuTo868h9VjeJHVpB4FkfaAU
YJy/hPm3OCeHOSIWUd6E/oLy5STRtr8vWN+AW9qkeWUM0iZL6gz24kjSj96/pgHVtz+1DOsRRYch
WAhGPlNmmBNfTXTjl0Fb4Vcj7Nf+LFmvZQFnkika4j5UYaf1vQlVdBXafOPEqA+iX7dBTjAknQAk
iTeKg1/3rV0p77nxa3SogeKlh4Unml9MLopx8YXgbKefzegQvrANjkZbutK0CZNzR2DbWrWgIljf
rjGsiB3BRbX80dHRl4VbU1WavWMpjyr8UyOF9P1mso7D8nTFKCzFoLEPXNMM4r/J8EgAZGug6g1p
HMWZAqS1p84T//6/wcivZILSrR7k0/2/horZWG4s4btmn1Xzt1KrdiTtzJKZum3EJh7+YvUzsrE6
zlD0MkUQ5qKbY2GfLWJSbfRPMh5EIcmsRRHlxl6rTdSULNDqFEPptPB4WfjUGAGzHO4HBjbemQ10
k5wGkNyS+JitZ8UeMZ7fi/wXHdsViGvgk2PrC6gQZ2W8ShcRHIH6RT7RIkUSKUGRxiRmRyeq/mCx
M0bDs6FMaNpO50lEGjgN+XgsUospu2++B4v+ui02OQHXkNCNJzRk3H7NaIMzGoC4tGU/w7vZTRUb
F9A1GoVb2J/Lf14dyZoMr9ZNte2KUibkvSeonERmgfovAxs8diLPMnfPiGZOMGs28Nz82Y1QWmu8
91epr89JZtmVJTtz9W+q30i32Ep8EoAoBm1QcwdvgYmJuEObmDaj16imTNkQTncFA/qLGrmuoLj3
Qb4my2dT/ciMrwzzpy6+MH2L/xgart6eQG1heUvwSUdCAU/xjQFRUv9kB8t/kbDpO5LHTI3Ofl/8
jdLHQuK4iEKHoBmi9V/HFiicxBmazwgKg5wli+8qt6etexKsxBMVVpgAP6KdYouOqCHcocnk45v2
szRv8pjYXbGdnHo5TfWrrhBT60w8nB9GlFor0GKc/eNE+oRn3Qw+lkckuWrxUZunJFBdw3iZN+Y2
VO9C+S4nu7XXifR2tplj4WlEpG4zdRkqVDEDgwzvJJz74VrN56ciLCfEVek5WvQqjylmx/dY/DMw
IOaodoW8sPPqhZWiIj8Vt+XDMHbJcpS1lzX8UupzvtyfL20JnyYKQ0kcaDYzNiEh2fhm1am7QOqk
LZEqO9dvsAR1hr26MuO0qLTSu4q9jkWaRX9z8vGFU6tvJZ9oHmSjkHc0AMYhS0dDIcqHndVtZtEl
ItwqoadQokgYVP1nGyLQYR1V8T2ZvFXetEgET71jwQ6eM79EwRLUhEmsh1G+wgXsIvVSBjE2WVBk
AaF2fCkg8VYQnIaRFCLNxFYDcVduJ+x4a/e8ldjwC0yOMv43kGr87HCoV7F3cuVnICFmxJ8rTHwZ
V0Dk2/qOedhlbxLPl0EjAtp5DMHZCwzOR5XPgMDaF3aSV+eKEdG2O43z1wKdXoInP1K4Uo9mGB9b
l5HfBieqxLPEWlgWD4mokPf8q3H+HomcPIlQXgsouejL+uXZurXx9Ek8TsUhz6avrH2NqksnniHf
avYTC0CO9DVeb3B9KWbA954TWXrKF0Nxw5MUmDZiDMjuww4XzvJzsvYbw5tw63ZwOLxsIfYzmnhH
SaC3NqNIyvVba0f3eS0IrOTXJGTL4fzE9c1TtRWentAQHSvCvDURXLW7RfK1w9KUqMzjA4etXQ8M
+5GAFTZfyJUaiICTOKkD6nsLlSwRUVFlRTJnnrk6ikngNRC6k1RT0a+q2ZPvJQzf/zPd0ZEVm2sM
OIkS4nOsPfDiRXO/1ADN4tQKL80iOuy3cN4xqr0qx345h2DF7l0UL6JwLiF/pboz8t3gkmC2zqMz
YKVf5WETropTNdseiQc3107bgBlfD//jqTV5q5vgkhbPWWxPmEmPy39ycW9FP/xohBvJKIN1nhkZ
7gvK5Yti+DrxZSwH5I7E3DfNSRe3fOUz6LN0idzz0ZGOIoJD1vu43J/1US2CJ7eLLdtyGdlJ9nV6
MVQ3XwKjGjxGQdHe9kKzbYpAzjbMrACEmvqWZWxd0hacO2lG/nkz9HOi3Q0iq1kmO2HyqpgfQ6LY
z+HkS2R6uYuNGDkYRE8MRe5szphX39fu7DcJM/UcrHcpOUWu6TWrOzBZ5iT+qPiWeYikLyH+6Rnv
N6A3lzT9FBiUK/oERcEkRhSi+ZJmiJD2mo+YAA8lItJt87PCNUfCcDXLr4Khxs/yu/JsaHup3KNx
Pz0MxiWeu4wsFpqHl9eckm2FUlLvhfzQjoFR+BkOctb+wALZ8anFdk++mRKLY3+wzpJGCC4FhDpj
dTO1oLUTNyuRP0RgtsvorKXu+nKzWDEfNPA2YTCZL3H6ks6Hfr5V+qbQDyhH+EwzcTOiLtaWYZzk
Vq6+Ll9Tfr4WFcn1hLnvTabC2NND322G1Zn9xeNayNt3Hk+b9TS3s7UVvmqk7HnXj6+geBI3tiY5
TyCcjSjo1A5rydGAAfCL7Ohm4WTQ1WfBxY8VfFxpxkp4BDMjaeZz15cQoBHo0qeMgDpRu++0vUUB
0Zia+sdcGYO4u6EgTScga5gTHxdBPpGZedTt9S8kEzUR1bm1HK+212E4xCPq+5ScuMTUHzfp/Ntd
JUkDpKsObDur/lLrmedgWF2W/cVYkBA5zM1uxV2BjWExkbO6rzpW6HQ0kPSl4ghiYNQwSEqD3UCI
FYOLz4AYPLyY9CAJn2HztegfS61DdQbPCGW77xDbCNG8ZiC+Ou4Yy8AKNmCRK+oQQ5i2KO0Xtu+i
zRu1Ue1x/DFERpsOFFdGbzi440bfjlrQgE9sPVi8er5bCwygPOnJdsF9lT5y8Bm2tQLzWEGJAwKr
cI5lhTbox8WBoTFFfmSQofWmjD8pFUard0/Kp+f7GSFiIoOpJETbG9h9h8TM8ydkF2efrYLqZh0X
BQVZz92Eea15fIukoAUR3qP5OW1mV8l3N+HKNaIPufT0dN8BIrDonryiXsE/AJI8c/sRP1v8kLpd
UV2s9v0JuOofSlyffKQGJNuE+5Uc+acMP7tUYWyNedLstoaO4JRHKcGyhkEIjh70jjSR2H12z4di
BF9JFtCHSHR5mrYlwtMz5zbvujB2JMBsG15SAdPCLsl9BumXGv4SkGCK0sDGPJEEfzbwp2TtfBm4
JGKT2v8paN2h1b/anCC//KFkmONb7K5pvLENhjxYPsvh3hUnkWjqVN1Sslc5GX4+ksXHmHKUGL3H
Cd04PsgOH1CR3p7GkWky0UDYXLlUBuFD6IfRk776khdHyx1ZfyZxCvPQDE3QZTRHoFlS+8RfRIIQ
VqiQW0Lpfpa57tHI2GqonM/5Z5fDLGkby/xJxF1cXsP+c8FtLwnyP8+JZZIMgiI19pR/L0mK+Uvc
+M7HSPgLz9FHrVhs8gOK4kW1pyWX0mFcdnUn+TGPZCZw1p7ldEUB6rtnMATGvvSfCY7H7CTr7ml4
V+FrzYYQFtJTNb4q986xIUXnzag+eAjxsJvqv6biUblivFWNy0y6R+OappeB/Ij1yoHlC7XhPo1y
S+oXVCrGgAyBApYzinop5xeZ0hf3D1P9929Bqo4dVX1lHNuJlL/Bn1BlKwawTpH93UBSuxgjeuoc
HKRKc7trHj+zyKKE+qdijj6i4X8kncdy60gWRL8IEfBmSxD0npIoaYOgHLz3+Po+9TpiFj09b54o
AlV1b96TWZ8tKIk58oUCnzv8OmmXuKX/zRh/7i91dmxLL23+8vyn83WKW3D77st2tirVLfWb0uhu
+8zZg7caq+IRgdxjDv1VGEKVfuBZNuoKy4HXS3pnz6mmRd1tYu0UF6uq/Y2H3VCcaCq1A7UCZ+uP
RmJIc63F6bfvq/Mo38X0P9rIVcCUAdVwuDLAlJ3KNX2gXDPzhhrI0Ngl7CQ6/7vHS8UaErAGIlO5
DTad+W4Ez4zB4MACdiIEBdy/jFBcKfmsrHypmSg2mif1O/Y83TyJdJO2Pgu2YWx4VYc3R/Ei26MV
7xnkcarMPaYkfj4rYpWtLVihVUQzgVYaVSspEoYKREYNPWdDcYroo9R7wwFz8D9t5W/O6cfWMByL
OThCoaG4ZO53q6/HTbsZpl07HxK81kN66kNRgOQRVOR7U20TaZ2wJZlLjOK0/dW9xc+WXcXURcoR
OG2QLeY+D6iAqjxVeASr/ongZljbJnogqA0x/aa+AqZiNdsls69hLTb52GH/AbvXOnWhIZTn23xa
Svkln7dtsqt4hupv2vr8K7J+kNPa/BLJ+xRay/xgEr3o2z1VW3StC2UZ1gk9FeN5EP4gtWlVr3xp
Y3yoPE7TaSNUG797k4llUhUxMFkBK4TNUguxMzFMCLALQjhxCgXWwSkYqLE7PxIQ3eFuTsz2lrQB
TU/z5MMtMrATTr8Th/IMxiXVLynqCa2YT1+27KdNDUqjXjVlbXZgU1QfVF2i9oMuHzwpODAOFbs+
vGud2YBQ71F/K+e9lRwameaO4nA69eURfmWJrCwz3UVuktIvEiZwbT2s3uvsFY4s0yhBAO+wwwj/
KjahtHs3/9ScPnnb2muZeeO8NDkGShYNm/KG/BrXwuMsj7mrtbfam92hPNrNuom9kVeMow9zk2H9
CZeEdEpUPj/dRsMcPI/gc0JGdvYlVb9C+8orOapbMhvWNqMxnYwPfWGjYjwsj8iO4RDRGMoMR5Or
2E85uHpgheEvLLcq2xSNXr+UeJPkxVFhONwwmym1H8l52vWb42zo/Qr+L/mmVSLXaJ89iD3ycUjH
axS/3YqgD5/9fnSRPqD0fWREbAG9b7O921jVvvFfrpku0p5MHudadxBcXJetNfCGPqqPTfGtgUUo
C5tAJVX7FJJ9F7+Y/FS/hx6/sfWTKwI4W6BPD2ifGBXEBEK+hXW6ytR+lahQs4EQX2bLRYHLT7ID
sYm+ZuRbwziLzKs5BO2xBV33w4yRPdgytiZ/Y45kKI8lpACHrPXqAHORLkWhnu7j6DdwrqoyLZ6k
U2iXztmY895vjv43/UX3Hcj7pKDstfkZiHkzex12ej/pkFGjBRoxtS7cZk2RR8U4JPJSRC1g2kPk
/if7oaXQa7XdjhZuQSCBaFYbSFKnfGmK3+mtVi9FRUDTknQ0Q/HMaKnMRwPWv3mvoTbVN8ulx0tv
qBi1D3f0zI5T8cyX4crQGOgnS6yZY3I1AMj9b8fpSFmxF8zEcHmwa//a0pZSmURcOAVAFcmmO2Yg
KtHWU58l+xi8nYKZusD+V1YZ8gVY7VzzhknSTgXv7XkrXm2tvtjtcboka6hOfdusizUyCsc+Vpcj
NYOvYI0PXQY8fdXz3N7IQSBM4pPfTe6PvgZvsTLQCwsiLGi2w2fYfbXK5z912nltgdZIF1n4MHOY
RXi5q+gSrhxXHZwDuRbsX1eTNZ0rJ0U6jktKjbE8VwCv1EwUCUZ6Hn1kyRrSMX3hLEqQhjLFd0MU
YMJzFrWWCsFbwuYmkK4B6kQxjtln5NDK47tAwACdIYhiCU/arsx1GXgYOOi/NzQDK7vZJ8tgGc24
CX6c8hk5H1O8o1dOo9ugbCrpJAQl/smp+4UoOdsDI+WiQ/rT3Rghpz5S3WBWPkztrc0/inxfbGQg
h3X4q0aMftlznra26X2Im/g76k5S/orGURmr6TlF7wZlavVRjK8DHbCYVAuuMxqeoBpsNxpwGmJ+
9VBIgAsOnT+7dl+5+tJ2fv71/ijyifQXeUSmmIywePkg1Cmq0L4bb171zFCwkTOoeJ1Y/NI1ka9S
eZySDQWeCaB28vsPyfhUs5HR+rQIbX85BT+x8Sllxd0ZfoqOEeFK8vpazJgH6U9Uhln0I7fn5pdi
l5FaRw+eE5GHECUN945zejZuMMM6QSrmzo9OmnqW+32UfRBvAk0zrvXwpJqejPt59undogvTA86B
tCXg4zxoH2J40uTsEZTdprUkVYPCKNtiUnbt5BjJ6z8o6fYjWBmw+mAZ+jHhcKsY7QQsvxpoqHNY
AoikGS2eAOxm+9nIL3QzlkEUx3pAcYIJLJfkZAQ4hrT+bQp/VEUw4fhrHpV+cvKtKH7G/CogMHCj
vt9N4dWETm6lpzPt00petNlrZBBhhDnttZ/fJMp7vZmWOlpNZR2a/tFIOzO+OekpnQ2kUVbecENe
xCHASHijSyuxBVAyOkxt6mo9fhUJFq5dMyJJHKrwTxouY/PQoPv0c5VcyFrshk3Zr+KCsuSQTh6z
ocwBJ+gnNweI6xgheYQjIt4pzSEawG38VdCeZ5kK92DZt868R+FfFL8NjBI68C7kS16R2mAKRour
8+eYLZ8yHZOlxxLiFw+qn771mNizYTwbAMUuY3euLrPkst6k+GpqF0l+1RntWcDxgrhNm7tJdR6G
JzGTE82Qk7w2EI2Jdg2UTWtvrGlVeRwkTMnvCYMVOuq2xHVgXlLt3k4UEclX1P8kHXT5hSkArBNt
24j5zagVpsN/prTpm70C9IzOW7lqsnWKD9Gmy83Nt+4/76NpLH0PucL4rCPk5u4Xlm2Cs7hiYxzV
A0GLkPnPZHwWJ6b8kUa57X6V5rcYIVloODNjLysHD6gj6LRpIWyLHWEHkbPXBGrhkXRSwOLU+zx9
r8tHh8myeO15NJryeinDD6uwvQGNXaXW7v46wxLvuUK6VLi26DtF97RuqGXaAxJTvYq3EbA2TCub
UxDwdtueE/wSPLFivF3DRUMmYyjE3NL+haxrnQKkdV7pncaQEvwL14zVIWkrgBbCKF9+OoQJ2Gm3
qLDYTupJiq5OxeSevUCIzQNA+K5tLmVybPJVXuzCFdUpB8C4RtswE2/CPldytAiNRB82eB3EgBxu
UygrGg9ESfDzQya1w85HLBCYhsv31dxlNVnO9VM2CSVdMo3WL1UOWf6axtQ2KS73DBF8F4wvU8GW
h1FHjH66ioIObVBdihKDUSFEcg0rRs2mFxsp3KAfGfWnXY+UEj8Kza311ZtMfq1vrWVIvdDKLRpe
zCgqkNjhcYTN4YnTy0FjDiFpUN4iDSpmU5lfk/WlIRaoSemq0rlnzRjlG7IrhyM4beVS+1avornu
mY2M+WcwaMzmyALkD5gmj5GpcK0fmOw2i368tDqFOrmjC0tf6dVWiR23xyARRZgVmj86BFCUhVJl
SysM+WZGpFSilUxXqh+23pPesp+/+P2F7OBwoNBry9HAe8AWWtNWLIyz6lyIMOm6n0J+7ev3XNqV
7SYkuQIZE7yP+ahJMsPK6cyFRv1NEqcZvDA+cBXGPB1bQ12yqBjiyDXaO3BGjUtRkt8m/2Lmv0FN
uZMcDGnXVVhXQGrwFq5kk2bEFfJFcA84J3pOyoa4Tg6LeEkAy3jN4h/RA1vsgjZpGwqDYZ/fOe1+
RmSjRFn2w6dEdcnEWdG2ANuBtgpT115jCkdZ98//CIv5ElGWEjRjo08DI8naR4O+Q6RpfsvJiJpo
8GXPKkLXZouO89bzWwYzRIQNwOmWjXBCvtlsG7t0hvau4U9UhW35vW+7FT3lkkycmt+4IQLuXxng
1NvYX3cMjgPzHssHgRSWCam1TAWz5uxrt3A6B9mn4bjxvEskiWKZzcllWA1G6oZeTRLeAnOEumsB
l8SQY2nKw+L3uzYhVhpSSOSZ6hxtsRvFYymTazvdUMYKFNXQunbaPVr89lT/uKjBhtCNVtUm3I76
JS1fK3+fkOwbP/nqycPB+JuMvRAaBMo9+9IiTN+t8CXSv1v1ZQbb013EgqjdmOlK/U7p7JaALBl2
l6VJAEgteky3hAwdbpZ20Pp1mKRw4sayIsar1g7Q/jDy2Hdai3EZx60WrVOapgjhtQGpxXLCwCgP
2rWqzJgGYV7ZxndV+cajCB1ObfaXenSzCix2Qs4Z3yoIIB404weShf8oYGgFkfwHhD6luzmcokN9
HpYAJ+EysRj2LQfGeHiz6KUYDmyCdd//DuVrRPthm26ZvcQWeLhxBU7G+7uM6XgDsT9RVdfyQi/o
lT3abNImELFQ2oAMKdwH5rLa56i/JwyO+lbzhurFnh4mwY5yRCLLbxbucyotb1pqxc/UVoB5vK05
igIltpwgDywehK1UarFqw3oj3i+bVjQqi61tz1vetWWnntTiykiEgT+F1tb+gKwQG5pf8c3eB9om
dT6XhHyEYjYTlriJy/ekP4v91Yf8I87R/ZXgKfT06Su/ScyeFEJ+NEe+PVReKL6DWW8MJkJheAaC
at1RKxkF99D2vZda1qJXblqNn3O8WcVWs68YE2qsDoFO1uItH5n7MQSx7iC4pIux9cc7IpOIZHuf
Wo4uPNzL1CHpUej/jvfvm8u1DWvcs6mwxTZo1yd8gEyfOfqQOZgXCF1Q59Stjup6XlnTRVrJOLq8
zPpQ0z+m82b8IE6AWGhw4Kvdb6LiIKUQVB25uwFqoedzfJSZ4k1NtQonagRwylJ+9f2fcMpXPR5C
4Epd+tGdv6h4DYhE4OTne9XiFcFvi0nbJTA3SseeOdwTOlTMxLPyJqpGLfpMXUqW5vIDW1bUtCCR
m4y3mkm2ALrS8YR40QGItD/FvIbOEQ+irXDq6SohOqTDVI6XIRx+Sz6GbF4KB56rP044r5Mcxz7R
TTnUcoppet4X7IEhOwuz1toj+kXUYHmyGc7sMJia/PntI1zo8F6LZwi5xiG6LDm9SQBD7LeXDjt8
ZTvLXsrYAVJ3Owprd+0GFVp88KFA7SYjqYAFxgc6GvWFFHBWufTkbQspzp3xJ0V3cRC8QoRcUqu/
/RlZuyFeiFUfkrMkbCOEatX0ISCjH1LCHp9uxvI0owT0rbUIhgcEt+RyGDF6FIYVRsbDRgwO2uir
tYTD1M7emkDkEzlIGVhjWOrNLLB5RoeAcdgh16afr3vrquekG+JPs3z3m6A3aBsxsDSvY/I+imEJ
e62Qb2v8Melh4ikW45N3naWL2EGwsb01merVHOFpKA5XrWJ28cy/AgtNr/3jsOIlirwmnijtVVeD
Ukkwb04jWgcVqtq8m9NpXgfbRn1IXrSejaMQMqp07a85dZnvCUhIIdOng8hIOBIdCbCFo8u275H4
EJz1OVFwaKb+yq8/VYkpiwZzSeJOjXHr0gVwLvZf0hLQoP0FSI7JmxVfeGhLAv2ITUa/Y8j1Wvun
3vU5B5668YVsv1DRHhmuLUGWVb4Fx1kqyuxFAx+H50f+If6+jdg0QtBSBlkUG632yz/hucMLxtxT
s3Z2tB8NpMoBVUz9nLRLJnWbwrIgHpr1oFagcWSTg+dckA2X9MWuYrOVhtCJy8Q153SrlZDzvBy9
nS9MKm+9etWfvfktnNVm9Mgx+/HNyMz0U7FTsDzfSoeTvQASojVD4yDFlU/qIPQ21x6eqCj2Yieo
LZKQvBTUxZ6+1IFvIsEWb33mtcQJDLGkf0nJxTEusX6SskMp/1nFiybijBh3Bu9J9TPWAZkyvLvh
vskuDX09zScJJdXOSF7yDPfveioOlMwI1JFMO8r3mMGiJyxhpBzW+2tVHqvq2hnfNn/xaZ63MwRB
qgjRq6YXaQEXqIAXjttpFFmcjvwI4ZpS2FpSLMH7fOuvg/Q+hzeCfGJA5Xbv99dUE+IqebLhTD4B
08OKgAewnmA776wOQxAnQBNqtO0q46NkOTAfq5gJxCfJyEkWqRdBk3qWVbFRTmtbljYi78uAyDfZ
LvgVfIm8hMGhr6C2J+VqZMbfUszLFFeF+20LlZyzLSJBTKwfpmATrC1AV5UuOkaInHiuAmJCRBJF
2IflF2QHAu2llidIrtnJPbDa2kfNixR6kTdS4Yz63Vc+Om1X1BcG9Xp5wzFjOR9JavHzpdUU03j0
4UKTXYfZZ7sK6C79vMd8Nrk2AyZ/eOAmRDhGkfukkyXNCoWRivGMf7jC5sxnDjA3R4yBVfXFMKV/
jLcxI8mdaojbgiFdovYL56B1DaOkbkEbZFZ70Qn5M1ahHWHfC2bG7mQcTdA2ZjyNuinjA9ndhrQi
6Vd+m40Neb2mTfcLGso7qc+fFihousm3uDnUA8GDojnCZDwRlQLc2YYrq2+3TnTTG6Cxlkn6JuUj
DhycuGaZdXuD+CwyWz7Fnd2jgELF92WKuXfZ2x+0e8J6UPCURT2schnAKH1I5SbJQsrml0a6Ez81
vNn+CYfmEBGRObmDA+/txAvHhPVXS09LuyXsrmehBCHx+wblF5aHpRxs9erZSX9l/IIcnheXHpYj
QCg3QAUVJrFIBt7QHn0LsPw0pE/VpuIk/rNBs8GuKagqi8K2nn6pTXmM9LsMds1nmdNwaUfJ4Jdo
ONr7CImlwu1383ke6WcYQ8qgxPYrkurT/q+s7iq0B/lYvFtkfY7l8sLhTUgT9DrBjpRaTGHNZQHy
Ia0dvJBQPjx9vEHUaYSXbFS/dDOePhEUul0upgLH6HPEL7j4GvI/TO8oCT81f9PUv1rTXTyO2nwb
omPJHCZZO/VaV7GZ7fLpkCD6aoI/ZdZoyrabsJ1y7QEUPQdi8ahJTpI4ozBGggPm0Up7kDchtlNF
2jFzdshxITobHfktN/CBnDqfSWeAJ55c6wqzXLkl07RUviKNssLZS/Kz7r87DfUxr0GUSOxtLE7T
0i0tEFKIyCD8tskT45gETbmn4jhu92p189Vjld99QAKfwC8xkg04agf6itwjJBDWzjB/EVqD8oaQ
oXPSpx73eZACC7Ylsh6Nhfw92U86SZcjJ/MR/L7N6T1Wn4bMzQr1Q2NyQEAOsuR06J2IpAKEIOBV
IXsG5Z94ppH0IHvSHbF5iCsG1umW7ZkH0Y47GfkTR0VGM29s9GiVVei377b0Xjp/pr5nVyikhw9X
YZXyYsoffDNS22LCQaHoL0V8MkuePLdy4HRlyp948SomiIGRjAY7D5kTBUfN2lrGV9E+dWqXMrzN
EoIDcThLBC50cQkosSNddb5x7yfpbYibMexj/GLnB/6TIAPF8Ig9FYOtPdRYY93mC21JopQVosMs
LXujNNuE/hddxppPRa/RxHAFQf0TZZDjEB3UD6l9TAHO0nbPlIHknxzRMZZ6cVGA28r8K+o1tb8L
jIkNPtLZ0I5a+2IZfxETh7C9MmTxA2LBQAntSzQcQv8aNK9Y0RC8PZ82xywlfi6dnf9B5p0gUlAW
GUxwFCTF0++PoXnUukuNEJT9JGSaTpumpqxs7aXWRG6m/NpLIkv9HwBNN6XdjKMSMoeQn1hIAuDO
xhleUnS8faNio8Lcl4NmtgDPF5XorEr61BptUVvvo/Exz/WW+7pBKmcvt+FD0hcivDEELJHMswr/
OiQfHQVMeG7cmlDFcNAc0hqtmnz7koickMWQzA7Dtd8y+nOMF7V+kf1X529aTUtmLBSR7YLJ0iDk
P8ffU6vXOMjYNha3nkjYLwSOahcHKIuOwXzgKGIwIjwNDNZEfJjx06tLU9vhkojppRe6eWBQLfnv
gl63+jdtvqnGQ/j5ZnYstf3GmiUadvrhOPuUwq9wehsmrFp7CWibxcFLqUIHN3ZORYCTDOu9c48a
nEnHcbxaU+xmw+C+Mq2L/hoY0eYtja55HZGb8dQzwp4WJSX2nbhwYBBMfRvirf0/aEbSSYlXNBma
TS95e5frT4QF6rDVrCGGrQcQ+0J+jzicp1dj39rXiiNag9rDgwi5zsEsndubKj/C5sdODmHuwege
hmEd9UI5DDxzKdX30Lnyt8hEW1T6AthkoQIA4Gs0oivZ20sbZ4k/MDavOZq2irobSCyH0SUVC7sG
55mrcFY/ydgOT/Jw8slIsZgEMggHkFjZw3uDZ5ODSpzLqAUgWis5P6QpubvsZwR8Bj+qNSKeY8xj
bYzmlSDBYHHRAWClvfYgKaj2MXt9yf5JLk9lydpBWJe+rfZ9dl5RT1tmLTYd2DifajQWH+X/Lc2u
A0LiUGPrmF+naitNm159yTCzxfXC4MKCZjmT8HqjZlo2H3BeBG4S5lWsHU9QHrNymzBVIrOrreMq
ar90GPbnBmPho63uMTfryXepflk0ExXoIz81J3sMm79KhE3sEUEox4es2UIy9eU+lk6EYy9qzLTK
pkhh1dktDa5jAAYUz12LHFfTV0a09fOPpnMWkxNsLFQsAfy2Po9K8vjiRNlVEDkgvObADNJDaFa4
HRY2owfdP4lvIlA/MmtfzARMMvWfjkVUL5vhozHJ36T0spy9bx54vFN4wfsAq1xDqsWw3i1zCVsi
wi7xNHALqTxJideNbxZ0Cxnti8T/eGV0nV+nZekqybYqz7lKs3UWv0AcPTQZIG3JoFd5ZSRGeDCT
DbYMwBZr/B43EfIRzTxo7AU52U1IaqykS4NnAzpeIXR8Lr3QZr6wyLVlMl9TpjkXNDgt4Mx2eEGy
p2QQnNi4cvaR6beMzFiD9KhA/86bk1beZ/0zBGFTYeK6VwoqWBDpnbi3aFhSCEXtSmeBV8d2KbvS
jEDCRQka0ZoO8c1c1YLTB3lL+S21W4uvP/Zy1GQfI1KSvigIuE25s7sLk6tXonYXhvHVyMccP3F7
4PqfBb3DVL2psI7irFV5GXMNwtYAXUeq7pmtwyZAxrGZVqDecbm1irMBEx6tuZiCooEhM7GATG/C
fcxlRuk9k9Fq3adjx4QTsZNPNaU33bv/6cRHiZWLbAtrtyTuIKx2un4X4IocvYvv1hkwH9UvbfR0
MvyBSHY1sTNLEl052T+n8kuxdh3BN+lXrW7GaRtFr9PwyJp3Kf+N26/c4BRi3jDVW4vTKfbBHc7Q
VLiP9m31KNCnuY/hX7eoqCR2H4eK3GLqY872orqQfBjUPzae1rx9mdGSaN4nPWeA8xUo56LaG/qE
OvuZ6B89bJPcfcnFHsGBAzyPPmrTP/agIuFORo+P9QM7N8zqb2V7c4SJdGURjqhuQtH9X5riLA2v
tuEVNoEDxTXNNvaCZqU8J/pfJ5uujZXw2wTve7U8wyPPTwx//fBnGK/AnrP4Sq1d77xUGFu48QF1
5cl7VlUgydbaj+gb+RqanRCHDDgJbuygydLCFTzFJN52qIHqEUOWT+mpyXdmKSbe/fQQCxHrx4SO
iYFZIY2KDkRHvLW+Yl4ISXmrmLT2+g9PZpZPHURNYEPtqXgkVkolTrC9Why1bB3PZ1l7K6W7hrch
oT4Gx2C6tFIIRzS87GAY70X+kc5HSztiKKyT94wtrLSvUDdkr66pGHR1bVoARpe+3YzjpbQgF5xV
Ur5yBUIOCUFb3pC5/b8ViwEJm32W7oT+37I96cZK3PiScPuI17WfdkHwpPUpMEhI0s5cAUsNXFxC
pJN0xnswYXWmYnIOsXKvB4KHPpqa105womIWyfblzQbtCm1EE7cbtfgZza8StjlBfPMKL+suY8EV
KfvR3AgnX/yp4T7G7UuUrr8WcHISHsd+LfVrp2fQSIoGZHEZXFoQKKqfb+s92QfaXjj6lZZzQ3B3
W1veBOpm0Bd5vdbkL67HcNpLRBI21A4BuyvZ5gaS14K5CmD5ooZ/QSqP1c0vtX6LSUls0szxrP63
CO7k7iO5RTITHM6GqLjbFkAq04pm1bxZzTZGYgu4zepmGWecGulXQQSJjCKOAFUF/5RNx/6fO0CH
lM9k3MJpvk3q2lApUugZVl39mYHfEss9nhjU9uqOGwiYcGwBdEEZmDu5JaXpKzf+uHq10TQKkf3Y
/VLCAZKi7PJho/yWxmC/A4LFa1xw0HBWmUG0QmsiI+MUZd8cD2H2YpH8I/3LXEmGA9NWmKoYvVdZ
z+RovQTyseQlNhkOWyMuzY8JNcMi41qpr8BTmbzJZRGnKiUHZ0UT01pHi4jGuLdpxWdXD/7q/iTg
ABIhwLX5nv4dT2ehgcX5h8XdC8LTNBPOa2B7yz6MASUKyzWWz/mYtbe8fPENAq6+21oEWJ1KIHUT
1a7Ryd75ssuLBlot7SzuDwpPiJpZssVhE0aki51b/UCtlDVsQhiTcPGWa/kpc0EQ+IYjEh8I/+Fa
CBTAF9IA0vGn9Pc2lTgXMtSoSDLHTsvQZyTXg+k0lV0OpXKsIxKJhCbC8odVxEfL97mazfNIvBDk
aWlui/5ghQS9vTpUBaQMlFRxjspRwLBfOxW82D4Qyg6Bv4Tf69DGdIQz0c6ko76OiluXFLgjucWw
eRAl5mdf4oWuuNEj1RC2PNIS7fTSNaTEhTkSP/eT4XNDThNZrPWESaQ5BBUyxEUz353mi0XvhpiV
mHWzQbbAoZryWXeYAtZd9xdgsqZYcpZzC7EM6YDrVkxT8+DOBXiL0LmMynZa6SsnwC5fwA61XmC9
/X7L/Hk6w3T40QWrUdtePfz4zMCgJJc95Nwg7wdnR/p0zE1OGVC18zNYf+IzmGRa+FXgNs21KZAZ
PZ8S8aVawjwW36Lv5BpEaL0YrVJSn+Qoy+UBfzpZROpEVo7DktPWk34dpdeZMGdLe5vSXRBcYRRt
+ahpwkmNJBLsI3HLxVoPduh2o/Ladm+p82gc4NN7IZ8Cf1tGRwvx0K2JkNtCsC3a4ifh+J6bW6V7
uvZr5X+5RjwDd/as2vYzrl6d9Et1XuRF6AXdlRsb3GmluUnxITNVEJyjCddgjdx15xSYVh9dd9QI
r4n2VkxbusJd5+evPdqAUnNhJK+RxqtB5IIbWBfNwIixHUJCNZdAy0uCX9hlsbLMgdehSaH5h+1O
pybQ2rXxzciVzBoYQ9KAhGHc9FgI1jcSEGouVA73BZhHy35psls6fEfTpVB/hkjdts2trTVGysQB
cQmPbj3T4TDnp4ZJbcqpNzMiKJUX+W7CP2Tbf0cnk7HgLpKvMvNhwBuOG4KkeaVPhJxp9d0uDj3t
Q+2UKwJvCMlCRhZ9itp96xg2pofIfmmHddOfucxSJgisOMhIoIhZ9tLA+hEHaHrslX4uwpcNii8W
ZbbmvI77Uz8d5gbeNiXhmCWFbiYTg3ViCzCpwQArolto/LEpkJli6RuusPGDX3YDgLrfGUhjRNSl
UPGxQ+q/PTXzjHo4MHhM1A/SBgzGkE1DZTfsk2TXzVvMBW70lzZARI/eZ6T1PTZbhWEdPvjBK8Hz
9EfKX6xfpuhLyvYqm8VAxOB471FQKplqlqgFHezWyX8k/1Iaq2YGR2L4dRBeVxXTTrXtJc5riz37
9A+jkl5Qj9y8Intz1aV7Ndja0ptqcE/MGqvGNsH1ZUBzdCyg9ErIn9ZBzItQ2uscnQskYJoEkeGB
z1Q4AQaZsL4D92jlh2giVHQNHumROJH3jwGre5PvLeVAVFxdHq3y2i3IJIRFIB6mfFGbG1P/Esu5
BW++jLMVZyicVDucxvg8cb7IHRfkUDsyqCbt7r2jYiyql6Z5n6jnm5tV3xwOUU3dkB2YIdIlMDpC
qKqkm6G+cj+Q1Z2isHaz8aPX2bDmb8b8IrS7hZYBz7f7BifcjvR2c4v8PfQf3LDg4lLIkfoQJnAH
0hJq1dW5+xP+gk0MIDz2V8v/s/XjDB9dDsB97FhyOC7C8qw2q1IDTqDu2ujx3ukuznggW3Ni8E5+
O2pm0j+SgP2uOdk08ip3TPTR2UStL/MWfOihaVup2GX6STiw53qtepmH7VkwC8FJgnWIBVRAf5Gs
snxNOrrwzWjjw0JmTYigcEFiClRnso6H/WxuHHNj5helOsagWtLFpIMrgc3fDONTmW6ZtM2dvUF+
V4NAqjQrKaxIg7IJ2ID5wxLYnigJ3dz8VNgFLP9DzMuI64VOtfL3aDgT0rHQsuNc7RJMJSnsDq23
N2hX+/nvC5zuWGo97v+L/aPs3If+SdILR4zkH0GrcwW8D5Q5X4uWSU/uws8cs3BkrJyN/1CcZwTq
0hCLzJJgZxxWloFHbx+EPyJxriYZoNjleCAd7T1o5DU8t7NrWsgoss8dyy29LjuHza1shFvI3HVY
OSb1ofvfjf0LNrNsAQItcG+xq+jtmTGIHdPWLqmRSa8ixlYbUdNxLCsEInILkw9xvBs1BuW3lgVj
HjL7rXyMKempFo4h+guZiD2edkiWTsh9JB0Ai89rOeqkZWA4yfmv1sEed+H4M9gV6jQOGnpWLGYM
VWoyOYWFOts39mkewcOXVKUJb5W/hv3BlcTP1qgQmG5E6j1Q9joNt21cTC63EjwfoAzpuHzeIiTW
gIud3N7cKeYuQ3DIkcc6dLNy4H4y4gjNVZBtC9xu9kFso43jKSvGM+/t9Ii7rU17NL6QFZlKRNob
jJU0xgDzxPZ4pH7J0N9g/dOayPorgwaX/UW2DiW3PSwhj3vrwxeNOglQjJ88hzRkmVzZvXZTo7cc
f5CF7Y4pY3QhtW+KTmW3auw3GBqwe5YjllauQVWiF9KlHXRTNfRPpfoUl7WwA3WUKmQJdIilhD9l
41XqTnLyBq+6DNGZiZlK9mClkXlp3HCFZdzAYG64k78J2iVKXbhqN7Z+Cmm7N7rtxcmZmj0jcqMD
NpYhYcQp0ZOu6eCh44jQO8ITcbgCRxt2CCJM7OMHQzMtItKBasx+gKFzRnXpRTceacFSssCBk3Oa
vgBSkOmrEgHqE0pgHUIxuEgYw5NKRZFMmPA/XihkSSfcL7tCsaLLy1LMBFyM+zZqhPKepm5DDFQC
0fQfSee13DiSBdEvQgQKHq+i954yLwhKLQEF793X78FsxPbuzGz0NEUSVddknuzKtX0wsoM9f9Af
Om/jIgPAyK4EswzxOas2Yha8BaqhU6xn2za4O0jeFXfeeaQqfSEyDGcMJOVl6uXRlGkMZrVjaTIq
f9ZIH/w1S7u8309VPk5UhaeNJ54v59hulWEHppYvow5TD36aaa+fX0QFwnVUO8TZ57hdZRNhCyqR
+4iT5eT+y69dxq5ow63x/cs7Mbp3JkM8OiCz4dr+B+xDrgvUlkWkjXwmU0FqL4L+DG8BK6tvOrMU
i38G2F51jIXFzWjqNVEGb9TRb7SSS7h5NM98J1uX2Ll1G11Ymbzr8MFpnhExwovwzfeMJyQYf6KQ
YL3J5wDlEzecN8/6wxBs45LueRrJQlJqT5WN+GGlk0fNwlclqgb0PN563NWiWfFjQ6TpkvchPDjx
Dgm6B+bAWTsInawrzpFZVbNx2/to5CGCJ/pWAiA2Cak8sshgHq9qx7Bi0stOJAPpkeaQlPkBmBDH
qPw7ivthXiOHmcaTSFS6aDUmHynAO7fayWE7GZBFsZjMzJqzy6uL1LccMrmLuBOEDV/X8lHhzzV2
CUW6SnxlQbuwdW36NNQDA50Vq32OKq29kMWRD9esCWejzy5yAlOwjFBMzgtE8/+XRgtKIj69HsIo
IPV8oTxxKbflarxDivRRmab9rTTAlfgHWX/37qqdHLPsH/3vlPzz/GQlW8JhsEjiN0Wifh/z+TR4
8ZK5Qo2vHaL4vWOpCahAEytBbibNHr2iCYpqEvMP4t6YH5MXK/zKUH0742Xq5mx5VObhTLQHH5mV
TyjI0y82o1g73qN/pgxdlZPi3cpiZ7t71VyFITZn4Jj1gODiGk9q7oAZTPj+BCzA5r/Xf6R7tlg0
R/ZnuApWkA5H+a9QONoya9YrfzFMv2xdNOAcEQZXOe4995qqO/Kxa5R2rIqqozpsXHWuAoUYJq2f
ODT194G3oaYurcoz2MNsuBRk+fTGKYwPKhJb44z4JS7qNyYB0/Ub6hse3qL4Ip+GjzpiYeATQjXh
xQK+rd1i8lVm1SshdlCj6OfUBIeWITBg2ltQGPrZqqaBnfSTyqlC6KHcph+wgSSQqKvBefeJMpVY
L7UECQtUxGiNAL0p0TYOazNaKtrTYBRACMo0eCn2NlIyGiEbn2OwIU/uraYJRHnWSu6y9t0IIMJ7
pzBb6XBcexcLBLY9gdwNwCDzxDbmhnJO1hxSXvauRNHM4RBlMDmBC6ZJEvd5gp1SDitWY1ylTHBW
jVyTG6yXF+zNPR29U37D4ZuU8M5tnGqVljWpeZ10zL37M7XY3aaA31F9GU23SLFrfvOUeJe22bXJ
QeiPyTbMxNaPdla/1Qzwz3NyV8b61yg+GuvbR+2QIbYVFQRmRh9msRyMhWl9DCxTQd8F2mpq26R5
ndxLRjFX/EPpHllvryqUx6x1wBRMdbJwLp34YHhvow3wofGxBOYILZ6ZuezS36J7UBDFNyrdsIZ7
Oul6pfyrxVV6z+R3DE/fJBF3S3Sb6fibtbQ1k5x1FxLekG5C3i+VOCrGbnqzzZNZ5eICU1lWbwFT
QYRkEpE555FLmzUgUZvtk+6YmZ2VnGCNRAA00eyo6YmMkmXMl7Svrqp3gO43abpgrFFH89sk4pUl
E1iyOPiq8VFMpZyu8YgdJjoUY+gcs4yJop2V8nuqfNbuHQezyeBBu6XBZwW01bqjM2imG1jiLEcf
vTUcUh4earRpptGAhZq2vsTFNkU6A7bYoKoevrMKEao7Z7/k/3bkrdigHNHzTNJwEHEUPTb/FzGj
fciRw44aihb7cXhavjxO9YYafbPwh/2BarXbMORfkPEwMNNq9om+KpgwaxSdP1WwNXKksmi74jXb
H9c8AJd8q4vt5Fdkez1NtGnxrUsJgkOEQIv1p15u6mbiJpvxsk14QWSM/JVzB/qston9lzXhR/wD
xTr/gdhuNuRHbnLAnB1b2UcqJqwmiwD7XmtAde+2r7FDYxnHfewzRA6zbKbRkVswhDt3AnCh4lpG
G1oFD9UiDb08q/pRq3ncUiifewcIBKOLwDxMhumo+pq+5tGC3150C5of2MhaxhID5CLz4/IExn0a
burySkABXWytn10guBlVgI7AAZLVtFkI9V+tviYdjQ4rbERLwWae72V6NO0TxkWiYh8+WznqmVlb
0HIpeH5tmhXo16V8Kvqx9tAmdqzVv4x4lfospyRGKAKvQTQoBlIkJnJiP1jsXBh6Fem/Fg6Stmck
p8tHYF6zaG1p20K5VRnaiq2J0gVypLN1EoQ++oK5Mm5Fzowq3OXt70D9m4THuEUJntKO2q8y4pAu
Nj0xQaSVTR2WLl5lkoKR+Yy5+mxCtFoWptC2DDlgL/GepVW8NMGukzjsDXow1i4dzshwV1ogpfKS
N3Gedf69NJ1jpYR/TVl8kVzCXeWnxtxUxHkcJ9cRtWKSqn+64Z6DZHwmKgCqUgBpYJ6vhejHAmVX
cxGX+Ya456Ow14ORfXfjV0eapMOHq/fkcvnK0YIlP2bWe5WARwvalcM8Jyj8XQbjPkySQ0klKdWG
lap4oBefNbj4wcR0VwclKdhVpIX439KI3A1MlgX0C2/cd4HGZYoNpDDWLsuUpuULV0YcmsOS1nqJ
/n+mSf1wCPrm2KrN0XbFys+da6clKguXhvN3kaMN1AMF3QyG0Da6Bv24UoQBbtRdqRHlptKfNHaR
SDKczIVMZC/b2lr29FkTa7PjrCnV+p9jhKwa7IvtTrsdeomY/HOEby66sSHJNrbELwrkD5l5wNTJ
yq+FBil2gEVn9cAX+0WYQZOxh1U2onMhe9ZzkF6BlvT8cpWPbIBZRdXaN4ex0nZrkZA5qA/bTlUO
cZDu81YSHDauY2SCDcIH4XNvskUYko7sNZeHCumPliybXF819JwFgFdp0Btn0XlMnEfrYvVoLfOc
j90hCPOV6QP2RY9sx2LeF1NsTk5DN6I1jBE+KgdLbo2EbwQVVoLvjRbMTT5i3Ce93x99TEHQNvcm
DAE1Kha1DVMU7uO0xshCcalcMGxklBFPvIx4jGRQ7Du+GhQmAPQ0Mi2LVZjZGM/AEoG2h1u8bB1A
WqwvRkFy/SQCKsmiEdyUAs+30+6F8VLU7xGgSj6dPf+EDcDGJoKggqdVsfRkYupRURhcgBGVEktb
kI6f3r+pLImRrZjs9ftzGDAtZ7UUojYMTNoklIGRw6LcZO0HtZG9hcHc2AiPbvyR01cNLp0zQRv9
UanRPxAMOVrQaUBr1RidTQaqFmviYUQnVsN8TqJ52NDh9OBdWavniTHTyKZwwIUN3Nka5Yb7ctEu
FaSDCaSEHQKF6c8x6LBy99Oj2G/yZhFE4s3EcMUJ7Kv0xnSaclx6426IP4uxWvJCF8RsLmITed1I
odv+M2pmSoxJwpNj7z25S3F9MEylUp4jTdIrduucHzZ+hX7qRoN7YK5tQQYYm0ti66kIv9rxStGd
RM8cj29DBpm0Edkxm0CGJpVu7gfJqiLdweEdifF6xGQAvHkMyjzVCfHY2QgRho0BwM1PFhXaToNB
iJKoDyaKDcfi9PaOE9eGKAQFBr6Nuto2eNvQzk8vTtLQxhnng/7ekmHUTfJL/oW5RakS0odOkpaY
tEEWYySaDD6Sd+weAzVVA29vwH7Ndd1mc79TFppEb+v1yxQJ3ohXwE7XecD6sWK8RlOJMDtHoiAH
qhLQQBp69lQATMVEmQCBaqdKja9SiVwLvQAEATQPLe+5ka51oF65F+2NUiyScqDboIFjMLgorFuZ
sweTvxngY4sZhsY3fKJ7mXUyH1nnZlMEpEsfXfEGcriDLyyHq6zpjOlEhM3YDZlpRnKGi9QhR7tu
Q7GzIRgH1Mvor+o/I3k5WIknOkWlMQ9mWTlVrOzvRfxetiBn9R0Mrzvk+opOGCAQJWL6o0gmxYzI
RcclxkQ7rygNbXRg/VAtfHB79atOdjYAtJ55V8VuTuXWznitOiASXbXXXau+OWGNsiKcYcbC1ZTx
pNQlKtqvVnwHPizRhLf50jmkmNJKVgutxxYyEg7Qabu4/KgtXGGsEbr6u/Pe2/7oBo/YPeX6M9MO
lfwQxSfQCqd8KPGBL79Oeyl6qhSThoUxP9KEXKMerMAM0H/UtAQ9f5/1y6YyuDKQUPTe1m091lP/
jA4McPfbIFqbJqjTTEQNnzH3TG7zBcJPeUn5UJLo3Bds9LVX6jB7iMUjD8G7whzBajEPISl4KWaD
jFACZBsZFPFe/ZmoFiwzTesgIEoNNrDjgVv0keaI+iSf3ffYnW3rK0ENHY/eYjJ/uIZEV/JtQlT5
C7R70wjIFszcAoaxEJNqXI5SvmTF1J5IKKIN0r+uQTxpoXYQnxVGgxxwiPgV0Z/DVCr/SpGBhjRz
dzX5xqXAFUA65EWJTqKE6fUpUVVPJjztKkOw65j3RJnNIw0wW/K2GXGEFq/WeFj9nXeiwwvCyhi0
XKQQyCVnqbnt1Yuf3xOCdIEfhTsiYIVFjhBPIFtvEo+yzcB4SA1WCZvZ6CyiUwtR663RPlRB+68s
AxaCMZ8R8AubPk7HoVZUKxM926DPEunNHDYBNVVoUMCPVgkRUXI4YhhIVd4LHJU12wLT+eAfIfTD
+mS9Ek6ZPqNqcVY6X/r/pNgxWj9M5jo3duMES923din9rmnn84BRnAfJNoor9koQI/svr53QgPFb
zR5YY6hAU4hgmFBEFtr88geSCLxs3WfFOirnU34IjYjNxh1ZxYlRlRIRpnI0iGGjzUjW5L1BjQax
/GYn9A/dgZybAQllt8y2+BzHZAmbearYtQe/U8kWxXC2wr0vrwp4PTTtzU7FvYirx8g2mQu37xGX
/0ZwrwrYz4YxhSnu05c8yb9KbCk+Lzlze34pJOtCEGEfToSsZOoU0+WGybgOUQehq9DonmIVlL5E
oW489LCY6+3Z8LKlLq6K8VBIl9S1b+HdreRb+J+sykcr/e/oqQKc4BZlO1KoHN1T3b9y8zMtj43t
wz8yCdqgPfzVOUGyi0yJevvTgqNBIun0WKbJr2o/NPu76nead8qBz9i7FCGM0Jku/sZlvhy0ZxTt
lXBT8P5W/kKXztLS0USIv5bht/cO6wwobOnteC+ls2eawNqOZUy9U909UTz47itnV2K3TG7FdM3K
l0HfN+h3kX8mCSLbP35md9hnxo0nZBg/Mq7ZdPjpEPIlxReg3zi6oTAc4WKqR8OpCOgmLVnb2P2j
og5ISD+sdOPgsEhh5l8LTsRPlesnxNleume1YUZ18Iqr1fykxbroHQy+9C0SEx+h8enItc9mqsgf
WmDzxDzS7H0YwEF1N7O+ThWCUNHiLjPsm+KcRsncCvaauLbmrWaGEsMtvrYW6WZbZ6n5x7C9ahTv
wy4s6OWOJKTzewtn04G2GM8B8xFPu+nOZ5mLmcmdGkcnDG3sE12VXeCp5PQqb0PwkyQvkazZaTbG
NUHfTbNujiet3uDA07WdSlqICHeeOmCqXRXNu1QRO+7j6OxkW9u7BgzeoNp13q5kVdke82JpVMAX
to151RtElupjtO4d+gWRHqGgl7SMjmB4U50yDDu88Z54r9NtlR9i8SnHo9rfDA6CRj74ygiOAfzP
hfurueZejIjZuDGnH0enF63S75a1rh3dGZqAYZf+n9I+GcuL4SBDFqdvOVgESjJf31ss6zAvskTx
MRwyu+yyey7uxAshgD1ZIRYkfIfjWQELOS0t7pazqRkGGfsYr2+4zF3WFeae3fbQfCRs5DscP3S2
k96VujFaeeaJvyijs+reLUaxjsmIMuVER5oQn83yYVvHoIQ5dAmKXRKg4t/0I5LINXA9JzgHyBeJ
jHD1U2g6c0+lCl9xybEWt1H99tDyu+5ixd+AHWI+0axBl0eWS59Ta3F6tjeCsPP0N4avWfyLuP6S
Q+DLRYNiwQnsufCenrFuSzQoywLLkvtSyu/Bf43hu+XgTVX2bnKmO5ivqEAC2MYlZ2mm/8u5axw8
WD1qmipDy9OFC8l2K/NfZk8+NKUeaThoO7P4OATk1NOBRqwfAvGKgmfWvlvWIx9YwCzKdIEZyBt2
dbvX4i+D7Xx68oOryb+DlG0GClpzMNq7yr0S/nA4VuZc8/EkzCRrKTB69Sk3DgxYKibFGAiRmSJI
eCUoKB3v6rJAq7xrKKif4G5oN837p/IBZA++EUVyNRo+0L+cWRkiRj56HZEumNtmayAs9/nWnp1+
53svo9rmgvlY9jX4P7W6MjvG3/mh648hcTHtJgxP8Ixp4J1uTUYd5moO+Oh3epqac9UcfG2vlR/0
2CpEzzB8V+BvUkYZ+k/bPEN1VaCaZK3h7uKMDfFGak++q3H+U5UbZHm9Q+Zo8pYhQSJYAicJqcYM
T54Ss40AaycuBc7JhLO4hQ0JzhZS+8yC85xAD2MUOqcszB1/FjoOs6rf6QGbhgd5zazwEJq7VKw4
2hrjmZMBgH7RTP5K1viSjEk6wBlKFNA6vLJcbAlD9pWNajHtQpHKaeJ026r9xAdRj8y4tp7YMzx0
cVWH/ofGjJsK+K3qsArza+yNeRMmMzpqMlU3TkPgqP5rTIEK1DQd2r4Ifq3qTCp7TlTbvjjp1WSw
kG+D8D61abzYtvymS/XhuTuMYafCqEUxapfkZXior/Zp/KvjSGoZ/0qMhaa8d8MH7V1G+ROew+RC
UFvqLYtiMj0kPlvtvRPdjPi3Eaz31c/e+MnNnyL7KxD0pzPRkSq4Dbp/VtTPMLhO/WGj/JsyDxP6
sLa8Gdo7XLCKKkRhmB9cMawyRv/SVYSbeEnJkoo3nrNN6o1XgTJbCQJ9bOBVq34kG/5aRzfHYdj9
EbjH+FmSuwBVUYVxh8SOSj79i91bg9I3/+EW5Yfv/GsGBwdQzcSYhWR8zpmKSJaJe16uZS2BGhBC
afHEUdi98dAExTvPQKyfFIxZ2XNgrhevNXM9pISj3qW/t2FCU6OU25K/KMjSXTwMrLHVgeuY+qME
N44Il2x0yGR8OgWOBDY07KPe2OBB39BICZIr/iK07yEDIs6JwUa5sjHJl0SdVufAPpSNPuCi4GCM
/Zw1SsWFwCMzIIWX9sfayIeFMYToQdyvNhnfXUt75mrJkIllpTa+HK+dWIcXh0tAQ+HcJOlx4Fd8
rJ8RUzdpG4dWxzbaOWCDwm2l6zyyGWKOH680qSCGjRnBiHP7ZJM4xc7qqQ3ybO+hok8ctsQOMD0F
0TdSgB5UZRaXZ8v2zvu8SfaNaU9urEWgpib6Hesc2gbKOfKt+CXo90JIAbXUtHUcrfWk2vWdvu+U
CA/d2+h4y3HIlwpDStcOQRiiogwghAQfvUeLYmMGRFuAo3VlmvUqaQmhKHPiq00xz9srBLL1aAdH
4fmXymkudQ+Bwx1oufd1cvOBSrev2h2PLcVRHQASiNRFQ2na5P22kF8qioFkoK6F79Roq1TGh4RI
9iJFm2IiHCbUzWpPHme9oFlX2xsGgdw+DX6/Thjt1QEQEaRWA0sdHQZQWL/U7DLJdyUumIjUuDTS
3gqWiIp2j8oBDtjwHoUpzp1x36DhED2myXrvjg8Z+/MxJRopI5GHPK/IGGZqXqNKHjZV9N3iCmNk
E5EpgdVvzUe5zGKMKt5kjct+fGDItKM59pXoz2QYQiYoVCsNeZ2/iviDkoyQWhrdAYg6RuK5oSHs
AlyvtMPSJb/MIvLLpDU0KcZyhI62hmsZWUVF3kxbAOW3F2Qzcx7xQTOL1agbvR70hFeM7HAJIKq7
9qYq2P+amHOnsrorJrc2uSrluMokSWWNv9fFsHWq5oY/ccz6PfLMvRoPPFDilKb1hQZ4ZZBSh7MG
1yikiJ6cevgJWXhVyfYrHOU9HrqbUv/2jlx3tvkAr2s6w1Xz412b+2uDHK0aY28d6/vCKO9KEf4q
MXFX1iTvrbq9+7D7/FV0xPRa3XdYpbdc8N2hLsXm3znNuVP6YyfEMbXGYxAhMeaUrANi9tiEudZk
E9aHnwq+U0Oy0aTBVxcIH1JSkOIiflVlziHC2qInkoGCxrm5kMF6WnQkc617FdDECpMlOaxlO5Uf
dcHq6ADo7MWEYCGU5IukV8z9805G9yFQ/2JdB/wVtcfK/etFd2sd45IZJiTadm4Z47oj+Ts1u7mr
9iccZqgiVGhjuoEQj/Ki5UUnrclOARV0hgTUlNHc4zvdWQr4WfsTxQNOnuSle3vgMmy3zEkCY0DG
rFyimwS8EuVdk8WNUBuY0Po+8Ytb42I+SwztIxuidqedoO5zmxbZh9+NJTbqn14Z/vUdwSgIFDcF
2Lk9V6bLVN5lfBg3zVtZTOUGIp04I5ytiBy597zxYcuE7IZBXghARNikGG8Zqb5BjSOu4wRNCwJ2
dfatAlsOkTQrODQ3o1yHVC+zMWdVY5jlNg8/dEKqXIT1gAfIa5FrRwvWxuhtdafclAPkXmgrSD7r
PNxptLRNjOoL/UnisG53ku0YmKQbddD6jLUFncJVDy1pU56O+w4GSc56BHUV79DKqeQm68L5mOO0
r8uLOmAcDwPAJ/4MZ8nG1ru95cPKV5W5F1ifEihX7CUz2fGckX2rdtWqtBoiM3EIVy1dWLiXNGyD
zLZgda6CAHe+/IvRxpJsCGSo98Jo1kOD9alRtyJ871u+3KIU17HpP9WgIueDVjsMTqoQPwUi3XTn
eB7KQiDCRb8o4mYzSQEYyze8acwdyV4DIN9HL8tnuW6w7wjLs5+X21aOPyMJCTzjZ9ewNn3DXTkh
2CxuaCOfp22LXQlvPGoYkYyHSuHzNse9Eag709d2jQ3dQ0LXp0Cw2e4b4VcH7SqGsZQgUwkGamwL
0k+3b/LwWIRy24Gc7AWSW9AIWAe9fDj0DBsDs17rQ7NUfGhNZrYKIQQktXukq8GftfGV4jj9bQso
tc1DUoQ7VhzyaDbeqWYnX/bjInYUhnz9pgorNEL1dmQF6DD1LEDhExm/BKpEFKmwZjWo/dgXZ60E
rHMKsm0cLD39SHwy/x0YG/gPbXPWMtpo5iz1kSzQEuyRlD95jz4P3Png/qv093JqI5NXpqxs7yNX
H7Z5wVsjgnsvBUNggBbevmT+XRbfknGUH7UM2RlsWZ91ac1jhgfDOeAcC2BNFkKZ2ZA63EDAWWWB
CSkLG7AqcFC4Z/yzjbvtONh9+dXo5wleb3rMUNStgcurTZ/TZNN3ry79gg5ao6/ObT29IIPJaEHy
alWCP7NfPodtzeycDTsNdtCQcwjLRJeXGvcYVVE9oG8/kJ6FJ586aB8QPOEDzjYKEMTRslK++EPI
XgieTnrPuXhy/LY2Mbv1zOWSNCoXMfk+GS52sWjU9Ug7S+Vbk7BtlM9IrPk4qnireCfhv0rjT9OR
l99t41UYN0und4Xeq6Lc1W+a/Mf3PfEhXn8lYC19+x2mG76jsUIztl/KiSR3yIASFoGcg+hveqZl
zOatJbJxTDAqK+IoOvaovMwA+jiDghQDg2KTxtLk5P7xgLvKm9XAJcSPUkPhqG1o61izO1J1x/gj
tJgg/fGDMAJyFcaxW+3Rgo7UuMacgxLfM2bHToshROKL60A2V5M/+qMibFSjQOKyLqZZG1Nhc/zW
AWHmTNSI7DGI8VGcLztCjMa+KPGROHnl7DsMeo7laB5k1iImiKdkPWcpMRnV7sI79zoLuchdy6HB
jIcmnDcXXSmJCzxF7HP6Ol2ZXrwM68k5Wy4t5tdOS78wbJB+kIjGgphsjggHr+59gFom9QEkbAqk
2N+CTe6ZsHuhjhapnvkWARrY3t1r5/wGCZeiyjYM8o7BKNn0e5ZOD97+cCkRtzXEZ2VrEV8U7eGF
CTuKVxL+qtqHaGgozl6/IVvXXYYcFY51DJ2v3AQO5P8Yw9lJTvhOWCFSyI85VGL5PaHdNCxtzaFv
zik7mIH11X/9Np2ck3z68q0TzxTY30i31MJBiItn6uP6/qCMSpx/vvpuafBEHhFHtbg1LVuYGk+/
ldAiITXvnpa9t/kYAq/aWcq/uCZO+BlEl5G2maCMUX/wdDjOLlAucrz7sKkZoMTaK2Lp4I8ffob9
FU41W31OmllomTMuVGbmbJ6VD8KgEKPfggR3kwIl5KNnKesg7ONxdF9Npi7HSODhupfoZMr4tyed
pRUcuvLPTEwWf6y+BwUj50wxCKpiRprHd3TwNYoX0/oKY17a6APRJM+KoWzzG9kQ7pF2sM7E7oKY
fi7reM4Ob5lZ7nWo49X0VWqCYjExyGqx8Kk1ptFb5eRr00fD2EP4Ei15sJBQI9SnCGO1xagFC6ZK
mGUCbDzY/7R04ebaxlVIHUTP21tcqaKZD6a3DZg2eZ2x66N8YbFPzRWAZuSgWi4jSaNbhlzBHURc
I+xJAuGfVZMNfysK9dD53aVnGxebPCyYnxMSPPsg2tAzk15EllPrsLK++SHn5WgcpZGvBfINxUM1
T4lhi2DpqMmSV03meLrMSmrlrlilobUYnRjhi/jMJayToic4HPKdsxo68+iXeLWygA3IJIBgJeM/
fKgWToRQj7Fvh/qD8mCe++GiLm5mEJHKSKpdgOZGLoORLR92Zc9EYYfAN6aBVlUF2mC01PgRwp4n
XPd2RXqSTrrHAg1ypFCW1ug++a0ddE9CRfGcWrNRRRWgwQXRIGIVEexrYq4ghZgGVDhACAlAplFD
D9xzACOPjFkYZR2rNiw4ebyAWzSr4IKZ0+i5LuYZJQ61WVDvexJgwrQ71nJcJKg80hDync/2vxXz
rh4WXedtFSZAaHMFcKmSP6/v7LUE4WnGzcoZbKCerNh19dQwSxu9ZOHOSvJLDM9YKM6wGFzy1emy
LSCVNDgLM+/WQ4ftBUVG7cplCzpSReoqbQ3x0ogL52BZKNfZfWeg3vzaWRVMghhZDM4jFOE2KZw1
fUmjZnO7IfpNsT+qyp2rDCap0/lFUAVfk3Ddj9U2cMj/nI3K3qKhsyirIpaPAzMQF/CPSi3pE5z+
2zEJMlCcdJNF+U+J3tWcqVPUzzt8sZHNfgijoiuxw7XfBUya/ASZ1mEHp1uzbFpRRw3CYva7RLQF
0YddEFD8JVnuDzhF7eZkNO8WW6LM21TWNTJ/DOWrpeePVKoZcSmjW4h3F3P+zhTRUr8E/sHPIraE
Y8trqo65qdxlWG6Yz2SLiCTqtJKHqTXM83Hu4tfpCUnJrjpAmXYZh6cWpEIsP7X+XopvOz7o7a+Z
rnv5rirLUL87JHimq0g9l+VP4mymsfuQdRuVTk5X9mE3B2HuiacHMbi4mE20SEhWEcVPxM5M1gju
nFcj9pPpyAeXjgJUdb7TDkX41WWjYaIy9IxJcuLP6iZbuDah65+Bbs46RnkRu7nO/FEnbyYGpqWR
NFup4JuTFJRPV31UipjxPwDvYUWYK8NFs4QtwbwUKR7EZGcJshdQx9EGWtAnKUksgUNQrQgvIim8
JMKYLdj0xyQJ5gl7YD3p0mBME++1lOjP9Zac9ZvunocQxj7FZQ3sGwciGwikWKqV/GvYjQu92tQc
oUpkspqXy5htZIvXSDlWAo1fV2/9khSWELaB7zPAhbsPKzKDjFFq9bzEv2f0rMOsR8p9WLkN+/dq
JdJx1bv6outVtKn9Ms+rm6J/eRzTNoNXMOXS7Wa6G6L+qlZuoS9by5vrnlyK2pi3kbNs8wJN9pc+
0JbAxXHdYyUfnha8je45zmyk+jaUz35Z4j1QHY9DVcf3EP/UDYa3iJfPKq+vqANBqxsdYT7EUsen
LDLOjIbVIeYNn0oN7B5k7HUuwSmoiAtkpGxywU3CqiebhMY6ReeSBMMq8Rja+58pcqcQWYVvvGto
hVFZFaSfjUW2HmoXPIq56CP4TKgt5Ei+49AT2I74HrNrXpBtRqIGOb2JhmgrxbDO5ipjDe9yPLYq
k+kaFcpfTwXakXo0nSch3Oqe3S/+t2nNXrYDt/CzZkOUOqxZzHFRDd6szyti/zBS8uJqzBYNGZMx
W2eJokXbaTGPMuW1Mgs0/gFXHa3oKpLPPET9hpGD8q5Wdm0LTuhfzoYs0zDeJH9aTektPsemITzJ
n6M0mwaq+bIt7TeDDnzsia5T5Dq3xwV3FrlA+xput0XSaO43+7Jzdk6FxUJrVpLgjCEBHWrkguUG
e5h430YBSVBNyyUwnkDOfSIFSZg6m4O2zUR60OzqJHnhdMRlSK9nm9U5NozXkBSHHCjYKE6GgA1j
82i8aQW+iOmiN2NlOTZcMxWjkrI/xl2zyhtylWJx9N3gVrTiOTmPdInIUQvlzol5KNQcWwgR9dpx
egJEqK3bQf1HfvfBy3xwZs66VAcetBrGlwVmTR4tAfUuK7bdaJ1H4+C5wfcYZTePwVSiVO/M65g8
Z5D4a5ASXvMPZGNQV7c4M1BQAJzjT1XE8DMNBpu6OUYufKVw4gWUR5/46vjhNkC2XHTL8SNxw4WN
LSoK+2eTVWBOqFa6jxhoS6UYm3hgR44iClkV5sJoWGZ+ddKCHJF6XO14gPatsNCZGJxpSJJN8SkQ
Ykw2A6X8VG12V2YH6XbciTzaMEhFgYVo3S3P0qLXNLnBhrI8lDSiMiTLzoo/WqNEnOHr/yqnWJq+
/2745tMT3dVjF+eqdwIArjFv0qCA2nKZp73JlWZxrjg0jwS8/nRoGmqDKVls7cwBH1gYrdSSV52V
R1NM3wPKzlTcMxcxjBgerkKcS6/RNuUyfrfHcOUYVMaW8df52UaNi6Xo5LLsvGuf2U/+2Ftk+Ecd
RdT/2Duz3ciRdTu/SqOuzT5kBIMRPDi9LypHKVOzVBpuCE3FeZ75Mn4av5e/1G7vdhs2YF8YMIy6
EUolKSWlkox/WOtbYY1YcES7aWWw6nKKfc8br3wfm15PKc/G66aJW+46qH5DDIdNBXkRKXck36OW
5LCG3CBtHavMbE11A8N/bciDSLnYEvacbd0eNVQsOvXT1qy6DVGPz2zRZF/jJb6Vy3S9JFjFsPNZ
DSryE940IkweARHD+CQDdsKKcuCEc0R8UQ7LE1I46vP5glc+2sQnG7tzxniTteVmJkW+VzRzi75L
EVDYIgHnml7go94agIpecZeH+Q5nuRXOTx0ihSRyt2hcWfSSKx809wtj/D4k+lKI45z6F6pjEtcz
JS4PwUJg+AjDFLqiB1bUmxD+SG6LtXxbaOYczFnBaP9s7GzjjGqfDPIwp/IhC+2t6tVZVbH1JKMV
0D/Kg20eh/dO112ig/gZlu5aRt1ZBzdej9uBl9tAhDqM9qyLzmqUIhHarIR0sVRk20V1b1FntqO+
ReK3HurssqG2icvj7BcsiFh4MJWFWX6msXLNKmQcml+XA9kEdfAwT4W1piC5Gr2j4ztExseAfxya
NqZXttdTMpMljS5aTvmlSdqbqdwTIwtHcgqsy7wAEioRpLwZM+0l1++S4zQEvhGzNTZE46Yc9sWC
xGVxjvWILa63EfKqAz7sR9Xrn9NPTbCpMMyj3As2ow70CyZ8K9dcNaN3O5/sm536PE3XRBocBPuF
Oqqv60Uf7cC+LO0ZK+a86yZAXB7J2OVwfRIP1HRVo7XAhC6uTQFdrwBJ5RprK71271TtdTgCZcCc
7fhZt6UZ+d4CDHDCAEihhsootx1oAmceDuCEe72sB9c8lg1W0ID9TZm2K2YSKN+WjbksCmTXhno1
xJyAbyV10UV11Z2PUi3OURugLZRPami2E5kHnFas+xJvlZr+fGAHDcPemVOwNT6h57g4Up+NeB/c
9jVdRNKP6zqfjxMrIRLfX+uOnLj2YIp8r/z2KKfhLJPQmZlZDio5NhHSzJ4wd3NRT3j0jk6EPqlg
fzUqAnKqs86C6suhY8Wofjzm+J1Ykaee4+srOQTJPKhYF3R9dxn8yBAsJvN7X+XbavZXoOTk1O3z
pdymaKfm2CXqysAWkGAmxGpovK1tD9sK/Hqp+MPn7LqCdme7iF/KaZ1D4M+nHc3kWUvqbseM3yPm
u6Ujx4d5rAmmsunKagwLZfqsQSe2GIDAmJqX2kBxf7KSkk4KbYSDIjmM1vyJt3HmMf3L18HJOIni
r247cAvPE9kMwZroeR+/XgeldgYzfqq6KwabJEeNNKKKqYI6ERdw1cXMSeRJsoYIu37tGlRZyLdi
mlpJOmsR49ioYDsujMHYzMcYbB2ao5z86iXCQT0k20ct4erYHNidD/OmxjqIfBWRJDUDkSnvQ3Ms
WHSb6GVO3trlaTiNiHIwhh5GH3h+/JqvhdWvS4pcji5ceiX7xnJrJLZO72Czhoobw3yGgbutUGff
izjaW86N8Ejqa+IOmjYFYiQdUnZ6Qe5zfgobJKKh7Bd8CD4dmOPC+qqsajgrWhx9fowMSPVArD1Y
+1P5pBsTrV1JvR495ov3JpPuOQMJs3bseK0XDL+dqPn+SfgiRULpVThXcUPGjzYpilID/2S0+GkB
H4kUMUfrihuvBnKWG4Y1JaC5ml+hTBVloEaQXdgpJJq8unTq7rqFBBnWMaLdvtDbrjtaAUeYcCez
0jkqT4tA1WE5bVUyXmSRCy9liU21LYgfkZkj9jG4E7+uuKs5iL5Nig4zcYuEfTFl56ScaO9x+JCG
SjEJ4TcIU+IWkVZN3qgZbafrVgftscRcKLRLcidWZku7b/WoQbVOBDkG2b2jyayw0v4daN96yLxt
6oiNEZiVGTCtDA1CESMb8D684QQHieMjV9KJguwBtK2CvYjgcVH/Ym0mk974iGHjl04XV2ll3aeu
ArQT0vOXx2jsjomq99lYUUV7CAnaZT4a/FtRNpzxxDrbJKfmcadr0+m7pAggdIhgAEWX3PlRdKOd
fJPmePUXT9KqdzbrEsQBeP4BTSIEHC3kDI4hLG46oUcJHog9+CFhrM9CPM3CwbFRd+YiT8FhdaDs
bQI3RsHYWqgIVeDpTVEkrEw1gIJw4gyxEfWqxJw3PWvVqLoTk/opvRsSOYAzWoron/B6seGOJ97j
QIyt8KD785Mnd53I4TFNr1NOZAKb5HJXuJDRZMSLJKzvZVJhQ1HTzs24uGQ7Hiw9yJ1fHOIuyQ95
H+yMZoyca3qsMLPH/ZSHx7oCvRLHAbLxteHcXE0hnM/EBopfZASCLVm2deYI0EcsAb8Hw6Zr8Cka
JtUrObv9ruEqqk+JR6p5C3udbsJoOWnQ832qTvQa6I+TWJb1vODR9E4qJ3K5nD4et11hTRtTTR9j
nb93gkgOz2lp0ZniC8b0dvLQkPp9li2GQK5MfgZgKWuPZXUfsLOVbX5u14jENPPD2tQXTlqzVO+h
4cYpgK5Ud9DCcFIYFgIr+YMS+iPsShws6YK8wXktRiTaY7VOCmZvTaje26oaNw1ISFvxNPXwtUZI
Jc5C5mJOPEWbZwLuTYp21Gf/7iXPuJPvF90LjOo5/RNBaPbCmnt2gmeFEKBcwvcmR9GaSpLqEsTb
fp4/VUPi7WUcHIuSRZoHPKueAS822tsHrFjWQ0FDJ133zoYwx65v55AtWmnA+ozRln3V2Z8oN5bs
vl4QDs0h+MUpXiT18HJpRmY67TDirnWohYgUyuNXlcFoHYP7QcDMjVhvOiUiy8EJN1NEqIfFde92
3lsihkPSkERQLIooRYwTov45BsHP2WEeMFEXxBXiuTqlLUU5UIQxrGR92dJqrbWNHN+3XwKmPdOE
pCcRYu3OJzW1wLgcS/+8luDOHUs/+3DzBog0rXuXGpoJqYJP7jU5BxaDivZW4TVxhvnDkbUF2oR4
QahZQoOK4ADLAnthI5JRk/gPY8uVUUwviYfNOFnIhXVcfVFW9ynjKS8ZHCTf/DlczfjP2pVUxd+N
9layDAHx20QLWw0ha45VBMcQm5qEKGdOLLalzFn5ZOPT4NcbBcwqyC0aNrTTfSiobMoO7+1Qoalo
a6qFWz8tD9oFdN0Sw52kMSibAfVsUGq0SON2KlwWmnMCeGKRx8lAtxBVdKXc51iCAwgCkKPBSddt
iI2AkJCAonZcno0aAobW020nq6N0hb2uF8JM2W61GoqNYAVsaPqzrH5kTXuVmxIocGCdCZDafu8e
Sp5x7pzMnNosuBt48cD8hMpqSRwcqq3Xi15PARW8Z7E/K+ILYbkLkSo39dczUbvJRjTyPO2ZG7UN
YWl9h8hDWdc1srqMsov5KZ6FPsfeNdHbaKN69KC3NTOGDPEMFraeoBeF93Cs8b6fKqG0Uz/8FnGn
P5w5YYXvFPl7EzL1cpruNnMw+7SCYiVvFphM4HoQXTlu+exGIVu0KcRUl8a0UQ3UL0KH5qU7k3Er
14XFnb3GVafmgERsRi9WgfRmNC9Ji0hxsgtW9cqt0YBcDAuBIML4jOUtiHNIkMMBF6INrfv0PBJC
v/ZQgbVec9ui94GzxGbJ9cunImjYgkkGdNF1o+1PlgN3pmkIWPS3RPsi3vfHHD0oLjrP4+6uHZSD
gQ73MZucsiWHLM2Jdoib/pzrErNihCGtPRF1JgEFAy7gnBSomwffrFEAPGR2d3Q6BbaISBDu1ecu
4l+ataeCy5TtWLqKYrI+qtZuNrZNzHAXf6iB1IJZ1PR84HjZvtWrhnlxbak9VxybsomXejCBIR/Y
+2dJyNoBQ5MorU2Zaj7uOmj40L3VM3FGfvOOrJbJagvHMYWUG5Xpj0EwpbU8PIaK/kmHAZJeZkMD
lw8zmls3K7L1gPmVArxcjSPGIj/pQ7YRzh0Y0VLH9ko1fkZAMXPFgmxaFIsoqRMG9bWoiLd0fAAS
y7DBYzgHub3u+g9VBBSB7vCkuEvVLRybnj2Paty7ApH/IAtA5fPgbeauhIVgbsJJnwLGF2gDA9vq
DMlG1NpPiaQycp0xRQiNMq9HUUvdvWxE0T1hnEvdBOqDF97IqnW5kSFfSiN98Hq2vwGrsX5JmxUv
UkzZw2ViM9IWSuHbFgrMVnZODANmQxZag9VeTEJ9BAv7h0F9WnNrs2+dmP5njMlcT+2r7CwfIch3
7XtlIVBZ/BNjn06lt58Qvy7sAZWf7SzPPFIwQI2LeSW6OWG5VvzgpLPPcA8501z5l3Fzk9n1KQME
MFTU4xsah+m+gj3gpmy6cZETOySSZXW7dGmG5zPARugio1Vx9KCMDPeeZGYZD763S9qMpdaAB8Kv
3bOAI/VoQY3L8uRZFup6bmziruuPqOXItFLBY3RvcVkpXmkL1JH4oSqc+dgU12EZ8NewmdP0E2w1
bSBK0bIOYYm5SoREZGKTsGMWIksRMw8EhTmVIbG+cAWcueZ2QGymWRiwpe1hFO5DG+SAeFy8vXFh
F6dakdcNG/ikbyv8ixOe9Ll80ckphDFnzyDwUEDcZZxuh7dSVI/sXWaPcs5K4PAMjWKgGNxkRga4
Bpx7ETDvrNPpMhoMsTKBdDfDmF6kTcfYysRXIp3wYlF3hTF7h6xpgWf0PUEwzKcr+4UsinhVeqLi
upxwVY3NB+ZF1LELViM7kJtUR915kHk3Vde9lkPKpA313q5F1jD0Hl3Z5F1rjYR4LEtsUbQhfmac
XdBTwdlM2ypu6m5Jhm+XhKfZhkX4amdOxyjgu8mPf6g++tCym7d2c1xSLEI9hfJ3jwUzHQ6gqU5x
RTIMyHuayaa7sJbqarI07laZmrVICGQLoIu0dIhJkDMjGjE1yZYJQ+qjwZ3PPdmR2OP4zFuMfZXa
FPAyhLda0EA3GepIzIFBXLDaC/s9aTjrVFqQXBz63l4QqzwmqwqZ9sqZ5Nske9akGA38hTbTSuSm
aodzcO2vIvIxWjesoNICzprNgYJ1yJW0n91JCteQPeCGlQ080LsPXPTdcWS+m9ZgCayWfC2sTaHn
pyF6s+r8ubDq5y5hWBD4OFnKuH0yUYi5rePPH7bug6PukwK6N7RX4gI196Ox2zip+LlQunIZcyIk
VrOKSDvtJhiGaSd9pDT5LovLfd62kA5xGWD9LC08cLbvbGeypLE8fm8j6BvBRTU2cFthc54+PpaU
icgMCe04jqdgvM5lUp4izFuDlg58aL5tZZ0lJ6VFdNImRwFuHXWqrxemytXJ4N637QuR6+8aDZO9
mIMzZOuxVw16NYoRxivrfiDC0pRUyPPo3E0hC3JS3JkdvLvKOMC1+Oly/83LJ2IJZ0IpoxgJEANJ
uBhE28ankpc5Iksmcge0c9Ua+YKS8q1a6jvP7rcJ86VVNt5YcjipI1vQgOVjMYEwiNhrteGCbCA7
9YETBmnpkNfdwUyJu10PuAF1STuCm8wTnCTeuPVDWB5zbBEb3rOA1aCWenEkyW0EUVkntH7RQAst
ItbFbdJBW3OQmrhnIqk0TpQi3xQWT69O8DWnxt07FqfIOIqJ9Nlwb3qD4NqW+KSM2S4VzjhEX09T
XrxFJfOmpWFJgmTy0ZQtljN3Z00JYZ/GZ+XBzDEugv3X53VxuCHm+bbM7XsZins2GO8Y1A+9orIW
krYwL766pH0UFTzN7CKHU767gFFpJz/D3rtq67uEQQGAGl5k8zI81dbyWUhUMTYWxSB9mEZ6H7fp
HkqJo7ugLGsXdkHpjahd0gGzl5JkR1OXa3+BCVAwIehzhabEV7sOomzOo3/3Tt9ZWtChbE6TmW0I
4RgLw6ITaSVN15Vj0d+KcWcsYgakxIKX+GgObJu7FV/FvOqtjdz3HDVrHEdPUe5Drr1TIz5O18u8
ta+Q3ZUx7skKmSEHF8tflp3cCprehOs6al887GVFhH+4lsgyI294HyvrofWTaFc+9kEykb12xAvw
6kULLWYLpKVmbRCVjKDCaISp6KefpHiIk2pGxPQ+zNB/0LPuUwSQSJxSl/Jv1fdYOwFoHNxhCDcA
XsECaZeAeLskufeInfBz6KKb2LXPu7TH3E0BUypoBaJvXZzIiIbSyQ83ucfREm06j9RLjRmhCvx9
7dO4VKPJN0pxcOvTS6pT9/h2r0Qwtut84G/mm+5BDgjIFv1uW0qw3YI4zr1KzS9diJdUYddbhR3f
ktMnAwWVX8qU5nLunfxQj91T7j/koXueFsUqQ6c2ewmn3ZQxBsQUXrIDzYpy3iw1nXg2VT/7Rj85
4b4J5DU/0SENMShOHsI2CMXMr+NtOU+UHj0jmjF1PiVppEHHfm/xy/PYn09TSHBo1qD3UiOOSkeo
6QvFYC/Daa0DimQ5UGxHYcA+alrXcE1d7T01owtNVbrlmhNpYr0v2GNydLHX457bDvNK8iMxHw7D
DVH098pmiMmu8yGE5kMUysye46TkU9lTZxiONFM5sp9u/FU+xLziu9la1/TsS+UEyBfGD2Fxr2tC
mqFpmfdeBfKx0bza+orO3/VYcfbRQWXUHlNs6u+hnVX89qcKzNlWkfXD9qkDi6iilXHkvlPjidKB
qiMgnobVTLJisoxz2Sl/Lg1ijjx3aOZVe++lyIkQDOzLSV743NRxTPLM1AHPnCczrH75ZiG+BYTo
CKGzMgzOMzA+ORPRuo7NroKBOVU4pzK1naA5yMi+LlyE4lVgwUuaCKvsOzgpFSzZymb30ql5MzWk
xVILOnGx0VEVICx8ydqHRVH2p6nEMSeAHkgsq7hBudYUO9QiB6rfQtEomhLBAtd05ZbnzkTIcxei
PbJafUZrvQ5zXo6ZyyxkTOAVRSETo7FjW8QoDk/ECfkWGgSMxTz+MELr84pmXyfMpxmRJwtKVw8r
fdsXyUU7WLcd97FdOtWvsmbd5mgeV3l9eZhY57eJ5O9ll1SsznwX6rI88yd9qPvyJLC+Kkpbn8cs
MFeqdA5zxL2qisJmT324txoyocOCIa8dWLQKpEBlIXRaNbt6u7TcvmQ2Pfs22lZP19F3vzSGAT42
NIS/G5VwecQC2nHZw+4YeWWy8rKv4B0k66nAcNb4RFiU48dSUep1QX3dW5iaUtaapSHrsSRupkjR
48V91567vbox81DeFYjRWOL3rLAu6XUg69vgkIMIl0e3444/b+yCULGlema2RZklDTMbSvR5weZp
Z/gZOfCJLmy+o7jhL1rdMYYy9LPmWQXOpZr5qkg5NMqNXpWIFFbYZ/aMJHG0boeI0IzJrntkJQyL
lmpCx6VItUxp0Kco2gvlAehz7Oc2khbKgv58CZrP4qRdSM50QqdZZKB+dXwCdY5USfJ7UAqqmTmA
SlANm4CrUqZnqcf7RsASh8nRbNDzc/8iS7RO3UcHpWZvcZnZsZrZ1/Y/mecsaLjAPnKrLRBF+/mx
I1vXjM42r8p9l8uPpVyIBcy5w/vWJkz1rZ2T4uJOJ1RjZL+PHaCkcpQXo4Pc1yk+g7AaV9MEH1li
OhSAHpUTs/iZEcNGdMS1U2Zk3Va7ShmksWnL0rOIDxkYEDDKOGoqre+VKutd6k5rOCXhvqVCRjDi
/0y50jZL+CyTptiHQ3r6kWmTabVuqlCyGh3dZFd2knxwAh6Qdlli3UY5ObXSyvfSQ+xWd1O2qgCw
GcbGJPtSKs/mHWNVMThQc0z2zqsKRNgycO8vltUcusDnFSa4kG7PGUcU923ORd9yc2laFPxc2UQB
Dfg9JhpmS00obWlWYFijcQty0B0p05TvpqGGkcVMIECUtti+q22Qdi92T28UD9GPJRqafUwsl2J2
0mqGtHFQXeT46KIamWy4ICuY53lcjTWJOal1n01Mb0xbyz1nD/tAp9iERIc3ebJcxK6Daz5czuG9
bHBTkIta+O+J+THVEKg9G+1GFabXYTzc57OBYlUK1i+oeQvNfWkpTvLMLH+tnOZiiNnIODkvm1ok
4FCKmyhD0y78k5U+kg+dl+wmOf/oC+89d+iXghRFpjuxs4fF1BNWMya8MNmB5AvYOsUyN0IygPrp
px1ASs8lCSwaSYfvTyerXR+vExZ1u9B/5pbZrRxaL6w0DKf6Il35pnlWE+e3VNzqW8d7ijrbOdQa
PZ5oUczH4pWzaju5ADyVC0MgjSq0VEjmMit6rkMqr3TYStOW69Jfjwr5pEcbWzYU2oTjGk4yfyT+
JoK+FQJXtBr2BZEB3n46W3DEbF3W+CShHuKsn/cLXdiKzz5TBSLMnPsJbA/1ExliNgBiGQuU4FOH
fnl+qL2g3yVcq99NX5+lKmAW6NP94pa8LrT34GRet1FLys4xcjdRCDemtwhf1QjXu3BJNj58jikK
wD96Ltu9sL9NM1SoWDCmcoaKqT8myQi29cttozBtzGFwP0WKpKWMg8bto89KtIp5pXU+hgEx9AkG
GWINoybgtJ4ZfqQT0ZuCyhpaPa1c0zN29G9FTlsadBnPfoTSZ/DmeldPx8DXIye6DQLfNQSx5WbT
16ctXpMFu3lhcDYXeCpMmtf7wN4M5Xwx+3j6ysI980Q/ngE6uRrsH91SkII+FAjxSw4QzFiMAHS5
BRWkKq6ohqDOlnAqkAfvEwDbOqt/smBMNjK09moUMIB9Zqv0Q+6e3gFnNsPiOFY3uoW8UGECwF+P
nnK+itzaO0dFOZwtc/OZoPqAZZpZ63mkt4ucByawDQrLjjsCtfDQKbIM7XUwxyReeNGmGjv06+QQ
S0sHfE52vZTdsI1RdmvATZ3P84l4jEiLsdjIyHnMo6rYsHW0tOcT5NfeTkSstRBmSMUgGVujQl2y
7jOm6jl39HBjkdKxbjL/KQ2Ct7BtkqPsyIoIdRScxVYFAQWhXOYSiIafDhVfyR0+Esw+PSfcLlnJ
aGigQW+zd7QL4EmFAN/gTvXeM/5HOnpnCZcj96X2aiSrprczcJ4WOnpWHHrd+4fc5XsIow6RgWqi
5liyYdRAjywb/NvSWJsoT+/NLIDVzyCpy+i9GZD1FekAdoyrPbOVD0R8OvOaQ+SO4fW04M5eqGYR
4mWcU+QEhSn75hAnTF4WV+5o5+spYnAZ4Ac4b6YO/yAnmGCShZVvBpqAem2EkbDTA1DvrnL32gz5
WqHgylz4D0IEQIcKhtTMJjwNpdWrGkylLERxRKXPnkMR4fZiXHu6nbYyL5+a93jxd6HEw9Li0h2G
apPPt4sfxxuDsHwteDZNClMhjMmLC4t4vVTIlziQX7nuXwkOS6mqp8/ZdclvsvAHLeyXfceqjpFF
kWpBhEhZAKViuSwave7em0zJrfLaezcpjgv+zqVntY6dif0gyWLum4NNdGPaFCq3Nd3Oy4Vp6RfL
egF+lyFmmtBbOwAYy9CRdz5dvRsR6qASdUx7GszYHS86CyKuPEmyZ4WMmrayI+OZWrFH0sYIU4vV
iRtiiY/8NNnGqAdmJ3tLcIMjdgBHx8F/Uh6jFI3QZvodU5giQX7VetLb02lEPu4uv62Xc+7y+0Sz
UmU+ykRMFTetkBf1Iik/R5QYpx4mQ4GJRY5WvqzFso5gqbrOdI336tlVuuQeGOEtVxXkuwbN4Ajb
3eeJKdvhLA+cmWv6OuuRvC8WBpoucOGmBsjUO2CmJ5mYnTQBsMBpW6deh4A0OkfjCs45KBmoOwbX
wNiAe0fB7YeE9bhI3vuA5y130gKnfAMzNHFAL0ISTBW3BxRzhNHEZbtNGm4f49IymTA5t4uA/Sc+
u61s0E/VNRPPLqIQhU2L8JM2uppG8gNRiWmnCXdz1T2kNYQm7J7DOm/419iKh4a9SdS2xWbQxaUF
MG7dJJsaidoaWXWM2ILjKPbz9mhHW/KHw+MAXZo7V4OisYeS1jDaseJdFXL38b183CdRd+UOmttU
4aGc9Mx9EOaI2DtGI30NtmVupmMq9LL3bJa7OJGt799++7d//Me/vU//Hn6W12XGorFo//EfvP+O
mbCJQ2SHf3/3H7vP8vI1/2y/vupfn/XPB/nXu3zRnw+6fu1e//bOhgOgm2/6T6hTn22fdV+Pz7c/
feb/7gd/+/x6lPu5+vzj2+sHIJE1ms0mfu++/fmhs48/vhnDVlCor9/xn7/i6Xv8+QmnX+KPb/hD
yuZ/+jWfr233xzchfte+9HxfeK4SvOr1t9/Gz6+POL+70vMoMmzJIlcLPsJh1UV/fHP178pHoGSk
FMrxlXS+/daW/deHvN/xd/N4jtKa/Z/rfvtvv//fnv6//hy/FT0Ctbjo2tMDy2+/Vf/8M51+QW2z
mhAO3wAUomsLwcP9Vr2/3sZFyKc7/6mOA2U7bQbwbo6C79GEZlV3pBF+z/zi2JZ444IJyPg//89r
GEZQeIYterYcdPccRJsyDyh27WrZFSN+wNaVxU2Fu3wNVpNToWHCqTx7uqzHOV+PKIA4C4abTun+
zlhIouYWTVkS5gR/iYa1dKZQi7cuqYFLRdHh6pYiU0ybElV1XwX9i1u742agqkaeN0ePGZkwMhz7
l96gkQ67MMRxWviPOR2zF30pJRX8nmFwjr5mZJMH9lkXI5JlIt4/k3o5hZ776BbQ70BQHXxZ9kdn
is8HVwQPnkyAbzvZfGHpebwqevRsQmXRIWO9gCrKZdY8aO9iTCtkyZV7iG1HbI2Z01trZCkU0k48
55IoWaQMce22hFRQfJJc4FKBGZ4bfofmCDOlPVI4n8+jyPZuP6DayEHUzSYRzwSZoUFPL8MJZWqe
pjCLPOp3MAm2ZzJgNQMJmCdh0+QCWgnS/JBUBWzzlDM3RbKwZSaAEH+b+roEsoR72wTOIVOWRpaR
LTdWxwGkK62e1JL9yGvSmeaRlXuYxHmDi5AJcF7NcuMI9GxhqxDilP1zSxfFbcrLb42amk2vo8NY
pCFUP1KXwNhslyVZthZ2/V1/qr17aphLgXgVN4IMZPgziN+XvCdNVKd43O2eSLbQZTPJu2WP8ueX
GuaXGuaXGuaXGub/ohqmF7QUg9+Qw0Khd5nOI0AIu36KBfJzJ3DlYfDBuC0gvGTqegAsYo2LrMFP
L6m9v/6vbt7cFKhGAQL+mLqQcRaEu1VOVowJw/EwoVfDQXr6pwMHDqEOoZbjNI9b49DudhNAWSWB
iiwadKqFNoytd2Mdvt4UZmBczcOzoVn6G3U1GhuwFZA+GLbV5dRbOJ5s5ltf7/53bwZM93opX5sJ
tPeoLIOd22s3yCBsuKBTTPKO8+zXQLUWu7LeSmF+oEKM11UdsJl3oDj89Ub6mCRVbqaLnJw8C/Xg
m7JYaMei2NbhLJisHeykLz+SMPwSk8Q30toLuQwH6puRtmOInzsWidSdjGn/P68opec6lHNUzf+L
ivLitXnN++bzv/znv5eVf37hn2Wl+t12tO/7nosRHE2V+FdZKX73lW0oEIXrsGS0zV9lpeGLYILC
KqHuk77t/VVW6t+loPyxXUpLbVOU/p+UlQ7jnf+hrnR9CV6F//eYU9iu7/+9rqRsz6KhTMyKwpMW
19fW3otqfeaUghlvAC8p0jUk8rk+74fc4ItGWjQW4fGvNwMrRSAWUbOWBdyMEMN+q93+R0X0966s
GK503XjfM769qNt6xswqWCXPj3XgmUOslnk7JIqlVpgTZWJSfXJ21De579Q3uITsNVaPEotBb+Lh
0cs98PA8ysXXu830GC5N8qPNtcTsZb1M1UhYidcq2D83aJCvrS4AoTlPB8xoeNyzEP9BGLGEcs1g
jl9voP/8+S9E0DFx1VeBEsh7vz4IV4V/FjTU2nQ51IcWs5lv5ddFNvVng7lyChynX29EkuUX9unN
17u+Z1ObebGHZ45PiUNR7zyUByixM3XlWJ57FQgSC2ZMEz0es9kX4AeJt2IAdcGzBvNPlASLZAmw
rPT+F5rjF5rjF5rjF5rjF5rjF5rjF5rjF5rjF5rjF5rjF5rjF5rjF5rjF5rj/xE0B0SECocBkaqY
GaszKwdEn7qd2ga1Kq7hN5IRpayfzWQDti4cFBAlAOeuZ5VSYulfLQNJA0No7q2yO7KwdF5c1aIB
b7231sLfKwoBmGyudnHjZbdx1oY32fCAij67Zc6V3dZFCP6gx/PtoqwLp/jg56QABcAjVuzK48No
wZ39+tfXR1mpf55UOughvcfEHcDJiaNdF0SpoVdnVyUILCEbCnBCv2WEQ1aqgtHTdezK69nT56rH
GVxO9mXGkna3YDK/q/J41bSzeYEFiFa+AvA2pSFBQNi+vttj177WCdw8P+jzG2+GaZ/lC7k4FvqD
xUvO0XwTcpJGO7BS18aCYi9dwCRjXucoSKzmIkxYMJWIPV1HjBgDS3JGM8gV7gTVB1EM2t4k08fO
8bA9JVW6D/w62duem9xnZHmakhi+iJhlfGKvVuGQElcQdJ5bAqYoxmm/CcSNk/sElBosVMCNxh2C
JBhGECZMMuBoQiIBjW/KH3jksxYxxBEjbH6G7x+Vlg9jZdBaPrduF2Kvr0FNWB4ReUG3D8YBeH9v
J2cXN6ENCDRJanPdjP3aduMEl481IiAc/it3Z7LdOHZl0R8qxAIe+il7EuwpiZImWFJIQt/3mPpT
/Cuu/6oNObMyKmu5VnmaA9POSIcaEnh4795z937uS8wmFvK70MLPaXaj4kR5QRC1q6Jl1BLQsIzB
gupvW6deLe9DUFgOWXdxlblWFgzpjJgbSvXqMhB5JWuodZJ/Lcz8PTBVfaOknnEQZUEzUJASSWDS
KkXh5AX4tKEn0IIAwwW1CiilrFwmWZOyvvVUmo/SlFTIXDIXboXHKAHuoAfqtuwS6ZQ3BIbLBmZq
4iMcByBWCwMGYJ2d+doDQupRYn6Xr+Vus3RjVlpydEPonHQZi/lfutaqGIqhqrJClfNfV1u38VfW
/lpo/eVv/VZqNX5oOPWgIRm6KYSh8/V+6+DrPyxDobZpWoZKmVOnuf57B1/7YTJHYzPSpmlCpRD6
R6lV+8HlqsiybJt8MeIFv5eC/z8NfIM0wq8NfKEJTbcp2MJZEDKJW1IEvzbwPbfw5TbpjHk5ZgQR
W4Z4uYC9h4KfbBUMKj5un95vBGs/MOzwFoZgOWt/FD8tA7lEl3hM+r2qxLihxsyyDHmcxIwYkyOR
hH+IcJdWfQ1atx6hoAZjuSpQSBjRF1kRIOsvTYeGii73MlEAfDATHDhB6y7CFpIOgWrtavkyyU4F
M6ar0zTQTCW9EAeIHKUhuF1LabuPYlKysW6VDMcwDJemgnAW7KIgix6HydysqjS+rQryk1scVFTn
lpqIPVNoNL7zhLWmrcQ+tAca18J71gj6HiYXgIKcyWY4FVzHIoKrlAKDlCYH0tjST/lgxsLHtWMv
ICPPC3KmfrVx3YoZ1GzeAqLoGauu/Q4gvR+16zodLFb7QryOoifPc2YKHLYtOCSAUSThJY20aRGQ
d9MkP3ZKiSzBmO6MQAdyLLXBJUi8DyNWWILzoXL8Gk1kC0yA/JshAwP0fcXJ3NpYBwwRLyGp4xNi
hGxHgpxsI2iPT1GAZLFwvnL34/buJ+tWXF6N0bO3NYvpSlTkkRQDsPWU/GxVO782pYCdKcrrGBnj
zcz8Z8+fuIKwo1Xy7167CPUajnR4Ij7brtVCWdYtdOEkILiuqJTQ5a077LXRT57MJhk2ZZNXaKhI
S3dmZmI3L4udWhGlLF2K9H0UX6u0GI4FUwsE5CjR62hgazl3VC1FpNoUNwHhGD6uEt8UTJU1ZMKr
0sTJPlbBLUajnB4gYLksyVoXOzW5iCD1tznpJ8mEUTCA4wkTELSKwJtFejscl7WZXVSvPps+s+Xo
WDYyrDbMEFpCihKUvh/30cLqq35rcblspBFpjAer5SBaJqVqqBW839BohqZEFdT2TBoOJdE6w8yd
7xdNqtTdmJ5C2Y+OeaCvc9joFyv5VAKUEgS3xSllwGwRpYBg/6OA5SjxEGP2ymLUDvRv2YrTiIoM
HPamdumD1eJUN92mBOEEZkOqtQfLzV9HC/lwxQjlNJ/2YGb4+Ab16IXU96HEipjBVvK0XejbRKI1
BK04kAoynVEQ4LDyQUi40YOcSI5nujwbcK9OMfIpDJqod6Ni6tB3X4aMqQ8tU3+6qr9x1QqS70/J
0pCw+psqVqEaFXCbyki5j138EupwpuAJd1HPZM2Lx74pdG9D8N4mnxLyoorEfGuSY5POCgRBcvdR
d7GVq+ExqwwYHqku2iO3P2jGysYVoyNKrnZZqM1jM1nIxPniImQYl1kydH5VA6UnkZ5HRJLwZPg3
iccUY86om/BBYXritAJPcM56KH+eKzkF1je2QbckG7ZBEWDytB0f4W0jTmEp3eRMfQJf9dyB7NAj
zKAWiWQmlbYlLKsAD2ZPjDzv+AlF2i5FFTwIBgs9xkojyWl642Im0Gd71r06PzDYijzv51i1T5Bw
XiJL3UieWMiG+LJkj/0QcuWWS66PrMtALrhWN5nhfsqAx3KPLxc3Zzm+6L57zRh8qYR00orulJli
MzCz1HRMd7cN6Eyk4KHePUmJvpXZOg4gNRJ1Y1fWZx3ZeysoXyWrBpfdECyuGolZVgb8GCgk7xwx
lpq5wKPUsxAM39VMTxcS5IHeupoZaCVdv2RDuyXZujGDcDdE4aowD7mKDrcOHV17Z/LlVGPSypTm
KeoZDqPDd2G795DqfDupHWOwRIxbK+ZzpAXbkZn1nos4wEzRMDIx8WQF4I7qM8qGRaVJS4VZFUl/
kqtk7wI3JKke1OkqMCKU3fXc174fMfOYlG2KQdhS7XXDGAIDd6tYIOeCH1X7t2kh514FJvqSY8Cb
YCLF5IFzt6bNhC5ElnvR8vRSQtxaUvEYdzViHn766UZIBvU8oMbpEpr0TAiFHlQjUzvg65aD7iQp
LvnihCFFZC80AKFwA0fLO9YZAvHsrS13ZhUGovew23Ja2Kj2p6SAv0AA2Zf91tcmetyU7SZFJQMf
G0TQLCVt2HkKNCrT2HNGUUmk/dUb3zzZbdKF/3orNvtOYP7n39+k4z/+Vv3jb83Hr/uyKYv5/QX+
aIBbWJ9tW2aHZQrjj12Z+oNwJHscU1V1If+PBrj5w1D4M9rcwhQaIyt/7MqMH2ygDDZ5hq3xF/lR
/41tmTD59r9uy+h4k99UbQE5wZK5Sabc5S+5SoBJthLqbPMjEoHzJAZWiO1hmlEO9ZUdhgSBLXU4
oYN0mao5sj1pr2WejqsQmUfjQZ1vrFJdp30nbhG5S5g1aQpxIViXfjU95WVGBILIdoIQ33qWS/O6
C/Sn1macD2eXj4bVk9d9mWq7Fu4gGAsGqFMd+cLAETruIvAGetjth2bYhlKTn7WrJ2vyuYkQzjL0
ynxGOO5aGUpTlSfGSviadgWeh8iIVKSVS4eJCON4QMo45vTenTj/JcrC8qNQypuZTrpCr0NR3/Kx
MmKdvaY+K6JYa5aZP4E7VTduoTCpLT5yRWHQf4hdKCl4ZjoXsgYDTpPgNjlY0wG8leCgj7jhVUsZ
dyBUxl0zvQRuzUPDC+NVWfMI640vtx6YHqmMDT1uexMH8rgtEmZqNCsQWyPUxcodwhcrj9NtlcH/
ZguayDDx21KrF7IdGk8Kw04YysDz58ELiBSA2V31quc9UB+Ps3CvJ4SkSz5UYP7wOplI26pt1K9T
xizH4Op6jAhJqh4+EWw9q5z6Jc1+6WsLBm5P2rryxbAuOi1ZgkQTm2TQi2c0FJzgvPwWADDEaL+u
rZjts1Wkt9BD2Ty6QPt1pp6MM5+ZdhJTk39IWXQLxoLWOvPCAI9scvxth6l4+kd5ygaI6eX7H79f
xv4Uulmz7f34bAu1UVFrRckeaj2J8imOoE/ZBWIU/M+kOrFFCvbff+ROSYbv//X94k85B4w1xaL4
Dj8kUw7Ca9xdQzACBn9vR3BmpljFYFiviJjVUza6wZMU3ptWae5h5THWYwiCot//mOYom5G0wXNo
poiG6Us5IgHQIVBYqoWpjUwmhkAthrG3nB6FcNx1qwJu6AYgfnjQk+bBm7D5cdaZTACWqO0UnVFw
gU4L1+jBK2xtYaWStOIHSlZuEwSLSLZniTomzmiZcP/CeHQoE8F3lLl52irF7LELyjC4sUfvFjUh
a1A2RX1MC8wJbR28yEq/F25QvaS26ahGcpY8iJ1/vHQxUMMGsPOmsuG3gkkhMpUDB1Qlwz70cJ1j
Iytvhp5Uj1pw8mqJR25MVYuP2lE0Vdllgyd2xfQSSUgVJQ1sU4cO6airLW+2MjF3Lb0+VDUD5Als
4bUt4lPgxlCTq1S7NJr8Lo0VoBg7Zfg748xCMYJcv4XGqxuqQyMiGAuWZWIknmTdPb9JaxZQAX3/
JvuGue5cRN6aD7LA0Mtgn0wyPSOAf83oaKAxZAtX89yJoTpHHXukSkesMf1RXXN1VLrwFhmD3873
S1Dm+vIvXZHgGUYpgBP6v34IzhlQ+dNj759/5bfHHsUDShoUIxTV4iE25fl/K0aIH4bBv6OywENM
FRYhs9+LEYS7TIVwl7AMihhC5TH86ziBrfFAtIRi8uX+rccef+9/PfYYwOUHtpkkAJKsEEv79bHn
clFWhUwRIcwTceJK5GL1MtAshcycS8ZzpSnH4cCkzHDQhi5lSooxoyw2t0QD1V1WgpfMxxEDHieu
75fvPzc9ptrD7DEP5OKYTi8KQ77YTnv/6EmECiNBoXSwAIfJZRgfuUQ/BlwXdqA8lGq/0VR92Fch
IONG1jdemH+6GdvP1G6Dnceddx7tAQ+xAoVLrd0NokBt6/ujSyw+XmmczVZa4WiNtfNcu9+WbAxX
dZGEM+ydTK3bwV6uy3oNXmZYhFSDQGUn0iIf0QPYIdA4vzQ/vdjeZHEX7APPFsuo0N576ib7fpo7
jCTlFAEBsVWmWeXeY9B1GnGX+gINqPlgSkO+lBQZjnDoNss075RjmzU9Y38rtcjzVVIFC9yuwT6r
YdZpnVHxi/rW2ovDG0p3TG9mYiFF8OHHT3d7O9337bQCQJ4eZu20KoTT+gCJNN15cvXIhN470HPt
AlYi2LgsK+m0vtTTShNOa047rT61orkA4YikmnjD5rIvgQescrHzppd8WrnKihrvtKoxr9c86cHJ
nNa7ZFr5BpZAbVoLw2lVBOXA6WdaKRna4hNTxm7Ohqjf/fJiRedsWmynVVdh+WXO/yWb1uNmWpmb
aY222oKpvbINbv1+LEf7mnU5bDl9ZGUvmtFJp4W+0azEmdxFTc2gXoHibMVco7cmVYfUzSvygxvi
GQmnPKIFTM/54yXOynk7BRaNKbpYTyFGPKLeFgHVapB9cxvbowT4qMmBVe4l2ceWFVgmaDowQnWj
Sos6kt1NA112QYSTcbS62CeqKx/kId+UVbdpbA7HwjXXio4grzQqp1HzBkY41HtLJlAZl9YlU6sI
laS6aNVBhWWHZkNNi2OfoiBijBG4FqAK3kkIDL3X7WrZHg/ZmJAmNzFJGjIMUTYizLKXeXOJ0+Ku
ByzTmFoqFqhkGRdWe0649VZZsciDyKSCTUHN9lvTsSLywso0wD/Y2lru+m6TaQjxYoVzkw0O5LUQ
GcQJW3G6hNhn3wrjFg0cOweZmc3Guop+GBEaBD3jx8El1I1yxzare8rFQ+N2yd0e/HztwexYtUOi
P/hJTbazlq6gSRi57ZnA9kdaPq5inbqh3NXFl5lm497QsEkD2GL3okJY2DeKEe/t8rc/0jM53fqk
OGUdqpestZjMI4LJocb97PqcUN25amC8aXujWVOfKlm0cu1YpOUBxMG4rg0F5SywuXk0+BZUIfmV
upd6Y8Y2nelNZa8UM4BZWGWMM6e5Sq+gXUp8mrvvF9nNbrHiDdusqmkyRFoG1IXynx2bHqjzyHdg
Q8I3KXvjQFGLDThOXYZlmDUC1gWOfpo/8qZJJH2aSWqm6SQgEDuUBDX41jZymOPDGltpd8TnwvCb
F72omXJqx21O/wFdeqzscR9iCpqmoliawU4wJyVVTEzV0+yUmKaoIsap+mmuqpkmrNRp1qqepq5S
xq+MaQ6LDT20iGk2y52mtBhDnGzZ9Tw0k+YxixUWe0ifMNzEe8SmYG4xA8Q+1TPwBvKie5q+i5Me
OZHoEd8K9uo2m06vuki9h+oWCeuybLjQAzN2D75c4fuxYBwATYReXWFCkfpbKVPX7Aq9/4hyPK5g
5aw0dDxsRAdQCBm2rLZcptgVdwCQZci2cPBzf5CIsKfSwQe8scppdP3yZ1bN7OXQtiZMeKM4mHBr
LNM2lxlQN7b6SuCkshFuM+bcfN1Lt3HaNnNKRxTqKOoeS7t7SnubtyHmtGU0MipnK2PsPsmrmccb
dbCLZjhYFK+TFF84+9lizbtornNSv6x0sbFhVvxi1SyYetefJaZmKUsq8RkGwoJQd7NVXDt0jPDw
V99DMafIvuJf76HWb/Hbf/49+NM26p9/67dtlPVD0ByiEqDSBiFI/8dUpvlDCI7/1NGnccjvEsHv
2yjjB80eujZ0dAxKBVO75/dtlM5UpsquzDIpR5DAtv+d6gGZ/D+XD3SZuD9bNX4MUvzUKv60j4Iq
IdtJA2HcZ5wcwlTgVF0VOJL3WGosqlGGX8vPmmye5QAT8QA1+BW4ygz/lCdXtZd7Gshqhh3byx3w
g+BMlObkqhD+DMY0l8rQHwzY+PCjxllY9v1O06jfjVp1tj0KnjrwZk/FbtKmj5QMUu5nBFs5UHce
lPZSL8x7FoHk0IL6IDpG7YFc1oVYD5V4MrIqOPriCoIApbCRaosa81EFp4BiGj9IrQpIMe4Cvtyi
Dp9ZZnkszSoYIrh4PQmMmAr2SL3bSTSHVX+wYMLl2BEEwDcYxBg9eHQoypvPMx/FCiAz3GP8ezu/
9YC2wJPDEAvAIZ0oDWf5lWkWfoqVBETADT6r4q0fPrz+YmunsjkP/S6CFJhui8esv7gWXodVRYPB
MG4VrN/eey3HLwEhUaPWICf0Rkoa0CxfCAo9RlVzMGSMNTJFnVI4eQmNnVyeUFbHwwmoAj0lOCHZ
Q9gMK8offF78in501ZNXehTLtNlY0hG64XM74oZEOAA36pmxdwUJC8A1SMSQeqnzI3ihlQfz7sh3
Hoq5bC5E8unrjOwyfO8xYZ5mD150T9xbQxyihOmmdhXyyWfkBnq2sYKnyP1ypZ8eHa9O3MHJwJ8A
1gQeRRIxuhXazetiXNLyiZlvr/p3l2/LbolR/LvOuba75OEyh+GvLe16p1ubbvKx3mPzeug9B6Jm
oDmpvlVdYIwgsHEaU0R9yiTaL+FK3wOIN+G7mRsTR5hO5aJzj8D9dI98AHCh7hrjdfdCRq9k4IjU
oFKVzsxKVlaxdqikNe5oO9mErjOGD0H0FE5tPLA6K+aOZ1LHiV19S9DlShWz7t1XK+/LHrSuve3p
LhUVezzK6O5boe4alVr7pi/Wrc7THKQPgydSHixLthygu0roX0y4Ss0ZfgcoE3stxK4ZEN+/cbLh
JgKjRevHPkbF06D2PEIpdFnYyg9a/2Y1+6r+CGjuJJyAFOZmcYqWc6Oeg//GYN82tJbAl6s5HMLu
rYZU39nvLbglgUukA+UiPxfhY5/CSt9wMfnKlS0GAEUq4wCKg+GigysR06gHfPH4SY9eYiZu43c3
OCc0xzJq/nnxbuIuTtcufvnRGcVzzkXbGsch36aQIjMfLNAqr97lZG+YS42GFmQK9+LC7lb4kUdt
O6RzXAPQdfBGqNKZkd9tHkHopyUqdpLu4AutumXIByzmMh7m9hk+OYNeBh2QcKYeXPaBzNUYAGLM
ZyN6DTU+xHXmferwoWXpS6KnkRjnRnXyFC2sY2sfivYRggimkz0z7TWlyhZaEpgUiXTHzmw/Emzt
ebP1GutSdPGiLG/MtixH2hG6f2Kp6KRr3n0ZlrtzYQXJzanyboBZC3isJagzybxYLIGuJm019nlG
8dqqW1GfJIPmJZ2tzjomCQJw/U0Odj3YIg/wW4xNYfKhh9uW1sY4YT1Q11XZ2aWtojfFysvQ77aP
/H8S7wSnQm92jbQslLUNlbjJnppgG+iO23mLHly3HoAQ4ndEuzCzEWO08rHzHuzkUTKvfA/ZPpqc
HqRXMweqG0Ak99lmpT9FcaMgGCSXLKOTap3N7Fqpjyrw/sadOhd8vWgDTGVT5Hd06NxkWMYyc2Um
0GyfKukL6Ihdg91dSNUSzWqPLnA4u/5dUq+pdg39ax3ggIu/KkxuLZv9s95eynzf2/vMPNmQ9IZ9
0n4W5kXRznWzHYZNDxcY3Q3sSYBHFZAP9zEukOntpI2mOVCJouEUxRu+X5csFXWhu5uSbnPsZXMX
NTFCT9Sf4ugmxy7cGemxSx0xAJdKKnhPLGF7uXsxvI3gHBXyJd5akTsDlu1aX4uUetWij1e8yyyA
AVtvvrWFJKMHe6gidkq1veIebKBA4RZiWZM6UrQytWspOP33SwOKfR68NcU5MZyct09TLtig8UbX
B9vHmH6wAWjl56g41s2SX1DGQE5ECcRjvDGGxxTfVXeWpoHGzyr8GVJxSNqLRospv9z1Up15rMPK
ahKhiLfce2naCwvNkJxi69iGz0ngjMO10O5VvpeybVev8FF14zb0H41uD26By+IpSD5N7zrYN9aY
JNkl4qD4Tu1etPwtI67W6qz2LK+evTcnqvaK9WccbzhAb+i2F1XxUXiraUG28dpyfJPvVvOuECry
8k9j3CLKgoQ4k4YbiB0CAK5+TLJ5bqyxTABgi7Sdy7bBW2cGTs4amuN2CI8iek8VgBd0pK92eQPy
qB+16JwkT0MbrXinDMhkDcoaah9BDE8Thcfw2Xn3xjtp6S1R4HHDQx8JgAjU0AsTxyDe1eAlId3Q
xgCyx5D/VnA9v1jZSmN1WMse7s11HlzVYK+oV5vGoiq9Bu1jCZxOQlkU9/cmovB5MIqfRf+IpzgO
1ml0qnDbeNEialhedWwt0PSSTt3kw0dkLGTQrN5DkNxrv5l5XDi13S/c4sg90nk79lJutRj6ld2f
EiTOIQUZJTrwUGbjzvWz6DF1ewhAPYd3HRMPzeQcFPfQz1Jks/V1xKKKG9TfmeOV5xfvTI3rJLnx
qYzdMBdTHGdntQfFdVIQQsHPTmHPY/HcH95r9CUZz2eem0PxaPWXqDtZgDj5lfgIxmw5tLc4IcNS
Tw/FbxI8MOnt0L1Ta6u5frNnnn2hzCJurPFzVjGt5buufire2pZ2oKvzcmniQ1BWZv2l9yz49bGO
Hnq1noXp8+iU1a2xnzQOPYCQcpCZ7rB2lRM3nQcJz4LItc2Gt9baxGKv4920Vs34Dgesl37G1sm0
6fI7fFOpXMPO5QrXh59KeOKdHav1hCCTTl7OYwwuNwxV/BAu5tljBTwpPnK9qtUGTXifvLhDPM+U
ndw+spzGNuq7R6BF4XRzm+vUWNf6oWNjEiOmw77SgzvvZh2FD8HjNUpv7DdU+Z1afFysOy4IGeMr
P6wvz9ukBvn+mC8H0GajzlZywz+K3ONSosEb7D2PZIl19Exu9QjdCrbxaqEL6oezoT2U2pYkJvHT
iSsCIInj+UCtJgU150Otz/d2eIoMa87/j8/LnIKT7bnScn5dPLDbCJJSv5StN6OUFqgzzUnBh31q
PWYL3DOx+UrIojD5sTjbNsnPVnokmThT8kvir1JlZWfQqQgI6skVDHip7GnAswx2MvYqoPvSfeje
Wj4Wz5yF+YanX9ie0VHNhl5eUaaqjWVF4rN7TEAPVT/leFPX20bGAEXRAW8mWutLl69keJdW8Kmb
B8Rw0BDX0EW4ilWXnOcGaGuhzmKZpCz7EB6IUrrqqy9k414PG3sgLgC0mnUto8hAinSpVs9t+MhS
HKUYbF1SQofGJKDAmWGhKfgO5yktAm/bUPJr2L+p9qo5yGzpkL+LtTtuXbBW1pHmhFlt4JXb8pV+
zMxs/V1Kt2jtke7C17Hma6XFwa7NRWE8F0ANxcGX1rFxMuOL122nXAr+VVCabvEopYemP/TRS0l6
wdc2crupWnw1HCuwAaiP4Qr6fTk48s5aY4sdYhb6W66/J8EdGUSWnYkZI6Wgq6hOKd0tP4iRrQfT
MfXryE5BFPP2hgzCJEbRxAurfWikTaUfI2JnNWeQEX57GL500TmsboxD8y3RH8wkGoTSIqY/1Kw1
7gONzfFVNd+qxFGSfeQTmgiWItmm4P2aLec4D8ZX3NlUrHXYU6e+vyfxTTRvOnLB/LUGJBBp+ADS
DZFAE1eFsa+qPUkY8aWONzqdchbMhdySQPoCcw0N19UejOLcB9c4fnTzo1XvsxK2/6yY+ereYFsD
vKu+BuOp1T5D6qbebJJVtEtDuWnKBy6loDlYW4R44ZqG7gJEJDwsjheLwT/Ue9dwIvIb0m4M95Q7
42DpjuuyO4/dV9XJs0BjpQ6BhcHbgc6bLHv2XZmTBW/ogXvoyeuYLM+8N2d1sMr7J45uQnbgv+UA
3dJAm+sSX5bjKWzzJyyYs069j3AWOTTNNfnZR18Mttqe8RCp6ARv/fEY2MeM41mA1ER3hH2vQ8qF
i4CMt36yOvzE/BKJ8mzn284GF76vQKH6mzi+oMfgVv5pskIG0lOdPasSESj7tVDXXOdy6pTpqQif
PWlfcyxuoi/VPuTyuSdO1+xwXbkFsH7QoicPYt0AUZB+JhaPfKbze3n7YFJrb+J+FXdr0exdsavG
18bkPWL1TO1HVT5bymHKHNLJZ/9VqWvNdDiqAHgfT41GSo7neoufGphDg1IHUzni6HpV9Qe27vpt
sPaD0uLSgUbKQUpobCKXJWblsLk30lOgoMOU0U37jIij5eEkUIYPvOFJ9yBgT9dOLi3EnGRoccw7
Tsb5J0zUmRGxiJF8hozuHzLtocvWnrnStJ2nOXTa+wedZ3wiP3NLVvHRH9mQGEc5ebKNaF4Eu7i+
Wd7XFPhKCYKL7oWA0CzszpF+bIh7JZU+rwWWA2TCTWiyv75GPg6G+BSlO3lee+A2DrArCCC91Mi7
XnV8pxyNBVBQ0OdLqUYPtYdqBdGLQwrPjnLSL7AjRvgnxmfWfyik6/cMxuByWMIJj6bLhEf2nKa8
r324Bol9wKyd2I3FQWI5ok+THfiwNG8zorv3H6QUvxQiueSzkeI51x3FghOGzVnRLoMlbpVmgaAC
w6UaL1l/h/l7ZQCJX42rKrznILndnTHtaKtNDBUcb0oIxF/lP27xaSRP7Eey7JrrBzlwaukZDzYu
4ebAucXYhfLVTOhoS2z4hg8OqvNhvCQdW3D/S+Yh0GflMkY+DhZ7JhvnzNrzFEWtMtbnscIs/Wir
W6TOuFHRV0XnwuSdHGcD+9OVvJSLn54PWttjmSAPEbVvbVOgAa/Zx6Fa7e+pe9D7m56/6PXSb3oy
GbcmPCfgtVqofNIH4X50NOHCHPZ58X3p0P7o6Awhd4vFeToBJT1kWNpH9nMe6nMa+bOoXkU2lrqd
Gr7I8dnqlqJ71933wJJnrpouANBBG5NQtSAUDq9m+iqKY7t4Fzoo0yUn5P65cJe6tCaDNfRo1x8F
hZXqZYCl+ShLe1nsfHfNFpqdKP2+0XoYlWUGM0Vfy9lb2EF8Ptm8CZWCvGETeBePPUaOc4hvoLv2
jusKRFfnb2pjB9Esr7/C6ks1bzIYwFZN5pYISKFx3Eid0b9nwZPSfQx8FLS/enne+d4yKt8qsc3R
S4PqM7FjPFnjy0gBjF0ErfVyZiYvkrm1i4sX32Htw4OnSYh+rJ3r3xtoGjSUwujZ6dLzVBfTkMFk
yM39QVmV44gd+oG7A6BXHWEUUrnruUW46rMPYJ8URHZK/lCPK24en02MeSaRgPnuNph3yd5ms3e3
XJH5tcwHPXgK4kNk7DKNaIkTq09+RTryNS857Tu6sYF12bsbC1cP4lq/WZSsnwrh0I4ynQD0xuFb
vsj6KrU3o3gfkHDprHnf7NB+zjrKJtI9mTObzOKGJSvlORok1SytwcXKpFVmhK7hoHNuyMWjqb3q
A8M9wRNlzjzf6ew4mD0ZZ9xUAZMuqbVRUVvGd4prg/6gjHvmJHLJ0QNjWaNcYtyEPZchVn07535V
flI76VdVTGLxIDW4beiBYqwMud8hKy6pj0Ws9PpD244PreQb+7Zv9H++NJmmw8njpZfN2jE5U0k2
1Z6qM6J9ECkKKybDSHAMOWSEh85gtTdKtQJJWQ40f9QWWI5CeqbuHoPBXPV6YV/bBq9YwGlEdQn1
6rRR8TYQzVUkUiEjmfNF1ffdQohaeewUKoWWa8zzAFWCSyhyH8AuZ1vHe2yUerUR9PxIh3U0NEIf
r06KdLVSglvbZBzIwzQhpN4l+15SXquy5IHdcVABGq3OZCUiaTX4CYMy/QG1Qb7Ki4Ic+SjTRqNZ
YxvhyC3bD4fc67gdG4sAsptTwvPViodI4pUO6TPecYjxLATBQNu18ea9Rs5e0zBnj4rf7pHdMLBk
UvDASl4vPPolc5pO9UbxenXvlqZYBGHBczMrOqcYtH4pDNJBMGb0274Zsf+ptGn40EIi6F1VYbdA
HtDp0rJ3R/eZZfBZyqtzltccbUrbo3qQGTPiAspDyolkrmv9BIXl6D4gyYxHVbqrmvpWtYo6Swrk
SzDBOZEE+BayfnIZBYZTxkJbJDbiDOaP3oUcueekiuN9FOJ4BlHLb5vpG7ryzYsbnBLR5c8NWL1d
K2U7bXr00OCULmpjK+xOpdPAB7oRVXKufUqmMt2+PfLAjzIbzOUgOCrm9KaodVj9LJS5X4ZSBVjY
K3hg08J2XEXP16kVS45dKzLleTkBZ84410B30qFImjp2CU3f9pIlM1IGsHVdO+tep5/B9goOwogP
rWDcMotg7r1whKSDN37RmHUPXpk7EW4qNUlqaXbrJa9Q56m668ruL96LUmXT+D9pTrd//C1++1Oi
57e/9FsrSv1BJIiGk27+M4BDq+e/Ez1kSEnz2IK0KnlSml6/t6JM2KG6xeCR+IaAqr+MFxk/LJW/
ZSqGaRuW+W+NFwl9Cuz8ygeF44RNQ1P5CQwSRxO+9NdAj0jCostSU5sM3ek2HTwOMb2yB0OZ7Jsw
Cdgv9zRNUqsf97nx1YX1LrU8+4SKC5D/1Kwf6Nqb+n9xdx7JkSPbmt5KbwBlcDgAB4bNkAyGoEwy
cwIjU0Brjc281fS++vMolVXP7jWraU2QRDCpIsLdz/nPLxzjUUz9vtcDfUPTxDw95O+u4/74xa46
xqd90kIhTB/irJkOfeMuzEueYnMybjzHHW6JdFdPGJBDtpjkXWxztMKTqb5MDpzX0QJiFZqMQPqy
vcMjitA3mAqBpiwsmrxQaxoD1QdJi+BzfTHeR0OxweW6XfllOpMU375Cq+0fUp3bEtdRcWnMhqak
aATk8MI8+UzJek2pCH5lVzC3opKb2Ozm+jzCwRg1GcMd4dRJkd5h2uU9MC+k4oO60WkSRw2bY8pl
dJwSgs9y21nVMD4WmB+ZpoDYmgzCaHCdyzFeEw8b7KvEN9aqzpb1ZEYeBVQbXNLhGGt1H7IJUsa1
4q8qoAunwe1QO/Ah8Cw+NHcknZf3llYLpsgGY60fbPsLHBiL8CWUha6WGJY8awP52OvGxYq+EXJH
bp88Z2QxPRkzdtJ4zz/3ERTeOcdilO6sRjTGXFFqfeOE0FFqxaOltY+JVkE2qvpwtC6yqnf4ucrH
SCsmO62dJDGvBW1ET7lclZUNgLUWXJp+4V3SxkhWi1ZiZlqT6V3VmVqnmTr1Q5cb071LOl9hW+Mh
nez4PBlkTHtVN921yRTdJV4FAYXa1Euy9jWUJIq0U0/7SRZJZC/NUZiSWJyIX1oxNAiMrL5Ek+U+
9JlB1A/UEYaO3b5jDv8qYg612sSDuHa81ayC8mAZRnt3vQTF3EFnHIZdmpgvuDHPl+vFwbP4knaU
4Ebl2ptqmVbKaapnaD/z2XOC+77gmbw+hHf0Ou55Z5nY/b9MmymWkhiBjoBk7dta9J64BFoglwTj
FllPtiG2gCN/HLLXeKxPDLb3mbaBNUYMYRecYU0cYidtFUtEab2RPfax8MYBeNL6YNVec5zLqjl2
IZou1Lf2vrt60Ea8HgcdsZvhT2vYGNUG2rJWafPaSNvYltrQdsDZdtLMlElzVLwrW0XzVkrNYCk0
lyXVrJY0Qb1X587heiHFYuNqDkym2TCm5sWIOfO3DS3IjWlW8klBn0muPJphpHefGPPwoi27CrqN
0rybTjNw0OD0O0uzchbGNrXm6cT2ba15O4tm8CyayxNC6vnXH0NwLq9/438wFXx67/r/g7Pg97+S
IrCe1l/3x0nkSqilmAr60EFtTbL44yRCYgO9wfZ8qWA5/CR09X4RloAJgx21drcWP0kqtKeg42hu
KfpX8c+Ersr+39RSi58Oh1Wflhx82nHwJ0UFI4W+I8oHrXlP7iUFc4/WjD07GokP1v1opzcCX28J
s94cWniPqVaCR1oT/ogzdJvc5irvDr2Hk7FCPu5pHXmnFeUj1NjPOCam1KzozXMfoK2VvXck3o8h
XvnSkvLGii0w28vddq+0dl1qFXsiGMVhnVmso6CSDzju2ZtkKCUkQ7TZqI2BN+fhXRjDOs0YSiCW
X7Rq3vfRz/tIq/YEktg3lerVsWDqTX4kTViUC3hXxZBvpdbjGwWlHHKPc6C1+kOOat/S+n2llfw2
kv5Aa/v9JqQjzQ6LtgOAYUaxT39xrBoXTwDyJUDGvPY9EBK17UCGKUPx5C4bgAANOwS9wmLA1F4D
uXYdqLAfcLUPQaMdCXrtTZA7uBQ42q8An9N+O2kPA1u7GUwKXwOB1AFgd0i97BkdwWuRlPbG8OX3
WDsmIDCOwTfxSbh+5GvvBE+7KFw/62Ks4Kn6ze3K7jbRLgyB1n1E3ktNUuJDHedg3pFb7YJObtF/
QGIRyv2w2+5GSFd8QcFyVEUAADMMl9LNMpLhtJG29oGgBE+A7gBtPUwiAu0WQTxAcZ9pB4mwwEti
1K4SwPjObamdJiYLYBWb/VeEvTtKopvAtX+MYXlrZvVWjPG2GYPHqVSfZiN7Su3wTCYI5FLxkoy8
f4ysMVCkAci748X38fgnbuwxCuOHhheMFDtGPPGH0dAlMA13I8Datl8RvEj/bcDy9LZe9eBIlCUo
llOA0YSGuq3boyJCJnLgx3pR9RiKeD1jpi2v/uaPcpnul4RQpDj+YuiBd8jgO5o+wbBZDdM9mddf
KxhwQ4Fg1orRuC5vZlo/9cN8qofPvIHeTAVORRrZAPuTcOHH3nGRW6inNC43JshNLEkyIHjC6+y9
y0AvzHdIn41wfusGd5VEZB2o7qioGGYMDpYGHmsYnVLLOs6pf3K6+K3r34nRuguWGqZS9Za21qs7
qSd3Il9Lmvu+lh8oOnSdeQ5G80djgpONzj7BindOgchDc+v0MBEqcwVcHUzVZemybR6HzwJxlRuU
P8LSXsuIZFK8fBXkUWck/fybDSGARHvSUnlK3HCTIMhMrWxLffQRdd52VI/5UsP6y84NYvG4PM4+
SXro1/EL3bRLcYuDKFbz4X5UGO0PqCPq4GWeoPnFeXUZXRhDsDcWRiKB8B9HMkRNt18DsFyCXO7k
RI2WtA9TuQ/w0yhxzjfO9MQbUx4j88Pzpr0sh82SMwCr75s4xxCUMXBahCt8T9bpIo41s6ypN58q
y7lLhv7V6dWP6Ycyi73ltbvBPqHAFOQRBQE5rd6lGd3HWTWPfud8R9O/J6nzzvKiVR3V90SIHs3A
JPkJoaMzM7OBtOsap7kc7oMZniZj1dFY9m1e3HsFYFKBuNT2tBt7u0dKex+OWKGgnhU+rv0Le0rb
qZMIg7PhqHsMTbZdM57FjD1Htu3VQlav90p3T146HNYyZbZUAViLZeOdi0JtMFnZDuG8yxZACdve
ll315DdiE+dbkjn7Sr45A7MQbFqnnmFGlGBL4PWHQWU7QVE3p6/S9G/TlHDX1LePWR88Ekm+HhMw
2xoxJhS4DU3We90dCKK+o9LdOz75ytNwi5jtkC7BYSDmjvyRiVWYQpaqCbKdj9jG3JQAw/HokO1e
QcySGxTyKyOuNjGZJ04Hnzz4kbf+pizQTDtfKhky7e3OwadMIpCdvzJ6I5XJXznyIiec85dyS7Im
Mac6g9Fj/iihmluroSFpzxy2VT8STckLnzvbPGh3JFJvCQ1gVtYxVt/NXXbbxg4/Ijy6HVN+ARuW
+XPNXN/sCPesckqyzyp6CltzQ0NkeV9q74sfvxlJuelqc+2JEqJahJKq3caEqwdVvoZdt42Yltct
cFn4eYq/mQEj/oNPDGdnJoSHuuiksR2YsHZgmm4VZB5g5NDdlFO0MmNj3ZB7WBpEy9XvXbPcVAmK
3WmCFQwBgrgawUHcQxqsIbzEKrkRbPs5RhELORDWkGxflST8C+293fnrrKn3HqIpgpr4RsiVy69D
cyzGni3vy5x8tMvbIBjsMNly3Ie6PKYIt733wujXpc6QWprVHJc3aVJiEIH21r0zZyJSCEmdunBT
mM5mrp+tGI25eLB0YEITdw+99Jm9SNHfLD0Zu2HuAuD7KML6JV8lPhHMAq7+TWWQyVS03rryY2IX
nf4hFMg5sZZ4U40HT5OD8yZ6zRf3QybdZ9wForVA1qCW1rvprJqfn4RfpAW1qSvEJW4G70Z5aUa5
HZJQb/DbFuQopb4A07Ye3Hqw1rnn5KwZNNz8CWUKV0GqxeEPgZ0Fr/gs6u6+dSPOntjceH2htl13
NAKmN5YNd0nlFW/aKd0Oi8+0HCL0NrIhFi0xIFeRwBDERGEfJy0Ye8WuJkpWZ+q29HxFcht4GhRF
M7J3OXx6NNNWZJCVE6b7Gf07oaNIdaBarlsVtMdShpDS7JcshuhnKPujHtWHkU46ATh7FiqNNpgg
fzWmeI3scZsKa+NZ01NH5AauO/m3Ig4hmH1zB6ZjbhwfWUlSp3tDI6mCvRWRB1EHDAuMlRyYUFRL
/AUX5ktaGc8EXJ9kHt7VRXmMxu6YOPU+G6FS+K6DHcQyH72yxANiuOWJFdskz158e7r3OvWUFEG2
JtKPAojpJbGLD0oQ60PyPTWanDdjZ5KUyzCJ2CIG83KVj/AUKIeJ/5zYHJlL9rELshvG6jaEi2AJ
g7lo553ydKk2XdZ/M6thO1pgzpYTwXHVl6JILtmgoBSQEbSOCXZf0eofmp4U4ah6sibnB0oWY5vp
KIxJh2IwH+2P19uZxAw//mrpAA3T2QlKgE4Ha3Q6YiPQYRuzjt3odACHTxLHoCM5OrI5lA7pGFri
Ohod3FGWPdTBFqajSS2c6XgPqYM+jFhnfkw6/iPTQSA2iSCujgYJdEhIo+NCUh0cEugIEStpnmuS
7W88UawH3d+SlFQ/e074sHT+fL4+5LcERQ6hs2nrGnRfi55d3StfL15jEaBGM+3rtlroLvt6mXTT
XdF9V7oNN3VD3urWvKZHp702bzrdtoe6gfd1K+/S0/e6uYfwDbKqG35Qrt2/vSu0LAc08T8T5e+b
96gc3v/WE/76Vb/1hO4vLg5KtH6WL0zhuH/qDZ1fbEcQ4EmEEVCk9OnHfkcnnV8c4QnTVBKMy5E+
COnvRHl8kUhZRKFIm+kIoax/QpS3HA0//gRP0qRKZPMmv5yD3xLc+782hf1MXuVAGAPzCjK0yxwJ
tTVDjimgewyOuWzmKZpWuZDTnTu358meks/sq9Av5oYU5qQgpReTte5wvUwhVT5anHXjdIxL02Xc
j3ZVvRkp9KMqcLYmsrsV50TzWAkyjcchvxB5LO6jflEr12cQWsQLPWjibiAx3cI5xPE+lfXJ8bt8
XbrUF7HfJ3sqRgOpWmE/hRAyfLuQb2IELmFk4e8NF4y0yMVTlqn0o0vcu7yuGICYpAv9ccla/+db
WWfTTtoCXl9YjkdA0/FYJ9P3XpKPpiLXXVcp9NJUeMM5KzAYsoOs2WjV/J0SIH9e0akDaWXqcP1o
jqx3k41lE3VVh3ELNSadl78jqpa9yNzncrBezYZVL5mPuaWsNk4aq1NXLf5tYyJeZEPdolbioBgG
zleRUdG0ZroJpFBnZq5oLem/zQbdfB93L0MeyQ3uOVDXmC9sXPSE+5ZUv0fZLLtkQf3Qr4yyMsnj
hTs+h4Xc+fNiHpeRwaagTtzD9PsxmTVcCX9i/+2s3WSO4Tnu8/CctPklTNpX5iAwEwIG63FK5qNX
YaIg7OdZGN1DM+Vfimz28WVQ0y5Iauoq4sIPTd42N/EGqXT1FkFEOBb8z1WVG6fBgVLqJKnLMQjn
YjSz7pGTatUtmXMvHXmyY6u/bRLN54XqfVfWJCb6pqYH+dF0MZlGnZ349npzvfSpHC81s/JjGZT7
69318XHAIC4Y1VteKRSWiUlfUJghFju55Z5JindPIKEr1yRHcOzT90LNpR4/VaSIQtmIw/ke9Ryh
hvdWC7WxFKRv9paknwCU8KZR7gJLZE9TDPeiXbqDU1nZm/4g6Bvrq+gETKLKKbeicaMdeC+OUsbi
f7Ow+WoaKn2b4BCVh+psmCUUbYLWs97Md+ZEdxV7wjkov3z2zbY7mE4pCSQwv04zQzpY8velZbnb
pMqfQjq3fZy742EaoierhSZZO3i+5OKDBN/+QM7lsE8SHMcaK96HwoaZNtOoR6lcdu1EOTUkPfQQ
QhEOlT8Pq7ymcLQru8XXhrhcp3Ldoyt5bTvGkOD7afTJqw2AgjR4ixSdJkZC3SboF3+TYf+0tWZ6
JjNN6cOCzoWpGOEXaGqvrh4KGm6NY7oWnWrpTr1oV3vxt6BGzujGaXo/F4daG4BJbQVWaVOwwK5h
TFydwgJtGtZR+vfd/b/8hLJ9If8rbvl/s4+/HU+/fclvxxNyePRRjMhwEWEi5uCO9wdk6bomrn0m
wXtM0Jyfjif3F8dmrqM87Lc86WhXmt+PJ32ogYEqW6Fg90hW+SfH0xVL/fl4wgXGdXwOKH4VBwhU
chD+jFmWBKoZUSGtVdq4uz4vFCHANBNuEAd7RCDuJTMsSGJu/jEoVDTXSxJ8HUrffi8cql8nEkhZ
7G7YzEX10c1JeknIFyfAOb2PplE9BIGd7bCQ2xahWaxFQ0sAKJNtI1Lq0Gfg6p/hlgmXRvRrUBi1
wmiy3maFne5iFv0qqjP7HDYlaW8JTXCPCH/Ql9qOSQle7BO/Bny7RDXbzifR1TGVsyvsyVm5SzAf
qPzGFdmVRLr3CNEpI7w1ZaEDz6glDbaJ45PpTV+HOBhunRbsCm1m304NO874gFGecXe9eAvrUvTR
pq/TTwtz+vfQw4/Tzr1645k1bW+NzqaxlP/Zd9KeNqTXzb6cnwpE3EZqwm9ieJgUDTqmBMVl5AnA
QputN1hymKixSo/CmqoDqdmw3Uw1HHzR3liZ7yMpX+GsYK3DwVCblGDDVZCZ7dEUCj+6Hj/V3rH5
juUFfnH6qTZgiUU5rFjD+Rj1ETPrSwFNa6dsBG+4c8HvXMzp1rd8Qo8l5K/RZYjZ5+BUjOwtXn+o
sglDrbsRxv3Yl8PZcWedPUUuLr0YALIf34+iKY9giwXsBijLUsqLGXAsJb1BGLEktdwyR5egc3s5
5234cZ3NDZ1brD2w4ZsJtbvhzDHczLIDGyYZPoXJEXL0rapKRjs7tLNLlMcQ2MkUJic4T35khUpv
sDVC6leijwha47QgqcuSIjo7iNbJX8Z8gX6zPqfliwdx/ba0eLso7ddwvdS4N1TaxuH6eIWzwxBV
1OSjrha090MP7HyqcwkvEeOSnUhTzL2IiT0XvRIXleA35yewGRG8NihfGy2BDQPEsIRX3ae2gDU2
IarIO1dPwYqVF05q12g5baGFtT5E/aBGahtp0S3gBdQFLcRl4NQfUi3OLbVMt0Wv62nh7qQlvLkW
88Za1luh723mObnttNyStNN0lZpSbeQyw2Jn+ub6lVrTgRPUKvzglGk9scigeYq4XbZ/PlZHI4i5
Fh+XWoZsakGynw7UCUU0nRo/iO/6objzgtMYVNO3IcacMlIDcnIkzhjNQT/SqucY/XOihdCtlkQb
Whwd0jcSAIRgevSPbeXATid0e6qgNHYZYhNXK6yvF88yiCbSIuwANbavZdmVFminWqpNZbeytXg7
IhHpJrGyaWNEMZNvl5BxslKR2ZhD/9QmzfBAp3hT95SwoqunMxUsMeMppNlS53w2OvEzH8n+9Jp4
2ZW4Y6xsnQw66ozQrCkNyPP5Om+76ZnwzfxBpumD1rTv1ITpU5ko1dxa2HFUZcPbyYnkHfNuksQC
P936ZujfT20wwEfpdggtHQYIEaP+VkW7iI4AOfzggejHR1tE+SEq8blLU5E9FrZz2y5TcZpwl1zX
JRTdIlGoE53ZvsUsCVGakzZgctmwDqHn3KHJFuUj84iTzJz+ZMRRdRwCeIl5oc+cJvtu8RoFSpq7
MgCxxlZz6xme9TS1/vMyKPdgSJiY7OjMompY8PVc2C8gjSKvg+frTRysa6dcLlAk4pWUUYlxYjxh
aWQHqKikcVOlIn43k+4uK0IEM6Ys+W8J6FKrDkImHjaCo7VdfAOulV17L2yw8Pvj8vl6F4/bnq7i
pW3qD99t0kPc9s0FI4Gtauzpc8PzhlMGoylP9cfrhSED21s3bxpyq19U1b6EM2WN3bvHqQbcucMX
arpgZJtfJuiboRW+uOziywQd3ZmGc9K0m150+Q5miNqnYYu4L4i+F0m1pmgCJUyLeyynm4c86KvV
v73agUGD0Ps/9+M3zfv/+5+/2hFjGfTrV/3Rj9Pk0nWbMHvw2BF/soXsX/iPfMa3LTp2euI/+3GE
63jRmRSnuAVfq5qfCh6pdD9OYhyVyj8UrkNK+ms/TsHDt6cMM6mtLGhLWtf+05C2xkl5SWcX1Hhk
AivTcm2GVbmN02K4V0kpbyryYc9j7Y7aRZzhy9TIVVSNY7zqY5WzS3fJphxHcUP2u7NbrHa69Lpb
GqsamkaTHq9318evF7zCTar68/WmMtx6xRtc8eaj4ap16yV1EwZIccKSz7nvHWDyfuoe7cQj4zio
aT6kb2xL+rlcN3ahbvG6a7O3Yd/GNkM3gb5uB5s0mXeLLX2GTNWXOW36hyp7MSdvuE10O8lpWa68
xI9Odt+/DmV5uVYGmXLDM54Du0Y3pqNuUQd6VVM3rbNuXz3dyE66pS0pZZj3CfPZg8mepcyQx3lr
Bc4pytzsps/qYT8IMV/GEjb8sOTNvq3899Tvi/uqCpJDkXv8qMQh+HvAcSjX7W2OMs/of/Rml36E
GYIiw+gkQ063PdL/Zbcjpyy3BvwbI6pB4VW2bCY5ho+RZijOOMoD1RfZ4XrLnOpYWLN/RCvcPsyz
vGDjEe+8pXm4sj2d2OuQzGDSixXhdmxwoZFLhAVwZ70JiaB+ySBhz3H7FnXpN7fxo3tgpPypcqu7
68Oi6qd9LbDotasxAWu2cM2oXXdjztkIYTbJD5VCRRMriylgSj6n28NCSxKreg0W+wOnn5FSdUYx
ZJlozEMF8/69Kywmu3kh91Enoic5lN/GHg56Z/dYmzXoqZaiv68d5F5eKEZa66zHyxQfm7zq6kca
jWJXElAMIClvrt7OZjZ9haMin11SPKuZ2UMZYJoXY3K5ymN7HaSdRdFu9afY1U6ME0oTReG3XsbK
Q3Xc5y8tFvltiAuPnAxOdE+p3VIvBTwzFkXI9PWBYXqHjREmdXlUUI3AAhjdJN52BkK1vmq9E3+W
WpdMClddb3knb86rTWb0TNIwpYZXUyOWLr101WYhWzi11CXuwwElYxahEBDnwsiMXU1yNG8vqRAV
SxNs3Bw+y8RZLjLuLAy3s8e+iL67Nu4CBUthX3vWvjSUrpYwaDJSy9y7stmPtYA3MBS8h8L5MWSp
05kUn/3eyvfldi7S5nVxF6QQ07TxggBCPcM2Q6ptWudkAtC23JWLwmUGTezVsHAoKmjdRRlt/cjN
T20L1YJcg+ItGesUOSGDNiXdfJ/VxK7OSbapF8t8y4UNUM/hSHdYnBZ7RjKUxavRtKbbofLvndFK
dm1b0PxE8x4goP++ZNNjBjdxa8VZt2HlVeVNqGkLc2rx4ZWyMP75YZxFhxEPzN31/1w/e738dkvJ
SZ2UbJPYV6cgL7yTalj6ltGYa5u0WSj6hYEmwL8dmrQ/SbuEKj7O3YYYbPFa+9ZlyLGoGC0FaFOH
r6UK5WbuoCxXklKNURT1ebFYd7N5NCq13PplpZ7+7Ycrviv0+P/lcH3/iqfsX7Fu3FX0F/12tipg
a9wJPQcXF1gj8mes+8qKwlfP8+GA6kiB37Fu9xegAk3S1VADrHC+3e9ggkvcqgkw7kFf0U4y/8hb
D+rU385Wh5/rKI/cAAtQg8Lgr2drYI4Ymw6IMm14GvLiwP/49QLQHl/cgrMDLBDTf6+sj1mBWwU2
uSSzp1AM27Q7LzJdyVkJxEW8n9rU/5YXkUEzsGQVmp+suvvpw6joMVXKuaRI51pT3gU4VxyTtoyO
Cqr+kSWb4Rqn7521NYftdkl9zP4IeTesFM1FnT4P1g9Wq33byxIPMiKQD343ldvCc7/azlvaVPNT
ri9D1TU3LiJWvFW6p6LN/BVEGPxbjR41mOZYFl1bHczcfvIGOV2uhz0u+BYDygBckr2NHoyLBXJ5
4swUTMDwY7k+VsVds1VOXa47Na68QDlfWuth7lLxWIyud6ws2C/hZ7dhnQakG58nqDAFt2jRmb+2
TlLuw6oH3+8K/641i3IDONK/2rTuVQvJNRlOZanag0AHlrMZHobME4egWcRhjrpPKpm821Jk5b3b
vNA9Ng8NLlqzYwcPOLgyHncHC/ZRaF5sIV6mLuCcEgq+q4PIO8uZjzsLNqq53b07Yzk8jgHbRTGA
uVYKUaESzb0bJeZhaD13xyDv0Q4dexUt5XCArbmSS0COrIx/GOWQPwvmaRi35TlgRpPdF75fYjRh
Wee5zGEjhe1wKCLf3yz0wzY0uiN2+MspNzOx8uey2UmnVOdxfs/5rxtApObm6kuXNtG3svfIgY6m
b8WU4h+L9AOaTZmssKRMLx2zicMAUGEOgnMoiKODmI1vnRmr17xkxJlj5mq6aIniOMGRUGYe9G1V
3cMNQb8/PbdwUFrYWZ8B9g6dY36Hcdzct4Ok/5flziur+hO2TRtrJjwmgXTqRx0Owohl7lVfADF0
zDl7IUyAKsQ8Zm6+tJpPfnWnG+dka/hPbRPNrzSKiIQmnGHGRmAAGcyoQhRqkyIMThwv3U23+PcB
L+i+LmIWE7L3xLPzUy4+8dn86DmmsSHborox0sBDduQ40EdCzvcpeQYmDC/tOJ0W/OgJ9OkRuCtR
HWPLDu4msTG7sHnxz/2SuGizwwxTu6lYxzbD6Cp030dG80e/Iqy7bOqnienYelmCAlzbWLWQYJ4p
e7qCMYlBJsAqdRuxtUtUuVNldyfZo8LzHYTM7hDdqsBjGLVA6lBjvTeiTovVJE/ZEGAQARxwtOfo
exTCt1SiRmWTWhi+zHYLKwsfDQ7G+IRaCK8DUxVvlk4DKZJPhW+kyBUTRr5RBbfPCy6RHTjMzNsv
FkK3snaiB9urrdVY2fPWMNP4oRggobdh496AdUVHC7wSV5fA3RpdbKx8YdubxovnnTtlyXHACHDH
/vUxZsnEDCgkBtnL65eoHgxEaPBVrrclFoGHXoAiXG+Tqhhva8BQ2FmfzWFAYZxU8C9zD9Npt3Cf
+8JaNlXqB0iLEcArFUa3kkLLTI3jbKjopclCdQTsRK8YFiFFVButXT8HkmGnWWMTnAAOfE48Y4R3
gV39gCfuMYswhMiXM5AGvjapOTyDEWHjZrUfTbncSIZbd7AZs21FWBMkIrN9JMm52M6CP943vPPY
Cu9MrNK//Wy3fPe/jglWTLHb4u+Tgl+/6o/GGWSf096zTVLnTQ3F/zYpAPO3cbI1r+00cQ2cu38e
7ihiGAdYvwb1/HGyM+C2ENmYDB0wJ5dwkf+JWbwuLP4yJnBMMFLIzT6+cowyBH/rz10z9mlx1mNY
vpqt4G0e5uxDYuSCffwC4lVmdyNEWzlUyyds0fs7ziJvlXdsNEX+aEAp2lNJGlHPwZPgx2qqecHP
Yi63pUrFLWVDsvbdqt/SefU7bwKCVG0NZXhwT83sQx30rOUuUtl3GRXFlmZB50xtwBybT4mDTMFp
vP4Nl/USLVxfv7gmcmjSLc6JvuBXcttVyjpXNiFpNo5IZtLL41AN5TlfnPKcOqEB+ruE2+tjXsL8
Iy7b+S7EI6R3TfPJzrzmgKH6VytzLEC4Qtx1dW+/xMN60u9/gj6888KSUHptpHqVYIkI2KlXDtgn
a4jFZOlVBSP5djDD8bnLSDkyWXo5S3DUa9HTqzLV6zPVKzWNn3AsR8Cs13CiV3Ou17WlVzi9kjou
etULlr/dlMNHm+YQD1XwyWvEq5N7/U05dNVxTAbvxQVWh7QUpQgXrB4kwrzneZhOilZjEoLnwphO
kOTNu6pjZCrhLDkI3KW38C8ZQ1WFzWTo96hA9SXwfv+oGqvnJcedqIqwDki69oubDXukp+ZnKd0J
CdXk7BLTTLm087rvaT3rxTMuwoaj3deN2vZB8clNXP92NEAgwizA3jcQSETRcvNsVKiAS7fz7q73
k/LbnVPEkSbEfpaEYdzVBCrhnyeKiwvDiwJoRXiC/6OzxmMURuOX0cnI4gjm/HHo4rW1FAliqmF+
wcA22QfpS0cHja6D3INrV13pBnum03Z0y93q5rskt2Dd5M030UUxlkRy31579eB90q27q5t43KJt
utphJP1FfEjGIa915dfrfiZdJNJAAG/16sbT4MCiYQIvMd3N7LXzabTLZA9ZI9mYGlgwNfJQgjUs
GnRwNPwQgkNcH55BJkwNUYwarLB4hw0avog1kEHgDA4ZQBujlrTCNHwIIeDvoIdeCIdqH1Tv+ccZ
bOSq6hQaLpk0cMJJFTJB0JBKoMGV8YqzDBpyQREA+KJhmEADMkYKNNNpkMYHrTE1bGOkADgpSI7Q
kE4OtlNqkAdSYnHfgPvAUGz2g4aCKGzmS6fhoVADRQLE6F9+ZEhEKmzk/7kd3L+THhN3fzszfvuy
P84MizkAoyY6L+kom335tzPD/sVDhIIgho3YZ8BML/b7maEAW/XgGemLVJix86k/G0Jhai6VbUvX
lA5t5D84NmCM/K9jg29PM4jeU58aDKv/cmxQw5q9EST+yppeOAvS/ZR48wvphCjpqmTtikCrJupy
lVXD+MVpZ2iaRfDDiQNY7lhnTGFJ28hyTxamW3ncfcZ/O3oUYdbt5pmhaphJ786bAPdurveGz9ZB
VVugYmY7cfTG0rHDdHqrAReOMHdj++n0RsTgaobcyOak9DZl6Q1r1FuXwx4Ws5dlEq9JBBv5TljN
s81k787Sl+tH10vG37PxPXT4lqb+CKxuYFQ9Z7hkpmEu7qg+5xMTPXEsKqyL2GUNgZmEFQ7nOKjT
E4gT/NnI817Y/apjZ8JTRrny2kIb/ZR6IMHwmD5syjxP13udbxNtFqXGNqg81mtnus8FBWKqK0Vx
LRoZsn1uKCMR6o23lq47B11jVrravN76ugKNdS16vQ10fUrZCqGIkrWpc7C21IuPg6k5RrqyDXtq
XFdXu0Fm1ys7GKMj8gH3ZulgdisdHDcawQxQrrMpBOVysBg7STkd67o60RW2p2tt4NvyWnxblOGS
cjzTdTmToGpF6R5juETVno1Bu7Fqap4bszXqI+S+FVDad+Y0qzbCHjnCRJ35LyjCmOBC5S6jPKsG
FYmRWcVjOqdYhi71/+fuvHIjWbJsOyJvuBa/ER7hoSUZFD8OqnSttU+mR9Pz6mWs2+iqeugH1G8B
lQSLN5mZjHAzO3bO3nuprtUh5qwTbUKgVf3hBqedR1262T0Qk9mC6adz3x0zkFt44oNDwFX1Opoi
NDwsIIvk3cOR627X4mIm80PR1Y2sdyikysbVlL67zj1OxNRO/fVQEYkU9+GDtAoQc4Hbxm1J/7S0
XpSWBIVyYyd2RWCnozL8SuWNNvbXeSx6VHNptSGV+knVpuyF60a7KsrQ9HTj5KBK3fSB2qLw0ckx
QsuY7zrfqa8W1mSyJcq9qU6I3pzMIFUqj1dMEJrl79fMEpMnLJtgmxwleTZufgzur2zwLsItO2Zq
800qubRNqnlaJagorLI/p3FTr3Qp2iJA4o4hfCemqkTekCCPTQrF3rV1Y+8i8ZkjxeE6xgO9TPFq
HR2MOFJbHLUoKRhKdiRn2Pqiog+7LpNBXSGSIiyil9Gud7p867o3asxiMzTpuG2RA3yE/Rifa9QB
zMZJE0/0zHPMtN5xj8MLB0HTrfxq18H0406OOWaMG21RJT7E2EYtL9qq0zrgbDNMOK8emzdU45W8
wACcrBOJ71ZogJigV+4mUVwzPoazWkp0cPOseppi/0UqneKBVwdbglQQL9vd/MkiHqW3zWd1HERa
njU95x1PWZNYLKk57petP1K79nq+so3EoyLrXvXE8JhhkSM/WPXe1NpmL7WTTn0aNt7QhLpX5VTG
hpFcc3PsLkXcR+tO66stWco0XQ0/3w5BUCIfjOxdI48wZySggID2XnutYGRjlrOLoB4YbT/ZzB9G
gon7tsBjG6sbFpDhkYm/5VZte05VFSRfxOqB3KaOXkVDcpYZKsuk9IOVNsn+So+G4KCWW8doFJaT
2T+1RvjdSW35xpUDU22jLjR5Mrb50Of3SLPRqFZIJ7FPc4nUMqzQndXvYzPQNnPsn4a+DJ6d7q0L
6vahWSTKNRpCtGgmRchqz3OmqpffD4Hu8HYZjB/ENEEC++GpYsKQSOQFJ8KWyKp4ztuJOUSaTK7T
kLaDNYophZhXEMGhEg+vu6GYZeRiqlGI+YbBoKMREw+65V+/8raCYUgupiKzmI+kYlLy7152GIqB
cfX/LjuOXf3zX//5j11oKgHxTX8VHcZ/oBRT6EIjt0Ym/XcTXsBmQsvmMNCkUQXc7B+KDrTQFCr4
cLnbijvs/xYdZFRQJ2j8J0MRqeX/StFh0s/+h7sqbimVv0BFPkc+OdbUfyw6SHMwI9KKLQxv+AsA
uV5TEmo8M7Z0oCNOtCAhyrmrE5Mupqhk9EldfRibrF7goSJvGhdfReJwE3TVXjZT7CWdRjQeghcz
xEHRijlVY1YZLV/yABFypm5gZ+CSKYDWTdeUqxHgKUE6GhCEjLj+Tsy9RonouF6Mxn6tspMYl01i
bqamHWcR+b9jPmhL2m+rUKwOWSyW3w+tWDvx/NmKtUQSe7/txfryu7dRrDeZhZeIFZiJtWiLVWn+
rk+xUmOxZguxenWxjiexonnh3F6s8Y7FPopV74v1r5VbQ+wHutgZbD8GVtWB4yhzTH+B2EFCsZfY
YleZDNv2OlXDghObniz2Hi6bhKnNSolBV7dX7O+VV0N2cOtE7V4kpXjNuXFuE0slftSp4NSgwBCK
rgLVHXNA1daqbUGK/DrmeknMU3adQvKrdK3QvZZpMsZasZOKPRVVYb2nKO63Q8dfb7XdKwEwXleJ
BM/SVLYWnoKlbOf1Mz8dliErn599U2YfpxHwrBrgDELz1oq9Xha7flCJ/Z+DgEtK9UQEPQaryEDp
PNEUE+eG6KCn4iTRxZmS/R4vDQdNrtSk/PqMIhbWmhIA+2ISBUvF7CGCi5OqF2dWzeHVi1OMDRrJ
sjjZUo44X5x1jTj1InH+mYZsfgRKO279IS03+GPjXSQpORjJmjxdlIUF1Im+PxGURlBuT6hsGoLr
lgdcMbDF1K0tePBzmqITIPhsFJQ6SfDqIkGuq2gTLRh8IIrGZ6y22iawuvIhmi6ptgHD9j5oMSka
Q5vnYFHRE5pDebedufrGQHkNoyR4CaKUt7YmfddUJcgX0zPnO7F0gqKcYJ1eA9rBnSm4fCZPq5uR
b4ENXr4Yt0QQ/GZQfrIB0y8TdL9IcP4KQydZCM/ZgOPUnWpogIngAlpNLPqNeD/DStHJ8kqkZaXH
mxjd7D4EcbrVOnoqCqZyedKz70bnHm+ViYo7KUEuTk1NymtCai9Z4vaokZGsHqmfnIUV4e0pB8dx
8woAdSmptDoIxzglXa8sY4EAK1VQM78fWgEI61oMmyquzIsgvqRDWx77MJkp9iMAYwDrGJmDLjkF
id6tZqUb4Eq35QpV6JMtCEmBYCXNQJN8QU9KwSjFgqfUEgZCvJZ+YLP9nCxVXeWCviQloEnC2vqx
ATMVgtDENUhye4P4Frh3QEuLpPV0+tBBPNjrsY4xRXWTg2qeBTbYJhqLfUGo69oEDRUIRlQSkB6n
go0K7NlY5H4fk9MWwpRq8oisAdKCgzr7SaYGKB4IKkMTLCqgVEWjyk9TdawaXuDYSE6c1jVCPMz3
EoL8xYTwErOCdCyFFhPk1j4R6sxc6DQZ4iDaZOK0DZo2PSvVEHpSyEghExpPG7GnJlSfvtB/DghB
LaEInQcpd3959J0UfdZCNwpUytxMQksa/apKhb50FEpTblzwYNCeAnoqDvRASJgXytSkK6tdFh81
UA6r2rL6tawWQAvDUNrB7YEpTamxN2pJXhPvle8ms0K0NtqPxFReTaZc977V/TVpBD41bEl8YB1r
1V5LaIZYuuQGaBm9SS6uOA8fUTwooqgbDo34gEub4VR7RUzSnNLK92aoSlczDKy95GM+mSNnp5ZG
t65GB0tZNRMgSQMTJNZkttJOItgB3aZ1ZgPXvNnIQncMY7wNgxzdISf/m5cuHEzW/3eAfo8+o+4f
K5e/vuevyoWmCOUKlQvdcqxfIqHjr3aJ9h+UMtQ0tmxav+iU/61czP/gyaXJwrgdeJ0lsHX/U7nQ
mLdol1go1P4WIfKvVC4caf9P5YIqjiJJl23a9viM/qlyGbJSl/MAX6mOVX9ApgKvUt60PUjKcU6/
LCvskMiYCINFwqHFNBeu78Ly63j/vx90J+3wGEsRGuVeYdCJ8BMWFb8n92css7jr473uh3z6+9W/
/X6zIehVCeLzoEXgjWardnvSii/Ips2LrlX2tjFx30RKZF2QgFoXw4r1XTsG9xELmTZY2jbrEfwv
GqdMjn3BURJSCbqa2vQzO5Ba7CLxAROpvYr8/Cvre400CUM7dD0UBd2YSfHnS6mR/vV1vETVIhOi
F6RMt1jIYCL0MK0QxiiDE3t1KaGNB/7doZ6RhYyG2jQ/5kJak6Oxqel0v86obsZWgrReAYmBhwaL
uhiS1WgGBRkTI8kmRAwe9akL1/XQ9S7+nPRo2njOCocyh2/YJxFnaaBba3h+r44QBsUohGQhFZqF
aEhEyyMhytAShUJUVMYy0AIM4wWPjQdJaVNLjrxxBH+ziJNiaxb6Jp5wk5vR7N8zKf6JzfxWk3NE
Uz6Wz0kyvXUcHpdeSJ7qX/VTIYRQdCOI8xSlqSmK1IlqtSTwuo1jsoi6tD5keiy7fm6MbuHM9r0Z
aNJUlayvw2YKsCExzdQIRJeSp1TsKpPYX2Sx01hiz0nF7oPQbzHpqrRr0SC1BIpmbFCRngxeRlGz
HrGy7ObUPIIvMvf9NEtXKjWvxad9qqexvVIQJ8Le9zePn8HEpW2k5whddSj2TptNVBe7qZZXPrZx
sdEOYsu1xOabsgv37Maz2JYNsUETRi6DKmPTDhOM0J0YISVtTCxurvTruFb9FVmXeHorZjTyQhc+
BZIj+YD+IRIeBkO4GSprVAlK4aAPLChvJhv6KpxJy+krrtizX/pUS6ZN0cHr9GvKC36defVna3BL
MH0NhEinx4+W6XeHNcPmpbvOCh4MR7gxYuHLKHKDNMRmVF0yozp7dC5hjDPDn/pdpTHJUn8dHsLr
IQnXhyT8HxjQSq8RnhBJRMe1s1mjzQjJ+zLxdNTTPS5SnQtKgKtkap23UqI4SywozUWlVqtAp7GG
y5HcnCB6jB2hrXQOyD5hXv/7wVe6ayscLZjuFjoWl054XWZML8QGREdb+GD8JjQIvh3JQyCbbU0z
twEVHg9L1DjTzmJmsFQK7NydcNhUwmsTo4xYt0mpH8023DDe0QCZ8SFgULMMZtIZTFM7TcMIACUb
E6/WNFw9Cm0OOyH3yJgGNOiTAt9J+IB84QiShTcoEy4hXGxrR/iGAmr9ay28RL2csVD1+Mxz9FkJ
v5EunEeZ8CB1wo0kdV+xUwT73w9hnnz+m5+WummIo+r/vugzuCr+6z8/8n/GkP3t+/46MYlx5NJu
oClTNI460eH/68REOybu2Y78Gxb5G6v1PwMG2GWmwQlrEbqlK79itP85MUncYrzAn6g6XGUt7V9S
nPH7aRv802Uf8Rojc/w3hgyOUhypfyfn1iGQVc1M/E9gKOUWSSt0sDCJTmXGl6AjtIxW91Y9lFt1
DF+5dHOpbuJ+IRcaEktJJqpfsfpy93ef1hoJDAiKaUP9/icuqj4S7p05zuNHrYffSd3Kt2ZO8GfE
Q+MCLLIPepGpNGlTHMiod45sDRsDRObuTI29x4NWPLBh92QVWxbxNSKgN22yVWkbodv2Q3Xt5nkZ
aYQyzaHkexSCS371e47AQ27EpRfGJBxhHP9suuLNjjUkpQHzdKvu5I0B69hnyIDDB0HKEiGBvFZN
prJNpLyTDrJwpntHYng+vsT+UXbuA2lf4x09DZc4ory5xS4SeTvkHoTxpZ7cHbTiMXkocpUsGm7F
zkfEHtNAtinwCq2hhmCxIwkhCL9FaHhNUEixyyXyLLXXoJG9+ao6u6Y1yFJEz0P696rLzmFzK8GN
Uc7vOpX4XvVF978a+4d7ndsyxLBCAyc20MX2TH67HXfL0HXsNR0XSCQaG3iR0skl0x7bnL/RCRwi
ZBCESeX55iGzH+XLmALAsMgEBtYik5JecXlEnheaJFwRaE+rmh4NcTJw3XL+r3Wwxx1qsAGQqo3m
gFiRNRkVaPZqsApLdL0gWJnrj/tadeVmnRDYQt6EMK9xA9lo+QZ11SJS7wEjIR/PiXExJZLFl8Gq
yU6zibSYgPoNwc5o03pzp5i7LIppR+JxgVRVDipIn7ttrglvKsItgechPzJ5PfRiXIOMn5e429rh
Th6fiPtPJahkRk2HXMO7RyB/ys695Dkx3XaVEqYZX8M1EsD4JFuHMtsCmAE+YL35LunBWbUkjHPl
ALSR6WLttZsaPXJ8aNxZsujSYeXLDxOrpls39kPRtkq9HCc3KNbOdFOiJzxbmNmXauifSvWD3kGx
xJecfQp9c0eUj12SGH6VupOcPPRl7IbdymrvarJHxxyZl2YZrrPeNaAnGaRvbYLWhTkSrtuNrZ9C
0lc2tIwwjua1l5HrA/wWrk63iEkt6wEkOP2DEfxC7/A9xg/Enp4BaSXk/qa/xfJai2gjg7C0X/Rx
SX+kSy+68ZIW1YLDC1HTOU2fymILlkUlrAxFhWodwu4yg11QQTpwPLvwYELS3jyGLcvk1LXrKeBx
32XphUjIwH+MGlyV09RtalWESSK821hHvTha7vNASvNiXhVk6AOxeG9lEn68Pjmmxq7L11q9H4td
Hz7ZLnn1TNf9jVm8p1wplzU11ZUfZgkJD09qqZ6Id4vnR0skObxEaVOOh2DlrOLak1ht5OXzcM49
NvM9pBEeRo0UFdL6DWvzeA9yj0YTupdZvqS9V2gekApYJc8pMHkytMvbgAoi2MbO+vOHV2J2nqzJ
ZelAPQJN8pu5PiXoBVe1/2whpCgQe9JNGy+OBvdpEZB0kmPGLQi5xP5DoMKwohcHjW7h7+lLLKCq
L60l3gSRTeTq/qYnJXdRv+BFYRlDdITs4wXGS8EKCeevJP4K5nLB8U/oOdFbWB6PU7hjpLSIjJcG
0oHanxuL4QbxZHvdm8UlfgE9LO15Z89K5/Fj180GFu8UH+10L9vIUpjHbezcK80bLZ1lg4emOQTF
zwTUKdN2EQwZYwvRYZwOcrCTVVIXAva5blXYIIxKYDj8AGnzJyXCbgjIs3bbjbHSAfy50mpIvDl7
zUHpOA0dtZ3CG6LAPyV+X7X3ZXONtB2bTOl8lubWjnlc6+emvCX6PpvoQhtuXK3w3jkWfbVFzwLm
cOU2RexOf5Wip3K6FR1T8QA/MM67uKcaNNgvSAFiL16Dw4QCx7s3AomAhQVt+5ETYl578xNh/wiD
FjnMWZ1IiOAYtZ+j45HMmDCKU4LPPFsr5dnMdqOQAXkqxuht+0SeGfOupZ+5UitoNEn6MoCSGMqH
qnhKs5nlk4BVGOQ5kNHO3fCpM16H4qTF78WqWdnzFViOa0UnyY2XSn8MXMbxbi09gmo7Kxsb+O8j
JxhQOkv+va72lnOggIxjr3SnaQvhrdVvKaBIiUAKO355FAuJEKhR+4qci1kRaG+9xV7o9dLPHH1X
ElsbwZSj9CcdgPdsqo5E/qRaNMQojc4NFq4+HCjrgxZiykmeto7s4k1cTNQAgXLs2s8jL0NbApOp
L5XKvOha0T8c9XOcHmWCzfRLMr6mkFp+Utg+2E21LYu3qsANo1oHlUFE0KJhoOBEIU/rsCImkeXw
kRUvvopDgl2zWrbkOFEYLSqgGUEBkBlDRLuBKsWleCHdxQ/Y9TRMZW+yXxisA5GMFyRYL9KIZK0N
Rg40zzCtNkayltSHSEuBY0mS4lAdLAjWsuZZEhTzrUaCYmsTKo3POOIs6190JuyJf44LTwPFMToL
fYFcmmxP0kjAz4Au44Syz6Zbr4ziRUqSpc0mmi0BkBRr5q0rzvMMjw0y1jR+4ihN14XXRRvH4XW4
5o43ruWlXX92GFL0Y2LfZ+T7uGahf9wsUF6j8wUiBZJRZbhd866LLqiRLj9ZJf617/Y9AnjtGbjI
0m7XgUCD71Qdgo8LOnNuf/TqtTM/A+iDZNCwL+CIWYxLo1qjqzLM1ymVF4P+Haoe13W2iJu+sBd6
5UoBRuVTudK8Rj1JK2sJyiNYcYuxr4PyClzCMr0qOFf6GxEngEIfhbEe8p9qeKYgSu+2vIlb0BUb
9uAo+tMqt8h/ZD9zfP6EeDysA/Oezz9F/6WT4D8l+xj+Xr6Neb1kda24yUrrdsTaNc5yWMkrP9kp
zhlaBcF5hX2ZObS1bZ4cx/4xyAzgPTyqaEwS1SUYmqTWM8nL65SHdGxusk8s9z5aku9hbsEo8W2R
cYnXtjuBU+RR460QpZymssSOLTCbqXqU9qY3Vm25qPKXXHprnad6vhn9Y1LvefjWwN0wn0BId+IE
joA1Xap8p9uA+p7lZNuZ2IbMECMQ87Fdbr3nkGf0/mpNn0VTLi1MhPBOfwaQmdZq5LA0Q8K2p4NG
0cPsd2HpuzFmyymXpXRIfALoom0QnUS9ISefsWsjgZkW07DVeJ3A9E3K1uwOmUYQCZUsRedXE+7o
UoPRdEGygaVwjCMAyUVb7SSoTEQGEiu7sOWjea3pKisx3BkN4ci2pTOTbI103ZN/N4GJ/FO7NgAR
TArBh0nNagbHsF/yP12hHPecZosNMhwYwtAWwvOuEFthPbXqpjWfcAwvkhoSK+dxQPJCDHICdYBr
EsQ+OC1pRfWC2m8bNid/TTb3CpKprJ3UluXG2MeEeL/23ZZm1xEo2DJp3sVjnqz49mpYVeMVvI1a
3ECy5W5Mt/4Miat3YTxFNxhzDS007eLAMSmoAqC1klG6aoFAxdqP2t6yoVuOg+EayXu4dRHh5yfD
OvvL0h2U54AsV+qZZV+JwXnkhjjdMwBGdfSQtFPrv6dLpvTlO9foPMiYaJFGSZMIXZWkS8s6f7Og
rZuIDUZe7vy7H4jbOQw1/7Ln0LgVycZUyYi5NwVsz53RXKl8HXtnMyfNSUJy1hLVZEO4+b7sfybq
3yw+pT0x/Hm4HKyPOmGTrra0yfJQcVUHTJDyUWc5MeBvKUefxewg1+x7PbdfxLU/jPxbd/7Ec+3j
QLM3s2Rzdqgl0atOehjyfNOrBIgGkoEfISHNIqd8aE3ODuz/r1GgXxOlIjlwsLZdCB6ntl70FuyY
o0Tdoo9CtPARqXJpxTNnJwe/yKtFJQH2JW/ogX/qChqDfp8A7VVkKA7EMWbzcBh9M3Hb0nypA6/U
Zq6FQ8CbIyXxYlskJBdqkUW0LhmSRYdXPgCzPEQQMNS2+6E4yIt70AObNXu0Ub4y2W6n9nujPKvQ
mdq5Xc7GeAR4tGVqmBxtqXU7MyafaRiNRTjOnqTohyJzPDmhgpTGsxpLVC93GyG2bFhrtDPrkatT
UEHrYfuo5fbb1uNFklpXfqbjUHE9wKRsDbHn9JM3MW21otIDL6AQxRQOjLTLW4U61ZrqXWVi8cSK
FZOyOFmTV5DkaE/ljmSGJyNJ9n5QIyBy1nLQ4FX5ZH9F77pRMoJitGk3yNIxDfND2UfgnGcS+0xu
CGi3A47CmvohG3aICkRTmOWfrbtS8zqukRWQm0gn/6VI0IbYz70T68zJjUs5D1yjS88IHKCXugvE
3h0rATMtuaNhqo3oAjN7MqOdnj0ymaIJR4vGrcrJXlN0XWMwntAH3iUZZIGv4ZSoVq2FHIVEx9mQ
lkWsXBtyYQrI0WTGrBNWRhRWByaRa2oNggjUJTJjLy4sT4dsgBXETclnJH5rIfX4rhUdF01JQQEh
VOHwU7KO+veg0IuSP2frqSrFdvKNGBMoHGA4nrAWA3ZQsGopEnTONGZh0KC5ZcNg+RaVRpo4TITu
FN5xeCrZnoOYnMjQ4Oajkr0AvHQmB2oKVzJ9YR2Vth6fYH+WXJUmh8sw2aTjSWrnxawayxkgWAEQ
rAW3akBmQ0eNpdZwMbNxJ0xc4qgITtXWonlcEu+rQgy0yY9EzYVKYKE7H05OCHeDA2smEA2mnPh7
dC5NpfPmswA75m1hoiyM/jthUw1krrtcHkEp+PN+St+quVnzD10FRrwS0vl5pnbtv/U2W47GO+RN
2zoQM5J33yPNTopfVxsPWmMKs9XaQt81igtm+BQaG0uBzMwAIkXwHLTv/Xyjjs6SR8my6yBDsw5X
Ie2GOn2PpMENEAQ0MPdsXhFcBcsUMhvJGOXVR65AL9haMgbe6sAIgmzVFGSU09uQ8Fwl6lsnOPC8
vHNHqQGgToJMZhHcYum8bIAYxT8u4o6aFi3B0EKUtaZ3TnjRtC2Jb7bJgkwkZNkpDHj52YcziflQ
oNZIjR0dmM/VRMAwJ3BfuMEgrdQocFGjrEmYhNHG1TLflOGE92qZjdwTYc6WM/UJKZwN+44aVItc
qZZdUy9pzDOlofjiUaoxJRVRvRjwJio9r7mek+AUu6Wf4BBQVllNog/ql/pSaqvKvNdlRc3zU/gO
1gD+WJ5wk6BdgwyVOR4WRZmzEXM1bngB2a+7eFVPt6jlssvlQrEgaBt4DOAZOnS4yzpaWujprQ8D
hINhQBRt/+jZhw2/OMKX0UAa41yIRRE6Y8RKX+o+xyy8rxygZhKRrh39aTDgbf5F3giAOXaOgXOJ
8WvZUO1ZYM2JZFsF0rvRfrTZ3mKIPdLCahD+yRzEBf9Wrc5cupWboZfBbLQL/GxLjFcO0UGslLZG
N/HeK58hEzY542W+Dra8qLgdIjkdYe3OINsGdZ/Wry2AFdJPmEt8Dv5LT6JM+Jw651J7FOqxiV4V
3AfmH7t+ltIjD7/GjVFhtk9UeysZ7HXY8FVKvAZcMFcK5JnkF9iEjay7BuO7Hy5Jcdo5PTFM47c+
gCoffrpJ5BTT/6LNIcePdORVtXiASCu+5rwpWXIZq3YVqx+5TTshVZ7LWFnUZOTYtoNpIwRgC++q
ABUHbZ52JOk4X2TuLnL1Zpi4Twnbt6qFNv3R9Gfie1weuwXo2uFime+ZDJ1k9lcRplIH0GY9fRry
LvwTqk/MOhamShsNvp5MPHRLkmAUfUTNFS6VrACcy/8MHfpWM15qyluDVa7MvzvlR0n+2DSayve8
QkDD/eyJzv2ow8Sh4V9cpeSs1Lu8eYuSVvRANPUWofkogTwy0HcT9dWEUradm7tZffT6szk+8UoM
BZMTNi1yxyUwydEyN3ajfA3Kp6zbDtEpifdJd1ZM6K6swGLVEbVJYiYdHzn0svqdV1FJzr15pgmn
vsoKN3ppHRJMlPIeSfnF4momrIoVPhNA3BOJuojRbU2lLE3QolgiX4xAL0K2LeaKMq8FGc8tzh3D
fuVLC5nToTE/SPAk8StaANHReOg564GpSHiAcDhzYnd2uNYCc59zhUV+64Z013wHbWZKP7nWFv34
jvuJ/OqU0Z6zUOkTcM9DUgGqnvqAXwHB0UTKb8ai2iS1K6iO3C2sd8zH0nCm+yQlx0I/ob+YuDlk
gBzWfoiLF8QvQM1uOA7ayxTs0mFdoOddztmaWZAowtVnvlPCQjxdzPgQRDcp92TfC7o9wzXF5lgo
toWzqbHQ1N+IZpdSxwtC58FQnsRDnpXv9TBx6WYPcUZ+Sa4yTXihGFYaZPKILg3O5WzexChdAQyp
XIhSOV4MJAXxPmtx5Wr9Rcc2rSk3SX+WFGiY6qfiP5FCp5ABThqCiSqKracJgQaaVOIN/VRSH9vx
ozTe8vrUWcGiRn0uiRvfj8YOUlyjHAD3HzU86WW8Essyz35k5GDWZzPuVf9clvRL9zlAWRSkZfGT
1uV6Uh8Js7p4W/H6NshmI2TRGu5c5U9PP9t/gbIoR17t73ktI/tAg8CTUO9Z7V52CETmHFw2Nii2
g5/dK3HMRh86V7lJe1LKtyx7keY//MwOxgf9zgqZ5teCYzafvgYw21n1XjnHNLkn431Wr5F80gmZ
G3IZdPvWGp8b6oAMJn2j6Uf7LtLxSdFjR3yTOX7ifFrUzkXuaDsd/epmdl85wRjwz322dpzjgKZZ
PjPHPvDSqnxWQ0izxXNevEzTSJ/+brQ3USEo8pbqqOi9SbngV3DN8KAqt964t7RFUhKVb70Jc3pn
r1WCTPub2myCaY/4u89OcgpxYY14AKNYM5NCC69avWv2W10qQO3SZZoAizrL9sGRP006/+xeNUPp
ryz7ULLNnJ86/ZZFHBXpgrQPtd2axlZT0WXCzY33vowDgBt+9xIRHz8d0uRiFzvLv4X00lr1Pvj7
GpJsfyqrtd4ci27XGTcN11MqP8/mE4o3PMGnNP1Tcwu0FfoxKIklVm317isvbb5rymOqvEW4wse7
zkbQRc88MgrbAIOmyvnBnXNQ4FYgaluIHweq1qLJP3sAkVbyRB/E1+5R8EfqH3TaFdLeYkhH5GOs
ekqyAGZx+aTaz2IuEvRXhXbkUDyVyhPh2IvOOZuxtIqIq54vUnHhIa3VJ9PetvR3yBYEMhGvS4cJ
hIHuaD11r1kVLAftZ+SyimNA1I0J+qozn9TJRXaeTLqrtkHXMWdHb17SFJPbs2WewvrUh9ew2mfh
qU6343wO542j7+zwEjJDDnXX0c6xYbu+TBXuccjl5YtVk23gcBEdrmb6mUXfKe9oQRg9b+40ltRa
7J79Pc/+lPlPmrwo1XfC8ZcdAY2suoE6ILQYNj98fdPXp2leV82mcz6k+nMKPub4xbSJCJAOTnbh
duB6VCAhiDRMzkRIfJecNTayx7HiAgeGQcU9FzGwKoIPYzyHoocm0YXrzkV6msKCuqnlgoGEVfkg
VLXoX0zzuZyYqZDDTC790p/2bX9Q03e93en5OQhvBn/GKK/oEaA31/snJDP0rNkcG7IkgiVQm4hJ
k7qe2jMjcHomDc3fkPFVbhwt9SOT+AH9m8NMrPFvMZTGjjALxIn+N4p0VhlPRJXd9I439E9J+wvC
IW+9Fm0VyzW7nd6ibeOpvSDfDfwPAp5KhZZX8T4FX63sGQMd7fI4jKd4vAWkO8XnIPG4k9tQTcZj
Fn+zwSc/YjV1l6Y7BupBrV8N+yRHCBziF2mkt9Z+6NpX3z1i2atg1DKpcPZpcYJqHakPntW0/Grq
bZptRvsgFSLnH+0c5XAQvAcd/ZBHBMpdKS6Ocq163KnsxT0Z+XKEdCBdmuAfMp/NhUEsZWFpB8vY
trl8/4gFJvoBZUv774hvMFc8trZOf5T5PSUR38j+kAzXRac24Qa4NPFEUcAXp1LZ5WQMSQxjaWDB
2mA3sYdd07/1zb6daVvtfOVAP9Cx2OCCV5W2NRXwohlCN+HXPOouREBMVc6pj7d2l64y7UcnPT+n
phl8es5TznjjPE4bdlTLutr5zZD2uHlCcEhc0/jH9vUnt9SgJtaBzqoojHp0nFadrHJ/FTaHHJey
CjKZji53+oURPQ3TK9e7gvIHeHt2BZ+d++uqWrNlZMG61A52gsP4h0yhVSK/jfpXaXxVxZ/KWXIc
KwhOq104fJsEcfj+t7gfdtK3INED52MAcNfVF6d9NFQhEv358KZzFDfJuyYfJx1AARatFJ32Lmu3
frPtVU8JX1MLXag3zkRN3drkTsyCpr+Gzil91PMmT++a/B4FF/H2Gvmf1Ll3kGbKL05RfnhStwoQ
NbLXDDsyjXz9UmZcJJgPkuhCTOkamk+XfZmsOAo7UBdfYfXCGki1s1TxfD0mWnXpRjU2U/6qiezn
gzVsQmqUegeTh/t37qye9RkJ65HjmPqjBjeiwWxoP/J5y7tTJWuFoQsjpgVDOfApxKehueKT2HqK
UdywT0wYSrqtEa6D2v1v7s5jx3k0WdNXRIDebEUj71OpzNwQaem959XPw78PxhxgFrMdoKtR1V2l
kmi+iHjjNXNbPrNU2CrwwzArwh6hZDPSUBB4ZabkJEfG20YtJ1ed4ssUWR9YWJL7J7+WZDPVEvtH
ef40/f4Wp9LVpAjIyXzFKvc08Ud6al8TgLTIUI89iqtmMDejFu8aReGVLdzA+PYxmxXiaYv/+Lyy
xmyLZyzwN71BWRz8EOI+Ns6hGWwVQVgnhv8+auWuSDFNMfzLoeyIsdQMvGWZb8VcW2W6fkHKcFFM
Uof5Q2LeW3REbSTL+I1ulGxhyCuHQUjWlb+aTd8jvtETwB0tA85cjUdKiGoxfCMWcyUasacHhGhr
8VrT2nXWByZDhbU2Nckp+xvs/c1shCcJzltjQiQa8VqzJkbuQ4sldklOBKFJ86mnOWrxx9YT0e1o
Tbty3FXRhwgJIJvoa8HGOnmdR5DTm449o2K32j6o4VXr/dnnrJcY1sX+3gPPGOcpGHFwZ0EcWjRj
BEmxp1GGyo3bT4i3dOWrqNagyrbg5DIsXWsnyC8JccWzMT2TmOgsc8Y+kt5ldA2jPVjzI0oDZyZd
Si1aQDvdTQiixuAc1v60bZKvHmIwkE0SwFaQ2g230ivSESR78j1RKqQDimrVS9JsupiKgIeHD0Ja
60hRB+VYGNdcTs8o7HqaFYDNTtL6dccIr7fScW5C2VYIB/OQGeTbUIk5Q2WFrbkk0euMmAh0vfVN
PlK2wrMbF34RtnMfyuPOyArZKZs8+WjN8K6zC8caJD8kEWt5S2YwK0PrJ8hnfR+WYbmZytQ6jAUz
t5TGqR30o3CW+UKOqkTpI/CZdpsgiT8r1PKWNFb3Elf+FXrAEPuTfiTmyZ6SmSxlP5lts2jnjWaW
5L11fe2URYDusk36td6S8yIlARQBSTWxfR0GJtzIP4iCPDkDKgQ7V1he5ikrgDLYD1IvfPilzqJd
6MuLHEHfFNvhvakD3fv/nKSlmMpCafq/k7S2+G3+N4LWf/0z/0XQMkk3xFRTlAg3hKW1mGr+T4IW
jChkVRZK7n8hvP+L0oyPmIEtuSnzzyLWkv8PMRb+XfCccRlD3asp0v8LpRky6n9XY5GuaC7fWIU5
jTZs+bX/O0ELP4tKHvwxdSoTa8gxehpkLrxD6/vtW6G9V1E3rS2CEU+mlaaIk9pAJbtAw1ehytU9
fEGkz1Z2EgqC+PiIiyxDT55YkycNNAH8j0L4NBFjaU34VRUjTEjcmql6YNKWtGP2EVnO6DCdNpzL
FGtndnzW3x5OVJQxWyObYYM5iWeimXYCJ5p/o/nHKj8j632Kd4F8TaPbIG0q4bQsy/gzqyZf2JFW
7aGRmCiQO8B48VdpfRQZlmIi7Cmq+XuR74sNVVJdh79y5MkrQnI/TWXT+8Tax99RdxLyB6lhWIdP
n1P0pskrLC2K8TEkOnjU5AZ0LtHwyTvCgk8BkI3XcfWU8OENDh1jpdkjxnZM2kq7BWZg9hP+Ijf0
eh2yCIWmdQdXtYOcXf3s9RzAnT3Zcf6Y2s9euCbiVSiPUD7CckW443Ty+3dB+5AzGkO4ViEYxRT8
xNqHkBV3a8A76z80BBgHfr8ZhD8cRld0/WJ7bn5BIuN2i/bFyeNHv+z0hzuhBSg8b23nAu7jPEzi
nSKfxX4fZdz9isj6EVT9JGObWTDE+wUo5AW0Cx5M2m6mGR76e+uw4M+h+tBe6obTcgitomyLog4S
6TES138aGOA74DYVAoSUvTRDbzUB5Y3zqm6XIQrTjWK2MTZf9R6bWfOzEV+S7tXQDpW4HkzQeFco
HYJ5AlL4FHan4Y8s8bHTrVGelXqy8u3C6Brzq8VVndJN32OadiXKArngJzFcKVLjNntEEDfGjZUh
Dn4VABhVzAVUAtEJK2/6ZyPs9Phmpad01uxmhtwx3KAKIiwmVHGjCjC3Bg/LfRaMdl2tx68iWSFj
gZisWocq/BMGLKafingzVPqfSzCvu2FDcFNcABcdUtyRay+zEqxAJjtfYu6xPXAVW55rdulYN+6D
te8FSHAJVvIPBumJ+j0K/6L4dbBe8w5e4pscLewDWkoLag8BRsW3Hp1wvYxGl1eIHx5UP33rGqtq
5eN1NOerLgtXSXWZ2XoC/8VXXbkI4gNhAwZTVEhWxingHay6EBNzVp6RDD6ZPBp2IIlCOtmmNTfG
5GGgv+58d74nyjZwTPbZ3arUL2xuCN9azclXxHah+5vDSxmtW7r0+j7KdNY1US/hny5s6P4lOjx3
dCp6M7wm3xuefUx4fOP+8zbq8BBd4mm0jxr6ht/9ZtNmSh35WqrkQx8yuDOx8JmMn8WpTx4RfeRk
Q+L5xphltTAb5hpiF7YxCb5Aoz8B9OFs2tHeWoiCbEFCbskOaYMmMU/f6vLZRa84z/fcGkV6XMrw
3ShMd4hXPftLCZtbzViecyly03BtfDcI6Ix23aBfbA+oAmFWb9Ep0HtDnGahyNNNsxb8pi4xaYFX
w+tiDS97FgS/9i/kvV5cDlvrkc8e9oe4z6g6hnLwrSS4KsCOfknGnoX1TIcOoIR3eRKiq1VFx46z
ICROFu1SA9X/gmyjyT0cX0MPTqG6bcY1U6ye4KQW4XZIJ7bqV+qwUe3UaRtnMPajN7kKN0TCTq9w
kcYOO9/WaLF2pc31au6inDhz/YnVTdc4ghOqMBAuY/RI2fGZnPYZzSSkkfFlKjjyOnLE2P931WGC
mEQKuLgz1zPJe2x1iER1DD4ZHzgMZRjPP8x6dIvsR9K/auMLYe1qNL4J31qQ5HLLBifGrCKAtorD
LKTaky8dgTmrcFpZwCCRcodCW+no7r4UyDoIgW1ZOPe8M1r5ilE4oyNsrcpmFcwGAUpj35O7mn/Q
7rEXg8zD34CYZyVpbFTUgz9A0mDyaVXcFFZFDDvCU6uthPVJDyYageMazV9mf89AzVIFOsRGeuaL
aKoCXGwL9dNUe1aS+/mL3y8vpF0Kil0xTg88BxyhuNfy7J1lC0nOe9f9FOKjr99yYbcwjMAXkZFm
G4in+HkwDVgYdCgsPnCX14MXWL22RLhhx9FQs1IhwGIlgnBMLGtq+IyC+Dr5Fz3/XXI20uSgCbuu
OhkyvCTchj1Rt79gkAY8juyz34WeStmAB1IsYgewfLyCODQaX5JT0PT5hYQg+vxm4uVGtkOJ5GDv
ItjQM+Mr7NKQtabi/WNcqmAvbuqfB/i2+XyJIBSNrNAW1lZ1EpX3Jt2P/suU33L1PE+OPomuUYQ2
mT0AnJBlWkhoELMGVnzkFLoasovZ1HbpbNlVTcQ3KkV/fOvbDpIGSxN1W/OLmyOVYGkDrHob++tO
gjem32PCmpalCzCHCnUYUwFfuYXTOcg+NEYssjgF6HCgSJBjHB8JoR26deuBZa80eYdr5aQ/AB5w
H1v9ftd6Zw+N6BGFBPW2X2nduNyWMrm2061uTgX7wNAg2/EerX578xq/qRAXmdxrr9qE21G9pOWj
8vc4loY07NwiciKnazIy9IIklBDFWY+G6ZsRvkTqdyu/sP5LgMwKN2IKSz35OwUbdTCzYkHmO7oT
WISnQtstR9qYm6EclH6NHtMpJ5Bgxfdq5TCKiV0VE00Yrpwryq2CPzIkv0hhp7GJpJb6rjp5QMyB
NDNe/Ikxx/iuKl+5FaFF1eZ8wRUkw3+lmBDojK+Vbgfc6KID3Aj+aGBGGNbYg0MxlbqbRRUd6vMA
dVAGo2HK7ZwB7tSjdGt3Vo7tJlj3/e9QPiIXC02dzvCFrAkgz+tkPJNuQn1LsV/OJx2PLsQ/xacZ
u021LVVYRXXFidXbYIfw5CTlY1TfErG1+1ZxB2DV6QmYXEGrm+bfLNzndFru5CjFz9SCaCxPK0QX
Ic8cMcH+bPUcC6eSC4bSGuK5ZZuz6EYQi01z3vKsQe04yQWxEVfBhouQb833Cl8QDjS/4sreB5cp
az6XoduHbtV6YQldpXwD/V7OVx/RVC2n9q+gRFh7k4H9m8ScSWyxuubI1RtdjsvkoNdQUgcq6vm9
EFp7VMr9yEo67HpsOo1VL2F3k9vBeDOKrWJei+Oy0YMeg4PKDdtT4pw5JyGdPwhf4eiPd2Ic22L9
NrWUrj2zKGgCCZyRANfp35XD7ox33GXHuFqOQbM+yTmud1dK3zDtNMuDaItmYGtVRxmarjFdBE9c
p2zJjXc5/UOoqMdPfJQChk9RvTIEkF8spOsSCNOyApsG0Kd8lJmEbqrycFK1LWi4JYtz/yecco9d
btNzgAkLPwjklPX3EvLGdVViz1px95RdInY8TpyZwz0BjdNz3Phel65RiWBB0bI0lx9YnAjnQcfY
vd5qJCA5h2A6nmTV63J3an+KeZ2Uh+VGtKRuYWbh6hMhyJXlZkjnvwUfCiEPhdW9Bv1xwug7IXlY
JoM27/VVOjFZ7AvOwJCTRXGwNWYlvvRgebIZzpww2D/48+v7suB9y1efIdxOiqhTUr1n/F7JGnAs
TviKZW6PWpFFqb0dObSYs4MKPn3wLhl4IY9vmCmsfLasmvyCEo63XPjkaQvhCFvjTxojRyMUIIQ1
YJbNNynljgpDP+etDzMAA+0ohpcKVzbftaR3zIBREmzGEu9laDctDKvhGWdrclRxrHMHrNBd35GH
zcI/b6Ov1ji37dHMXhtoUINgrRphsmVedbILnEYdVhUWLNKkrjHKXfcGnLFHSTVMDd/+FgPHar16
+Nb065i8jT33kLN2kV3U9ZkSNnEXi/GTZ51XF26bvseXWMd0rqaEp+FSXJVqHeWf+Vdg1HT+fxQr
HqLIbeKJ1h6UBZOOBNR1Gkc41kQMN2/6dJrX4HLyk10KmupjwklSpWt/TdUV4fa50CpZJSCucxJK
oiWAU1C6TPMeLV+CWp/Pd6NxWt/z6w8Z8DpUPhSp3/j1OUA7EQBGmX/L4m1S/gLCTBIMlS/cNCfL
XnyKRdXD9nzU/qm3CZzqPlXtS+B7y1Am8/1CHUzgaDb4EUiETkcDX4f7BwHZybvNcmiE9cvIboRm
o2W502ziyPHlXWSQtbszo/2ozVDKRVeQPyblkgndpjAMZ9BxHJJhivj7JoRechniHC+OypZMjtKw
41WG0TkjwoSnZfBw9Cxl8eCk9D3Uz17/FsjZ1qNnHh9MroyIZ266nBS8nq+lRWXHYUNnNLPKlwrP
fWbo6syp0DuyXRT75SSojS0OigsH0Zy+gAAorMoqgGZK+nzdEJeqEr97sSC5qichO5Tin8ECBOUR
ZMckeEsqOEEk26U8u9hkZJeGuZ7hk/isaqclL3l2hNU2FQdaZjY4EQSGjOu4MGbQljqaxsKieFTl
sarIj/k2+eDTPG/niAeeVYoG5ceCeFAsHfDKgsdDk0V15F/Bmp3domelD7nc51tW3+l9DkmlfSA2
QZrk99eF10szUiMg3ciQpaRK2/twB4PtvDM6i8+BvBgqjO2QtuYETiB+VflnFBNCniMGgIjSpCCT
FQfltDYRe0i06FqguzrHBT/BX/hEg8VcQW8Pz2ase+cfh4DmqrC/TXbELMtXUcc0yfujp/vJ5T6K
F/C8TmGQXQ22NBNhQh1Pu3fCap2mhLiZGm7DOzJbuRsVTg1rc4okZpHX1lhr9ZsvvXfKrqgvtfCi
ljdpPpBnBpuQf7/gTTGDBxsubG0sa8+rHDBd+jnJ3iCdZtqv/OHZc0B2FfLmj4Uq21PQiPvuzxo7
Wv+wHNYQDMFuoRvBKdQFe6G6avOls061s8QV97wM/co6KB15bUwsjEE6WwM6YH/GdmpXpmQk2bDY
tKNu8L9El0belPEB+ZomeBDyxFf4cb6OpzfTr02Jg7c6fxhQsNJNviX2Wz4oABQMR7YCjF1wumDr
6Rl9u7Ui9CLxCno6/FNyPnmaomCjkVZRusPyXUSOfJo7sweJz5F0Ya9hFKRxvjPuQVuGnYE0i35Y
JsVoFN6FcpNkhNoHL41wz4gaeTX9k2qQqPY2z5M9WD18rHhlkY+dy1DY084RZwJmQILinOh02q9V
wqsXbNXqsxP+yhiViJMXl77rWMIRMV7XdPUMp3btDu3RN87EzAzpp2zSccIlQyq4qhehU8YbviwQ
fulNuY3Mu6wb9c8yZ+BSjoLGj2go7T1pIyAu4Fc+9yP9QMQIrQ7NkdcZh7T/K6u7bIKjBMuzNdJI
ls6F4g2LcYDTyZJ+ufuEphbRWsQCe3LmTbLm7kswvGmzGU9kv2R1GmNf86uaMI+L3xEX1RJy/teQ
/xFgDZLwU/NJU/8wpvtyO2r9dYiOUNbkhIi4tSrvNRxOJpLVkR4wZigA97poon1gEJsY+3oKYvGs
YcsI1KiqI37rnEee8mSPsBynkrCbWBHG5iLbXsnVaw7NtTj9Y3IGo6MXDa/qDjFpobNx/IoU2gpr
L4ifdf9NFPtKgRKp4igWNgbVFPa70XpYsdLmfptm6lImV3F9T5dy3O7l6oY6pMrvPqFfvjT+e+AD
Su3AXJG7cNzbkrfjV5v3QXkDyECNBK9Iscia45BlMhU7bSV+T+Ynk6RNycl8AL9vfXqDCKaJraPV
TziTI3YRwJLTARsURwMdieAqL7BnUP4t9zQSYJpUaPrunPWOvE63HM/ciHbcYUuA7GydMcwT1BZ5
WeX66ZspvJXWn65ilPJWCE+/g99XishpnlwZoYX4yBCX9ljYnXRMenpkN2hkem2duMSKDKvBRaug
HNT14EbBUTGgkHwVbJzpXcrwNi/eAs6oOABc0NsJXV91cJHmGyJkGGqAm5gYIEMx8wP/SYCBYvae
PR2DqTzlWOG9JXMQPr1mwNm1HAORTLNNmH/BZYz5VPRI7UlPTuofAltXYg+xNmQphCqPq9ruowAt
wDYHdIwFNk4E2LcowrgZrtzfTae3OeAjBDTDUWlfDO0vMvtV2F4bDP8Cr4HVLJqXaDiE/jVoHur0
4qcF7rksvUsoXnSGof8+0BxijQyyCG2OUpAUn35/DHVM7i81QFD2k+TLormpl/Bd01GaiBToX4SA
mG+hYWH7y7gZR+VKBhfp4gUSgCusnX18Iph4+wa9cVwzn8DYJ89xuMisxCvhQ4E6WRtvo/Y+z/WW
vGxbV2Y3Nyc7Sl8Cm+UpmpKF4nLNVFepmSgyu8u1G1sqJ8qbQwqxQ2B7XUJ/wwpztRgdxc1vGf1Z
2otcv4j+w/qbPEz5pB1N5CLTKSAGxFfL39Or1xiccWysbr1ZO18AHNUuDkAWLYyHWBapUGrlzE27
N4sYX+2nlx2dTemdqQ0Bhqof0N8J/tsi5TH6V2W+yYscEDozJ5bcfsvqbhnYmYfj7EMIv8LpdYBQ
w/tJ2C4vBw+lDIeyMXM6AmTARJda96jZjvFxHJG2xOTuDPYjt4mbaOa90rym0TWvoUYLn2qGPmBF
oibSaOZQtUIUsvFha/4ZJM4lowjFkQCQ6SVv72L9AbBAH7ZofVpaLVbdhfgWUZynh7ZvzWtFiVaQ
yUAqqDcqhRnX2ZssPsPmB/1BmLvJITsMA76YC3JIoDQi1HtoXfmURZReqauWWivDAkOoqUXXprRg
OJGTOFS2XlOatpK8GzKPoIKRHTZaEOqZzW5l9YkHW3gSh5OvrxnkeU6IFyFV2RzemvywFKqlLoMW
2OgJxfyQEqWM3pVFdBH8yMYIeN7bCyA/6tcpugSryyKBFPbKkwV/jRTe/sLxWixPZcm7A7AufBvt
22w9QE+xHXNMJrBxPtVgLHjT6K9pdh0AEocaFu/8IP1CwNlUfsnUP57flYblBjaXth/c6Jmc5j3T
D4XkJcqTfbU7wUyepdtEGgQwu9xCbZZ7zOJHeDabOj+a8h6Rl5p8l/KXwTAB5QfDK7renEGKoAa3
iMmZ9sT4kDXbBhFMuUdCUTfAYNk9lzZF+ijQUkXQ8bM54ejuGBktW1E9cq/9/L3prNVkBRsDFCta
qwwB3CrB5cItbVeR78Tq1DsEuwvPBbNK4SCZrB5U/7RciUB+zwwSo5Cys9mfjtCznYbFpz5BjYE0
Yu2RrnN7p/DiM0Yr0G5dC55/AE+f4NJFGeAq0BqF8iQkUFlfjYXyUTAF+u+PwEny6+SUNkzyqjzn
MsPWefkBcfRUROhSi/BberASS7j6ynJkwAs2xu9xEwEfMcx7nImLTDjB5q4SLpA8nHTYS5IjzaUb
muwXUOg4kB1StjkkRt8UCJsTnM4g+xS06388Qt4zCHo6cHyGskH9zpuTgsGu+hGi+pVzlPcPGqoa
b5W3aWKfRcimF7WeygteHRe7AQE6uK9CG4MzbWFyoPGiE1LCXf8tFTz61n3s5qDJPgpw2IYSAG5T
7szuwubq0Yf4Z2lfjXjM8bZpD1POeRW8IY2TMZVZmkuZhzGHyN1pPW5HKbktSDIBVnydw7Qy2RiW
2KueNYSQ0VqvkHBxWCH6wGdNDfdx5rTpPRPBau1Py4TgzOGaTDWtN9O7/2HFR4E3F9gWjbXTBPew
2qnqfVF1i9Hbcm2tQXDS+qWNPq3MW/RsYX0ECgwCOKTdx1R+ScauCzAw+qpldB3bKHpMwzNr3oT8
N26/cuhQPvuGqd4aVKfYd4XgjH4O99l9Wz0RU7KmC/5Ni5J8ExfJzynt6I+p7UV1qa1tUP+YfW3n
CH7BkhjeJzVngfMVSOeiWoLHQWc/EvW9D+HRd19iASvDpoDn0Xut+8ee8LlwtwiFY5UMGLzIkt/K
dGd8GnvPMLxU3oTL9H9pCnjHD1NDTE0AbHGFN2auGFbKc6L+dSK2L6G6+kbk0T0MV3P9gTWDZfvh
zwCpO9jMyyU1dr31QnICFm0G6Monz1lVoQ421n7E3MhlaHYLOKTJ20n0liELjsiEAn952i17rp6x
N7LbOaHdx0Gfg6qfnsuLWAefkDGYMEbpoEFujaAdh8ZXzAMhSK8Vm9YecWlNkvCpKwGnzdEeZYy9
PalaKthextw4W8fzWVReS+GuzCg86I9FBCq65knCJdDc7KBpb0X+ns5HQzmi9qyTt0VXW5pXQhUS
F+RiOKjyWjf2UXXp2804XkooH7D2kvKBDWIu3haErRFtGUNBT3RZkHDYZ+luwf9bjidV8+R0ZyVw
SN2u/TALDJiND7Ajpxe9TvcWoXDgZemmFfBzvk2RLdMxWYdYutcDFqZQLnjsbBCMZRfJ8eUuOiiZ
MaLBokoufkb9q3Rq7Hcevlu4WXcZi4MExKBvQp+RCHL5ncAOvDBy/5+IMQkRt64FrOzQQ0n+2gjg
5geXtt0MdD/fxluyD5Q9bQyxvNQNNMvNFs1tIG8GdYXbgyJ+JTOdAFwzu3oDd/Tx+jI3UfIo2Ktg
PYVRwtMAKsdh9Jdev10Uy5xx7PGM/rcI7jO+YXS3IhscakNU3E1D5Rd+VQQEvxrNNgZiCzwUEIZ2
Hjdm+lWgsRJBxAGgquAfsmmZVwzR3RwcUjz3y8a5QkC7xoc17ZgZsAT5yPpNDH19PLGo7eWdBnQn
oWZdUZshoDIJ0Zo+KlS9arVRlH9Uyu538W7A7tUmTnQV5bc0RmczAFg84oJCQ63Sg8gDa3K4NVH2
TXkIsxdjfK0FVPc8X8OBbWtItjJ4r7SeiQh/CcQj4nmE8Ann+EUX3yfQDAMKolRfR2ubiZsc0f7s
CsnB8hhiWgM3MaCe3mQUn201+Kv70/LhgrUxuNL217/ydF4wsBg9KHToRdM/axXHsKdk79oAElWu
h2hrkrHV3vISr9i9oZEryRJJRKCmM3yhn1F3fJhZQkrbjgKuNE4fngA1s2Tb87RB5gjOrXqgV8oa
DiFtO5ebrFyLn/g8GdA3LNb7l0U+jh9iMb7k4lc6/pQ4S9CJB8e5BkUSKTstSx/EqjnbaTo7/FfU
Yx291KzUCkDjGVvr1PG5nt6sn8f0iicI3HdcZQ/kpanzw6IrEIbXki7OkikFLPuJh+HBhtI37AD4
y1bF741cMYCzZZxJR3UdFbcuKVwRBssMZ1o/+9ie8EBXLeVeAdhycRkz00vXQG0PcyD+9aChOwVO
y7BuqKd2leJCUQFDXBT9zWq+eOmh+zkFu24OyHaRYUsfdXeOsNfq/gL1DDl6sKAtIpyE6SD4v8s2
NQ/uClcnJGta2k6e6llBzaD7upSFwHj9/Rb5+5kM0+FHXbgatenWw4/PDmyke+0h0aJBH6xdmP3F
fYdy7BBYP4Pxt3wH3ccBDPJ401wbxIms1WgRX0gvwdvoe5k7CVtu+pcYrFKQP0djJ5ZQwLd69ipP
kov51mJMMKnXUXjMdeMYyuuU7oLgKkKyFUnnDO2J1dYY7KP6QNyCGuzA7Ubp0XavqfVsrM88uxci
MTrbMoI9vZ7tGlON7SL1b4ufhPI9k6ijuqrya+R/ubKT6S3xIWo/4uphpV+y9SKuQpIKrjlZJpOn
wDd8F9kqULyglbDGH3O6rQKTj2e3xFkexWhPjjvBnhWC7vxBvhc8CtKgeYwUHg0JpD8wLoq2noLt
EN7Rgyteir7syClbwtQJXOzjQSmcEMI4PYHSrrVvVq7w/mtQBoS1rDN1lxfB+AYCAs2FlWN5uX40
zJcmu6XDdzRdCvlniORt29xaND+Choo3QINvfKZYieanhk1tStWbWRGU0ot41+E/QLldSiebseCe
MO5k+lNr8PXbFDrbrv6kim9KjUL4sHgp1VbpYbDSFVQWjKYaSLFYGeyF6WnR3LUDNvKEslyRX3BD
RCBQwCwTn578vHjvmJyVfg790dNovngp8SwOf2KM9abDjB1JmuJhyysFbiZu6uDEEaDTg0GsiG6h
9sehMCmeoW7M8McPfhdTFzX6nSFpjIC6NCp+8Teqvz098wx6OLB4RHzZ5H8aa8imobMb9gk88HmL
HaEd/aXQu6Nn77PS+h6brcSyDjuqwS1LR1afKR+sQt/9ErK9zGEx+PRZ9x4EpRLpZhFoqYi4rPxH
8C+lRlIfdCSWXwdgbECgbVVte4F6bXBmn/7RqIQX0COyms8swLt0LwdbU3iVtRMrCH+wtwmiGQ02
R8cLlF7xv1I6b3Ge4NyZo/Pij8SQkDsBLydADJJ4cQs3rEk2+YG0yExadzYr0XiT989BAQ3P97CI
A+FQl0dUqiiIWDPYGmESKESaG1t/iJitsVUNJ848aig8qXaArH+eqC9id0wEekcW1c9Ze+voGIvq
pWneJvr55mbUN5y0V4qM3aSL9NZO4OgsQFUl3DT5gUmB0Z2iED3p+N6rHFjzN2v+RYyIjD3r0i0e
gbaS77CE0ok8uA79e1gltkYwAFAfwITVbBgJlepqoULa0ivENsYFeEn4f6Z6xIFzVQ4UWU4s4hdX
Ifp3vLQUyAn0XRsVn9LuYo3odI4Ti3ervINmJv0zCTjvmpPJIL/oBfrorIPWl3kLfeipKFuh2GXq
CdOD9VyvZTdzcXxYOAvBSYDrEC+kAuYL/LrzNVTg2VNtZXwawKyJeCaXA2IYqHPvlMN+1jeWvtHz
i1QRLbbThYvOBFeuhuRVQ6c83TJhS7SmFj6LxfVEarzFIiZpzJXOb2NTAv5FybZz/UPiFIDDvezL
pJBSuSXjJBrOijQRSHGcq13iyhBooFyLuTsoVwhp4/SBFTueIlaLm6eFrLIbamlA6my5ykhVL7NU
3plDn2ELlb5H5HV+BYxK2WIMZ8XwuVj/7ueG/dek+OtYwUaux0+uW4zlqsVibljM5sbFdi5fDOjC
Su88UdTz115L9zt1MaoLcKxrB70+aplv4uROZ6ENinEYiSxk9ZBgdvfP9g7/O2MxwsPNrFiM8eTF
PU/pMctr/uObt/x1+89Y79//9Z8/lRa7PZOU75WsG9LFT4Rnzv4VoVI77QcZKLECt9Q1eDph1FwK
sS23Ihpup6z0zJGVDoMQUlVIFJd8yj6cKb0yETCPKlh/qXeQoao8uwoy/Rj5pHjc6KXTJea8r9Tw
a0oGtzZVKJdVs23T0tpqRo9+AMjUCvDp8fUpcqrugvtE/kSB7TWFsNUTZvIhS+pXq9Rh3pSs/v24
gajWjvWlCJIUJ6gMJihYU6WW6kfRRBcsKeeNQeTOhnC+zRzK4S1ulfJVz45E0OABUVuJa2KTu2vi
hM5k0i+zqFQvKmBwsVgyGFJwSHIWzGQn8V9GlO8Z5kMyRgJlrU4NigIzIWqMCF5Hzk3zKguJeZ2F
8F1IQwBYueNcz7FYj2kHqqDBt2gM2u0cJ4y3IhaiMdiR3Gu/Y1qlJzMKFEdvpNwV4sBngZaHhKgP
1qpNap8jPR69CDtF5ju+K0R5YvFIoq9J1Fjwx1OjhPKzX7i3YZqjrOxvwtz496ChN9LrYONPQ/lW
QeeoiLuB5lQm+76RaGoSBTuFtKPIDgUuZoIfHOKMFpsQBghXCia8RsLipUgp+FpjHroWZXdXoh2V
IgxQSr38mAr/qnSi+uhmiL/zzNcPciqGUsIoKEJNJNAEypZUmxJRI0qNRKMJtloRDdt/f4Xnb+0G
KQJCbUi6fdUg2RxjGXxyLuHDqqitu3GdaPO3OU9rLcMPw+c5rZTazXoQlz5b5yba1n//oDhb6boL
klc9NuW11UlfeSs1x3//5ddCczT6hAY1Vk0+oMPoT9Fe8QjXzkJTVPY8RP1xlOZ305QFzuslnVwu
vZbds0PwIyu6NnGbvAFoUkusWNoGXlpQyDzkQn9UK0XeCkIKqdGc/FNmTAad6uKKMBcNUcFIZU3z
vUg3/4O780hyXTm77VzUxw0kPBp/hw70xSLLdxBl4b3HdP6xvHm9lSWvF3oR6qqhku4JHYlFEpmf
2Xttn33H84RitVD94W7qjQ8nMHmvTIOrIcwB82A1PlbWfZA1dGKNOjyUAZiMhK1gqr5pArJIWdFA
1KH/PJH1GKSRfrHLVNw0PuzJmt1nII40qIXY/7fr+mHU/H/hq+fv9+z//O8/s8r1P/+lv5FXNUlc
dU3VsSz+/e/CfvMPyxIy2s22ha055j+lrOj4RFzbNAgC5yR1//Q3Vrn1h6UbwFdJIVEtzfyPZP3/
j6qfdA3DxiWgmZbmGCDT/1nVT1ZY4xZqE6ziPEMpZQj1wfLXSW8T8DsHyMQKBge5I/s9vbo5pfNE
8md+LEgIrrRxWkcaNNEs03ERySBhKJsyVnhASxtGyoFtc3nsNVKKdb9ICSyaT2qD5MnIfXagGuM1
GVnsy/DiVsYYJ4kNRSPWcUpRIBpRfjKh0ZQy/JjvYrptZvcyEX28sE3Ji2EJnhP09FDkls9KTI7X
erkYN7vpueYs1pJNa0T2rQl7fvTaY2oyV2xJvGGYjriuk2nN3UxwsxMS4VzLMGc/aEAL2munYqNI
JAtqNTAzcZw2l3DSv6tegeMZVa9qHHrF6I8Pyug5iV1eOp0g6VBGSs8yXDolZTqVcdONGtnPKgnU
oqvDvZME+d08C45cYqpB2Sd3sYyuTmWINXhl9oTGjEg/hVEmk66Bw0ICJ/zad1ApBMm7JmOxHRmQ
7eeVgHZizyfu7+qoI+SoKwaLk672eyuTlrEW0xsAlIGASoTS7WhlNOz5U9Vxy+tEhC5Leb4a8qQN
5ZmrytO3l+ewIU/kmaO54ojW5Fndy1O7l+e3Ah3gGPjmtx6ATxgCtYekOjDM/D355R2g9NwGdYSg
PNMdiJmlRf0rb41a3h81F4kibxSb0yaUd0ygctvoXDuNvH8GLqJW3kgDV1P5e0mBMuK+yvJpl9S7
iAHuisDMYVOmsU/CH/dcLm+8IOHl2/IWbHhyUMApydnXtO8eOcKUOygFEhcQYW00u8jJCcvkau3k
HTvI2zbIuHdVLmBd3sS6vJMzeTuH8p425Y3t/t7d8hYX8j4X8mYnTr0/RfK2L7n2Ta5/XDnVQykr
gpbSIDFRO3QJ7Ppc1g12dkpkHUHMCw5PSgtH1hiRrDZKyo5a1h8ahYgvK5JS1iaqrFIQ8ZDlU0JK
smxnPA6GX7Hq778ypQRrNfruQxKH0BtV1X123apgeUYjmcPyr6OgOYRCGRjBGRZ25WClWmm211qZ
PiCkaBL7G/ojdRWlenVM5I9Wbauj03aHkl5yO8wVhngtNFdqrMIDdw1rxVGCQ21O/aNuNhe1Uqxt
gc7xpFY9gCa/ZW0z4WMLWOKrbTejIo3r8++PJMoRi9c9cDgAywwz/ORga5W2IaBn2pSlYy8LbJIn
n0TbpWI40zZGownawH6YZOS6FYdEwqErO4upf3F7AyFrVENaJMCE7iTuL3WU/AwhEzRhJe4VhWkZ
40cdmdRy2f4kRl+8KRFMqKDOu2OQN2ha3Khe99T7cyIeXPmjyGw889WPRVBMK9P6VJnbN8sEvy6Q
YX6OzPXTzTMAFssrZOKfkNl/ESGAnSAqUG+U7mAP7X3rkBToy8xAW6YHOuU2VJFbO7b1PPYJVK4q
C1YhOjCCB3uZQJjILMKpJ5UQLx+TEJlUOBNZyEvRtkCpiTE0/ajbowN+ymXG4SDTDpWCbrOWCYiD
zEJEf3WZbNIRoV3ShhnKlcNIv6vT9kdRovmay4WYCAdt5fgy9MgNi6uu0x3ChNfPgzBhDOmEDbhW
JbE8jgIlN11qMWHtnYxtt2oC3ImeQLxkE+oezgbDJ/zHKB3CncMqR5MR8ENptCddxsLHFgHx/+21
hGvJPO5/7xH0oq4Oou5fiok//62/FBOWxLhTXljY/kA8yJLhLy5BIkwMsmCpMwxN03//n/6KcTf+
ME0ZImtahkWmmsUl3xRdG/7Pnwz9D3LftN/7XycCxfyPcmJxK1IuFOkUYHf9+p8/8Zo0Qz75iIgd
XReWSen0jybBgWA1hy++vqToidclHSj9VqEsdb4iFSdu6WKOSNDBYb7zkaupKLEz+8EPLOaOCP6D
u6b1gTq1Ge64xjqVBnAYS/e7ddNpmDWmbAbNgWTUmPV9nSvPKrk6OOUy9ZYb/doE1pjQPne1ymU4
ug9QvtCllegB4iRcdWmYriMBKHkKr0Odqcs6EPnRwgjnCAZ/Q8gY33fNbWaIuzKwPyoHQUsVDiAG
WSkuOzux0V/f3FE8p03E5N8tMnza9VNR6g7evAZ4ja6tyRWByZcDiCJqjPyE7t7Uy8ELSuVN3ZeF
sB9TiGUNIsEIIXMYAeQeKxXVMLgtdNP71P7sQ657m3iVXWKhT7K1eGP0s7I1pHx0SpAwDyG9f89T
nPWFVza2uc3zZS+Y4doqgHrhzJ4lay1zutR1bW9jLf+OHP8jq0nyTJ3wqU191gSCWDZXyU6tO/js
B8J5qehfUwrCSJejgzkbPnBFBYIctrZr103a78Z8Wg9QoLvI5gyxOvUeGtFwKtLitZhjxCCRcxZF
E9y3MxhqzSd8neCzMzGwLKFLF4QIzMZh8qNXoWgH4QT5SS9Rjzj0U+4YeqEzjItiKGhp/MnZhDMw
B6FV9hNhvxuLecFbnqjSdRURwubYaFPzNl0VmaoDPNO0Oy0CDNDoX+6oq/fC0L2cicaZZHdTIdfC
tezy8PvDnGq2Yy36rIhPnnqyF6tuwPeu9yyZw7QrT4EKkCRh4bptymTcCZKzV7MiyZuRke0Eo9qd
Bu7DsrIvRQeDm84qNaubYjFy8fubWmkzmIMoUIuUAseEP9RVN8PIMWO1annoTLHopgj7QaWv8fNO
5ylJrw3ps0yjHbEccdbvR7uwYanr/rLp4Gg6Hb43k9f0pEzHEY4lAy69OeN3A9wXIxRBRNwzQgb0
fvj98Ts+Gab5rZgqyxvHyVBXEB8Hr0YJjPXWJTxgqDdgR1uGky0YPx3E3JgO80OWhvOl0OstOSmo
sFs730WpaR1H+zlG+gtLqA9t9aKTvnO2Cv9S5HN10Uu/uoApZDXU0oAm/r2WpdOlgdfz0JHWsoA2
CLrex6DLXttRQrEvzUrs53qd6nX7CrNzW/jluA4E3OA4G9K7SRMEA2v4C8u+OE9Bwq9WtVs37btH
U4saT7dqWngfGI2CHKbQ2UV35OSixo7B3/BnIR3VTiPe7ZogGeW2/FGCMn9E8NcsTBdsTmmXwdGf
LSJNjNF6T9wPjMhcXLNZnB0nLs9kJJbnUM+Qi1kBQ1EbFm8pnToi2ua+o8OqKhhwl3W5M81zyczl
Ka5CmaJsn8Qomsc5Q4nRTfu//6jlP6Zh9T1ozX99KBiWchI+//3teOs+v9/793++Hcnekn/rb7ej
hTWdXBKN+C2YGXjU/3I7Gn/Qx/MRm7oldI3/+I8eetexsbajuRHCFg7G97/ejvYfqunQHavC0YVq
GvZ/0mxj4//n21G+JJesFCHt/Pxvuv/SbDtm6XRNhR4oysm0rixG6n7qcGmkbbzWwtE8/f5ZKrry
IPT2J8jYFqSjeMjlD7Q3kQXBcpiJpCjcoWMNW2sQg93ijRjTH5HjmpxC2CvujabDvRr9qJ4biuFK
VsU8nkiH7YmzQ8FzCgD0xVYFUYA6wt9RVtZC1tgRxbYvq25X1t+5rMQLWZMTuzxtlG7UNlyZpFDL
TjoLDMbgaQXI023r8+8P1ZxZ4ExohEoagFl2ArPsCXLZHcyyT6CWvXAu+MdBtg9m51v4NYyc1ig3
V73sNQrZdZAGemhkHxLLjiSUP2yalCpQLWxC2Ga0EVta0nYZa+qQPbX72DrjSJGQliSaMKPbCZog
R3ZDfBrucyw7pEb2Sqnsmjrap172UabsqGzZWwnTKTahg5zcKMb6KbIifdmw5FSZJCdypIwIW5Ej
Zl8OmwemzpYcP3dyEF2b7a4nBxqYzLgumVW3cmhtML1u5BjblwNtpWS0XcghNw2ctTR/J9+ZHILb
k+vTAJICrcsReSWH5UKOzdUUN5vjTK96BG0jktwNpbQw3EgWRwqUowDOUUhKxyh5HVyo06qTDA8C
Pwcu58g9lX0C5Ep1MBhL6kcl+R+lJIFYkgniSjpIKjkhsySGGAX1FQSRXGtYd0qqCGLn6lYDGmkl
cSSU7BFTUkh0ySMJf8kkklEySVrJLLklkSSYhJJlUgE18SXdJJWcE3LtcyByLEVAoFSSheJIKsog
+SilJKV0kpkCHBptpuSozJjYXAFZJZSMlUjSVmrJXTGofDa5we2YG7E4+fgAJaUll7yWSpJbColw
se81SXQpJdtFA+AlWS/pL/VF8l+EJMEIyYQpfCmyLz6ZqJeDQjLVuk1+TOzWWdVt+0pjUR94tGSL
rFDuAgioU2zusCStDI0VMaFwSj9tiEjaWDqBmzBDTSh9JY2treF/IkKnKVduX61nlWFVCr0V6GCN
HZH01qU/1iH7+pm8Ds1/bof+pioYCbqUSVZjDVfk8n12VerZK6L5WHfBke3T3mm6G06HueBbq8dH
NZ0gLYm7PKfXxPVi1KaHRhf/CZ7Tce3CqR2K+MqW6MLR85xOw01pv0cn2g62+djiUHemqxakh74M
tgYpsy0WoTbVj5VRPyhV/E1aHXZDKRRqhqP7aI/lezXAo7GGj7jJb6UAKgS0AsPggJpvUEbaR3HO
rfkcJoiVUIW04XEamTS4ljQc6dNnAymis3osLmav0ibs8rm7ssd4b+oSuhSGpnFYaZDunJtbHcbx
Y4C0WvXuVZj5qjIJRDHZ++fRCwa/r+BEq/QOOnYtlOyNqENsghh1kocpVH9SXafWTPpz4/6MYrj1
jnFfGOaxZghvGfN2cOCam8OKOLQ7tOqM2FVxFrrBSt9aVD0vOuvN1eCipyoQk5hRsvKBHQ2WcoTV
8qoWHZrg7F33j7FRsZo2YzSiRsBc0t1ZvcD5rDxrUXWrssajPDhmQXXrXGTsmaG9FFPSH7Q7+DnM
dariJRgw4qTF56hMXyNTMNj9xa7yE3KlqVEgsAOGSNOuW9SV5NARyJQWZrCsEic6+v78aEeZtiSN
974oJ1akikEVPTyGLdr6AbRWXtmrTG+VhUDgm06th6P9RkBlDNZuOZdg+Q2z3pfxi24maxeJHhbG
fehHW0cLt8bskyZc7+rJ2vWMPxCPtGVMVqxYdin7Y9zgmUO0ipPt59DcW/7ghbmxtfC5uuqpJ8ya
3D10AZ9pyUaZPS3vkOc00a4Y4tVc4tlrGbJMWNDiEAt1sESjurP14WgFAxs1hWGD9RqB90hJ54sG
njORHdWh8WqrW6vIDtymB88ZHyNInlNU7DHoXwXZWXz517ONuckQK1t/qIxuO3WIqDt1L2JGMHy5
RS2ucze+qmHj9TMM1ji8U4X4rJD7EPrl+2gUIgDA47pKu52MfYHX3vGmAaTeDG7pzWPybgUEqRj1
NYvrS1DW+z6aP2cdYEYdXpiY7cYOg6ALzMUC3WaUq7zvET7jssOMJrL51Ch83mRnGqF6MAPt0LEB
zyJtwwJ5Y5PkYsRvA9yMFFpDRiRROAFftGAGDMeujM9VHO2HESi/QLyDyRITgl9OpxGLc2i2W524
RyWA+2AWXozXMCP7ENwlSu9doFRn+Y+90u/7Mt7lLQUEzD4u5rtWnXb1ONMuKtCfx10TN+RBtczB
iBYEh13lVN5RvgHPEHBREOsCLDPEctVpRXAqLICUvmL7p6lfTk4zndS5iE76fJcLXHu2CUo1VJR6
rbWRF3YD+lpmVZaP638yiRFJLSxhg5Gt61CbvG7MeO5aRzn4hvuqVSxrOzh8WIue/BbhmaLdZ5hC
tD4ZPZtZ9c5NlHGV6L1guO4OR10fcZkaRbLvmzd3DNATF9Fr0cb9t8qduJjd2HrqaqOFYetkOBDW
fO2TfZO52a5Lwtepnqh9JlLJpzhS10mkzjt+TQR4jbX1e+RxovrpXRohh00E4WRtx6rBn/e1/EFJ
Ou8nEi5mmfJt/gZ+KwXZ3wNe5kqmgbMoKta5TAgPf8PClTiK9233qrQGetKeoymdg8oTBfnSUQd2
kDdpMccjsiKlLU6ToxcnM/TKMKDd5ApfOkocbsJCOHvUos6e5YazZ0QxLU1NRF4RtnBe7RF5oBLt
krip14Zd9ndxtI2reVr3U63sUq3BTS2iEzPIGYVCCqgVFlB8CloQef/l4zxWZrKN+PcNy9N7k3b/
wvz6y1/6S78i8xWFrbts4ByWhhbjsr/0K/YfGuMz4hUF+xnttyn56zTP+sM1GQGSk0iSscpc7+/9
ivkH8z+KWdNwmb6xHvxP+hVdtfl1/nGcp5oqmZHCkEtCS+MFMm38p3GeYQZTJRrYIeF86uYKolzX
kgnPWgB/kJig3wOvEoPxZo0mSzutz/ZDR/BK2ojoNouc2idm7jYgWdRzGy9PBFowCtG9hs7Ur1k9
+kfGw8nKcCiIe1EthNaKx3rk/p/sgOgnRRf7Nkkw4JScinsyb9ESBfuu65GzmpV7DScgmIU1YOrV
D6OIhnuDYjayEbksjJpAAQ1WYd2l1NNgIAk5oJMaLJJDXKjkFk6YQUUxUMuioJU/urH76w+psyHm
6QG54OBPzK6ouwFiJAAeN9WPGu/rbpeINdGzdvpBvtUEHMiA40oBZdM86TFOl/4xJnjLmN5Q72Tl
WQ+8ukQrtimdTVx55VR7NWD+vg6x5e0JZCTSytc82/xu9FcVa0t9SuPHYloztAjjlTV81skH7KR1
FN4N8w49C8wuE0T8Eeu3+hhXW9QQqIKb6T737wfmVlBCpwPwMegjUitYhh4Xyp0z0nqeXf8hooCg
l9JepJzYDTDBGMvTmG6aH4u+DHWVtQ78Q0fwYI7niC2JvowDL9XwggqUg+pZgzJQd3vRe0jBVQMv
Mnm+W6XdzPamoOoo7oFUFCrgqgb2z7Ui9at502N7FabU4SxdpAgX1XBKOohNy3AyA3Wb2ezj9Nc8
feSknVZUpZjzJNRFMTIAEQgiU1zSEwX4Xh1O0ldmz4c8xKOVP5Pb1FTw5/FBtO62JzBovrnJm03G
T3Vo9LufJ9V5jVH96XiyhvZijOux3tbEK2fVQcVZTEXQGk8VmkcFRbGCpjaa31L7w7Rl5NC95V6I
51jUPVTqdfyaYWmiyWMbNj6FrPkMgP3+eG8E313/2iIBNnUiEMDXI9+lEmURqt/ZvJ3R4hKamLqx
8KVELCLjq53rON8k0caoPqXkzU42FjQmNMTDgvxNAzYVDGcN4deEGaymo+HkWCgNYUv6V6E/BGKH
GFs30H5sTGAF5WOq8GIqH8GhgpzOIv6pXTSi3EYIHBvUzU2Myw91ZCJzBulZ+NyBNsTVva19xWDm
xvaUogCUaeNzT9B0vxAwx9sxXio8Gmy4000rLuV0C1RIXR8Vmy4G0G5ZLvMO7dbE8F7b6Lgk4+2A
YQc7GnlFlw5XivqBgrvPTmnKP1jUv8MDlNWSGwsidFVh2nEwTZurnJCojnAVc3yL8JkOJfmF8bM0
j9Tanfx1uO6xrgWkX2TWWaCTkjlUqn0A6ifpe6yXlzRXpntXGYTdFTE5PPvmva9PZffCW2XhqcGM
qM2YD51rWr64xraljug7ng7pitvo3XdL+ihkNYxEGa4x1ZMGt14lCREnwIE4s1m5dfWdYxKasY6m
7yB0lsP8ZQALpK/J3I9MebcxZ5RogKMln9jEGHjbHgxaBPhlvKMu3bbUmJr+ThpuoTMvaBr5Gv6Q
75oMjwEjZ9fZaRo70HvehgrNmlhWk2T4mexVFPGu8JXIU+K2yhuHJfU2nZI3YePYkQuDlqzezojA
4mXRHLt4x0dmR1fQTI12UoOXemD2v80SRsl7HPEtRkaiiPr6YOQbadTAfDZv0QgaPIAc+lhAKggA
uDH9ZdHj3jFoyabbGHwEBHsbzGEn5Wz0DCzax9CSUXsKy5cOWRi9WXbB5FIzlUkyhO/KxDrDwqD/
Z4aAhf9ijXg/3iOv2EoAmTewAPYG917HH+gS21CDkRZXVUfeGn1pMIv1wUuaI0B+pLQorSTpreP1
RK/Ge0r+pKftUeA6MzLRFe32ksw/FFwHA74EQScKgeMvLuAD3CIxrARUHs/y9KFF0oqDtD2rmQdY
OOUUH5GLOH3CN6CCL/Ew4gPjUSlXBsAnz16Vq5KU1A3Cwon+RwHGNQEFfLVG7Pw0zxUpukC7JaWa
AAec9nwqcc9ifV3fudoaHT7ZTGp+xTdhKD++fvP9J52YNgKLAX/7P1N7QsVvRTBLppU/3FIf8vsP
KXPRdP4GrO9e0LwRou2aJ0U5JPV7MO7K6DXKP3LCd3TK3CBchDhkRp8qknbmHuKyF+H3dfjzTFsz
lV/lmLtQbovAKxVUancDOA5uvcUw7+cVrApoc3jfsvJCPKVDHrzKXmWbsqvuQH7nA+yKABTZiJwh
9z+D5lsdHytEuvr9mCnrhq8KjfDCXBSLyr+Y1gfy5kVmHvA0LIfhWCvhsgk3AC1c/BKDvi2X7ipg
jYCE+TRNz0ZK8Hi+qB1zGZc/NbocQHpd/lJD9x5f5vrObzcOBk9dfGmqvVCqrfBPOQc7UMvGeKga
fs+CJrMExVJ6cvmk2LXHySgxeNNSuhsuaLuN4vJLMQMrxFBAfXR3lNXgcJDELGeZbeEq6yI/RcW2
80mFPdFKcyCjyIS4HOGAhiu0Cb2gWmeraDN8ud/jmtT1lvMyXOkxUFC4QfhbxHoePDW/9PqnSss2
tzq27Queak7R7t3hCusLcmE0H+Mx+vhGWzUTAknlQ3QvrX3tVx91s60JkJrJ8HMXoXFVIPORCOY8
WcCR9B6siOnpfIBteUwsj7UqSRkaxlIeEGHtqubFLx/S3CtwIME/og8uoJ7hEAjKZFkPDQi+78g8
BZiG4i3fCFxpaBpidOWII1wZxjM+MLKiIeXKIjDR4aHFhLMkVSq6xPm1G11kEvRctDUrumU1vZUG
WR/6vjNeS7pGm/3WkXOsYGdZrBHPkzxYkkEIC5HRKsKRU67vLMWTnsBA2yhAWBxihSGH+JwllA2j
gmtLvUkmJdS1GDiIF+6yfIdV02N73KF8iQ6t/mnUHw0wUfq8ZddxGwmxVMkJ6l2ihSA5BM9WTi3D
CxdZthhoqQTq8BDnWpkwviYNzAYTL7MaA64aJeDrl/cLvSZqLZ/XmvRNBcRnvDWJIMmXZXGyFfZH
anxDE4REVRqeUbyVNkqrETo+wYNH0kAGGDfFVeAbUzN312bKSmMbp1WPdfaSIZEhdBgWKOT0NHvu
7K/O/iz7D1Vb9dqpWwUo5/aE9HJjr3gX8WOA9rIlNhf8B7JcQr4Se2HxFeBrG30a4RM4s+sz1D6J
dko8sYpwQv2aE61knwJxy0yCOZlEkwNTOLeWKWVIMC8snntuBQcqbc5t10pOh45OMIRhoHwmGAuE
uuDAZa4hsxBN8P5cBWzWSQsnzTpak65leL/wRwebBJsCojdYf/AJgd5Dlx3dVSX+jwrXoQ7UStzy
6KjXe/wScBINcQrgILrHNnnohwY3D15f6iU12kuKgiEUiJsv0dUm9ldCPqX9zUfSjAgL81wS3dsU
F37PKJHFcUS1p0YeuBuNq3DGGouwziWV6xKAHJi90Ma9wiNHOqTuFdZRe62oEcPRWKKiCtIPcrN4
eyPpUog84b6SN+dVM8SIT/SAxzFQVhirlfYi4UNRsGtvE3oiiluuSed+xGqcEqTQYYAR4stqn2KP
07c919WCwoDz2SAOIEHQhmnV/KiCK/9lqi3/o1IOc3sngLtip9U0Dg2VAQg+k/JW+cYiU7nmZWDF
kkuVnXxqz4t4oCCJ1r3abcq2JmaDnIBvu4Evo14IzV5GcPiHFUSe7APA7CJ+A2xlLeqFzaNR5ysx
bP3oTtKF3Nn0CqzCNVSUjHM15EXV/MuaAFFN/GoIjoFzkiwNW8GQ/Cx/O7inbrpMJZoAL+vwz9kr
huThz2AjMYRB4RnYm8ZYXw7emB3j4ZKEOIp+LxjtSQYm78hbH26/F2q3VPOtq3yWfM+K8VNHzw2l
EBId+xZiMmCwhsYbdj9Tv4sACYD8Ifgbfl22uJPJ95iFpdRiODQWwEuOG3CZwG/hPA6AhDsYCKTG
aeSQxXvbJStvQQfW31yXYzvlAoiuUXhK5jtCnFZ1/ZKl39JTqYTdLl8Ci84V3JJ3OjzCi0odoT1o
BbYkQcy47mVxyHanh0n8M6qXEaCUvFCG+eQsm7WAsbUiPKkn3sPFZftpqxb36y7bkjOf+iucbKC2
SWx1gi16LI+Ky5yAA97LbxMI5Jiiq7fJEVu8TZjf5xYpIAyKHoPpbgYIoaTtWjF4Eon5bj9sFCww
bfBAMwaC/ZWSeY+ppt/gXY93COvV/knArongshQuDIrifSifSwsYSXhWKFFsrkGSgNcAO1kUlijp
uGas8pmVJY1Nx+DNpv1ls4aXOgpeOuKNpreq+NIQpXXjm6U+1M2aoGqfPJT6TNUG9yQa+RUAPUui
kaX3y5zOTsUmrmzbBnRkdCQBq81+evE64ezOAn8pSsp09afhK8D4FzTVm/RoFaAh1Bfg2Gu4OxLr
PcNekB3MYAEiwD+smjF1BEyA/tn8mqpnjTFdk+2A6k7nATcHAJ+yAR5QfiHvqQE5h57RnwYwGXzW
VbdJVS8QKyN7LZ2zxEbY9gMrRcIybkoOaHk/tzLbC292imLFfMCrjWu2oRUqcAgkBi+V5767L0bS
hLFrRODFuXPM4Ekj9U4JP/vs3Q4BlwUlNgoYI0hJaOqTfQAncXq17X00nTTzYfY/dBIappv8n3aV
N1TEREvhv5OLIg4+Jby6JAQSS0ptDuIT4NCVLsEY6V4x3RxklK54MYZXGQwIvnOMXj/A0lk7sbEg
gUwYRvZcALsWpY0pdxDdHicY2WyMPGvdhy6z1G17W7RvtY+hH/lDEd6iYT1rxIeBX2PeMaG1JkY1
tzCEGBFTbhCqT/QCi4yMLgc3f+JliScT46aRkhijw7JyoWNsLSBMnrrPdzDUTfIf+FVCe5Nh5c/D
9w4J0lsj1NUM7jPVvzpdXdjh20wnPpG/XfnPM+lymwZNEZ+vli9CFRgGDc5BIbGHQGyF4TwQiois
+aJtiGI89+MHpIFk8mR/pPNK11yG4amGLpBJnSsjbb9qwcOsSQrLtAN/qx8/+5mcFhqhtMRIwb0Q
WBd5dZv9+c12NkbTEkzzgcUoIN9JvaP5NpKvEJeUGj+F85VeX4SvIzQpyB1yfNFlVxIfWUMvFObQ
rU9Q6+Ru0vfA3tpQQQcZycLNwWmzSbjEG44E7lb2UYsa7GLdr+RrISK7z3eCkFxgKdT1sEgF3fww
33UM3zsWmoQEGc010O4bmCaCk7l/VPCpz8eMu6Vxle0HUAaTioAncTDwdA01rWS+tvWRd/I8MgNH
b4eGz/CU5ixKTvR7A3JYSexQ3r5LwBJMVl6jx5MocMqF5iP4DdU5TJhru+wMfq6aSE2NXv2RiMCl
RMFOdz61YvOiqhdVuctp/nJjb6d7TMpLw73DpLyKynviSvwZc2O1axnxeLmKE9qT6dcR9RuzJhj1
Ecy3DE16s1bGCsPgj5bdakKcX3FDEu5s8z5Df09aaDH2AxZhFjewFyjPlpFDIPzZUoGyE6wKY3rs
lprNkaFSh8y3frrJ89HIPNnbhe7CxQzMxrGML7axSic2eR0GASr5+qBgOc08Mt/d5kQhVJXXhGzP
nJBGnjsxMv55tgkpNG92TfZ2gnMsetKd1y4iORkF4SVw8LoX2JOXFvMRaihN24+AE61DuRo3VbRL
5YP1IqKzRKpX86oTS9b5GyQVLip88aGEX612i2zam0scvyk2T3MbMVFwlg7sFJ/JQRww2qtew1Fn
DbMKrIXzhkK8Y4SxgvtKOjwsJ2WDWdg2DwKUpbsHUSF54vJbFilbZh6w83hKdgWTEmzH6bHuSfkk
faeGpv5FF8g3PiYuT40+OwHUdtO5d8LcuNBLLEqT4uqYXr1A2wzzbwFsOwOpw0Brz/p5csPNYDyD
DqmdB+KZ4vHYjtfC2sIPYnKE9nLUlnyjZncnQOFcwaNb2n3Mn0PlWljwzKJki6h70cfHFrzmvByh
mfNaiLpv1nzavJ/ADNyd8lGmp2Tct/0TVTy7MImflYVwwjrW4Oxwp3Q9gHerJg3sYAZ+kjkP54MZ
XJWN5vmwEvkIRiA8jvzWw8QpJPq0xb1hIiY/NObB5QAxj035nsrRqb3vMgh/0FUtB9xg/UONhhAM
DumPD2dmWEbutebxqluLDgcMBUptki/HPZLWbTx+N/dCmBTpBOoEp6T4iV2kmnuSnTXyymys1BI6
Ue3n6VjSjRmMEH3rhsSNzL+TbeFbzU7SvgqzKMptvg32gnkY8+5th3V1jo+COJfqY7JepxKYTgKx
DmZPC13JXJGswE6IIWqztCuwJTZd5CydtA5DXnGY+PpO5rg1KmCz/ZetrqmYOVxL98CD22/ZEZMI
TX2ysLxpXY43dxIrJz9b0Q5mX4EPjfosQxJJ5zFTJXYMWJU7hB5cg5sQpEHNev0xoRmar3r/FXPC
kKUkWz4ImTK0Y9AhFEZgZiu6+4YRM58//M4weat1pm7uacLzEVjpKiK+YuyfA+HVVIS3YFwIzuAi
gtcv0WDqhuYSq/hBZkMUKe+LDOml/qEgSbFWgB521FfR7DPy0eoXWXCVXxxxbfQa2zTZDr1fziMv
x/DSHS6jEQh6X9QkXDQStB6fXOytfcCjR3unDxu1eWvkh2J7H1ECTMoT0C1wQbnDT9tdgnHfoHUQ
FLO1f4kVds0QijTbiz8M/xvgxzK1IOt1Z0mY4QKXI+vlh62R8ygdsyu+as2xBqXPRrzSXvFl+So+
bm/or3wNutSb3vLuBl1eZfsxFDIKCzRBBqdXxfVOpmnIvAcEUhjCrm8YtV4nTkwHxmOH6lq/FDYk
Y9oPuz1Z1YfGMhFXgLWA3Zg5R7StXpNwOVKaReUmVpYkqTCPA7lgMOmWx1zzWGlAkphyGox8IcX/
X+7OYzlzJM2y7zLrQZoD7g6xmM2vJbXewBgKWmts+0F6Ma/S/V5zwMyqLMseK7Pa1oYWZASD5E8A
/ol7z92Z+uC5PyJCavN7v/2YGo6WfkTg1DDxPFAy1hUKjvT7QhDrinWkHhdi18TvEVc++w9IWlIS
srKFIYpvhsHrZrCex35rZQfTXB6nMxOgtrny89OxTy2RaOtoXEfzKTJJ6vVflphdY4JPRgRvxc/O
baOWMdmyTCVqsDsN5a+q4Fe1ESG+/buxv2uA1YBvB9YdeC/csA1MWP9QyYeofGJKBQrEMXiApeDA
7/LxyeLRF7bPrvr8nBhVh0Rvv/Rbcx3IXwgImMoShyJvgtX3iiYVy+d2GhpW+RhhNs096RL8EMJk
+ge3tH0Ouo9W+CsbkEmBus7jx0k7pPX+97h7nfu7GjE3rNPmV056L8F9i3+k7b65yF+pbqnfzEat
yWDjGXyU3BWvkXz1tqzBTZZQJewVBwzvcjtweRlvPHMAl9XdIZY3cbGr2p/xcBqKG5pKSUgFknPn
h7R/cQ+iT6xIXgUfLFA4n4LoIKqALQNTwwF3MwRmgHfAPYHvbYeaxkWfEp4kir8HTe1yDy24LYZM
5TE4dPabDj7huzDIYLwQMVDIGcdNjLqTjwo6v7SZ2MgtogWeecq+WQKSW6DNPWmWYJfH4cUzt5EL
tJKsPKz942XuyVrk63NH7BY+BBOliGaCWWlU7fDEsKpgyIgySxwoThn6mPVZexUMuA/X/DXn9GN7
e0XTElxhBTBxAdLSqv14AJI0ndr5kuBtG1IiOJcCJI9us/GtqY4JxDgeSSRxwBFFEfzIXnLE4b5Q
inMGnO6h69j7vJJVUpU3FUyZqod9T/zEsYleGagBfF7j2ofBwt3sQrViWL885MkAX+OM4GFgrSSD
8nxBGZN8TLhem5wqfofWzxRilUGUzsJPafO7SJzTcVrZ7xkQxL49U7VF93VhbsI6oaciaif3VgGK
wmG+50Ub40u15TSdDsvUxu9wrWkijJeFyS5tsO5tCKumHy7Z88Bi47E7rwLngo6BcAAZvSbV1R0e
7Ynd3oY2APIMeNPjtCzsIPdaNxzKc5CtjBpF5maiFcOQOG36CV3MubbupbmHdgOc39hSdS21H9kq
A+A0YkXI427uiV6tMxjJzID6h3I+O8mlETR3FIfTTV9eO/p1xspCXZdxk5F+E4B4kvbV6bedS3Li
2tYlbCCsIxcG/wtnFJyl/csiSCY9tu5esG+cNzbHAP7zhofyIXbitQPFRSC1ke0D2Qbroby6cFvi
7cglxtHXUy47+M/elHFD6N5qpttoDJ7i4GumkJWde5da30KSItjZwj9T5d5lNaY0M8yVyxTj1SEz
geIrojEETBYn98vzlIOrV8d5+BWWR4vHFI3ewiuEKrG6miyHG3YzpfxheJ8uoAPvQO9X8Cn5YfGA
EhHa98gqoTjT8eriJ86RLczPhNEho49U7X3GiLhee9/l8e6u5+n7gldnu0h7AiV5HXWXJcSly/bS
YgIe1dem+C5XZQ2dvmNsKT+WkX0XP9l8Vb9/EdMDj/6Rrqol3GXlDMw+C2JdmcCjZqnTXWb1u8Rq
NhBc+Q5m6MToxW6ERxIR8zWdo6G/lWFB4oux6qC2WtUPdow8gyFx2PyPOSNDgdo3J7E9cJ5hmJKE
GVOop+c4+hl49xagjk9EQvKu8w72fPaxFH6nv+i+B+KcFJS9Ll+DYd7Msy4rN8jsGKNi90G9AIim
P9YUeVSMGEI2MRamYm8z5P4a+zFLoddquxMtHFbk70uz2kCL9Mqnpvg5vdTWXVHt4OHmXAtYoWES
zVe8H6J5q8W1smA90eOlD0wxan+dFZ/ZdSo+802405KFfrKZClig91qfJv/7l4CTZSg7MZC7PLV/
usaRUhnR4zrG6TcbLt0xC1GDtp76DOMwSlwK5gXk9VVWaXH30ha3NVeYYZysht8PV8WzK+s7clun
u2Rfg+I4NvtizxiFY381mFdqBpJ2ZrSWLHj6Cj+MeIkxDM35Bz8bxldfrnJ3hx6TtS3Y3FUQfobd
t9b8+JpOI8Yuo5UCCeSbwNXOIxd3BVYDVKA1eBdz8nl+/c5rQ29pXEes5g9jeVvl5o6aiSJBp7ej
z1iyXsyMT5xFc8DDR7jw0VNOYAejizvNGY4MvXOWiLlqCZuTS+ycYbfjjd+SRff1pl6i6bolpG4Y
nJ+gVez3Ogtep4EWE8KBu6AO5gV6IPEjuwsGIVyACPNCRmhAJFSwEroldWeMIBk21rvngHZbsAph
hr+ltu/rBbigFvSCCkzuYj3Z28oBHvEFaCjHc9er+VVRvpOpvIAc+gXpgBUektUX5mEBPkACR5tf
SetoLzgIbwFD2AsiItDAItoFGzEvAIk8tFe6R0Go+77cIePauENrkM44v08LgMJfUBTDAqVoG/lS
YWa+GJlwiRQxXPLTTEJzuiU5Z3mj7elbhQpoDxLjxZyBX9QNaphiAWLUkDE0VCfYNTG3uNsFPyZv
eLEU16FkfcAobvribHx9ir3AN8IFw5HlITKRKDIvXmD3R5hkh6/3kIVD8Bhclgp1V/jrygYwYxjJ
S7P40kcXh/r85VX/cq2HlnWTeaC+sM2nd/mUZbdCkM3jF332NPrGTzRV6dVJnXUwF/1JBpr+Z5IP
jiHsfVTaM1KhknK1FHdZX0ab3i+SixqK/iFV4Ktn2/1IMlnCPkoV0eBg+AZ4M6wOzWewLeK2tXtr
UbRSzmuFDd5iieeV9b2un3MTc60dL11l2L549WyekGybJ3TS1GkqOOSFA+LKivtrsegj5a5UUfda
i7zY6hb8kFF0oN51XByiSLOrt+t8NRaNZtOAbrF1k6ciGMoJ6fk4XV07hpqsg5GUB/FaVNX8mFt2
+e9uplW2Uv/ULrSq/+s/ovQvdqE/Puvv8jvT06b2cMCawpPOn3YhjD8Y6VFQC8R5iO3+gcyBzxbX
gRBcCQA6LM/5U36nfnO0uXyW6VnSRdL5r8jvrMV49I/qO8y0Wjj8mOj5+C4te/n7758PUR40/+d/
mf/bNcsJzRrqHbfS+brohhuRWelz5+QHJ/CBuxqD86Ly4l1lWcE9Gw53cmxHhEFeT8ScLy9hsZgm
OsGGYHn3641ZBXsvwHTvAZA9NRZ9e2GXN2Ngtxup5mGtyqlh5+Q0ZxEB17dFQFiBjPQZ1LGPHNhc
W8u/qBawwJfX5utPeRt3hGvVyC1K3D6kT4HFqGoGxXZ+8BU9nNMP3U2X/SztKidrvacswk26LwPf
PCTGwFGvEnI0ZniKfY/mlRRlJmkJsyzdxtY1kRAJGx2CO8U2S93Qb0fE2qfZZcelZjN7ieNSn9To
k3RFajwFJQOKOUb0noxy2ymvO5RzGh3IsEhEnJGl/hG4ljg35JTFaR49TEvGeAYw0whdwuFtstuR
z8L9iNJ9b5jO2uQJfTQHbwfFnWGCabQgmeNfTcIoyEGpuTNqs+EZn0Zrbvb0Gue3blc+TJWbXQX1
Qy5YZ7vtj0x1v+wa2ipp0rxeFTOnFjrMoQ86MpLMuTrlXtM8ll6+G23/QGj2LxUPFOiGvgx9m9zg
ImA+ZymgJ0S4ObXuUSa30UkW4NUqt6v3w/L7JhYK6Um58zOUu7EenSc1uiyztSf3I0EVTrv2xqjf
iYDeraxG+sSsTJmpOGTZjYLgH5FuQWlsqtY3d9IyB7LK0cDAiqH4mjucnHNQnstRopQZBUHR2YMT
3raDmq6ml3aAxYuABV4JgxOl8o5D0DjUxHaOcXRGYBCdVWo42EK0SSsoEDMR0RazsLKd0TqYnK7Q
BVp6Bm+cN2E8I4QXxHC2bjQfQ62/ez3zKvwB+m7iIX0Xioi8EC/Itj6zHrOc8zNneH6OClT8diUy
RASm2tlzdRwnU/woHPlhTMJ8NhPk1Ea7GMv6xL4Ry5Dfrszys/c5kwoMBDocxSWamUk4OC7uuz56
BuNB/nVncCeMAwzNon4ezb3TWcY+K8aPxDPvh7h8k9EETMogk8cXyyjTPnqiCHaT0VVI7Z1fwod0
OVtkhGJAa6c2PjTMuid7mWLjjSGe7901OgZ59WV25+LRGlgZztFTFjBSUlUP699W3Wkcwv5kJmUP
zzCmyg/zJ1tD6Izd4i1uL7lO4o1q3fzTDbztmJQvmRrxj7Hjd8cGk8KITrWpIfO0JJM3vcecHOPE
vnaYSuswRByUsoAwUcQfZS8+TSCl1C/XfkYEFKCAP3p+RpLrlIZcspBvi6V64cKmzbK8kviMuLiA
VMcb+dDbr3Ohxvuis/O7GfMzF4F8HVMwlzMUk1uPGXUkQ3WN62q+sVh9VZVzG3SGfdvlBMm71nQc
MxSUTsI4PMAAcFJpd4ffosAjP/IN5HH3gDneKJDo/puL1JXGEfvPROrcov/1H39BTvzxSX+cks5v
irQO/KqCE9LjF/53kbr9m3CVgPbAGYo9wUaJ/jeRuv4N3bjk5JLO347Wv5lqOSUpYzhabUW5Dgji
XzklOQz/P6cke1pOS09wVn+dov9wSmalvxjLPbrY6CEbVPiacDxtzCmjK42n+hJkatqO2a0dBMOZ
8stdy6GfN+2AbKJIkWJmrnvmfHJu59x0bsmmMJSYbyq7Vtdx8jZStuEtNCc8VAzOXhkUIpTjyhXL
NTzYr1QDmgWf/LrCl2u9Xq76crn+p+VOiJd7wl/ujnC5T4bljoHvHoaqv6kj+Wkt91S13F32cp81
yx1nD2G8F5VmDSNiYkVUwLdQts/ecq9my12bc/u2Xf3SJP52wOL6iSUn3hCKNKiyfJuAUHpxlz81
brwum7E/pnlF3PHykAgo9zfp8vQolueICXV9ea7M5iVxVXYtnPG9NYLX0jEPeWAgzJh4Ig4kYQ+b
hUjVGAyGwiUJZK7FS8fkTXnFedAMDAi569UvYZGAFXY2d273rSdSUTvdNbOKx1DkjzpD6mKm04vo
knPbtxcdIw1GhG9UU3USUcqzMPd/2YnkGW10wS7N3KPwFd1UuNWOP65KQRsbTYTdlEuYHMwZcsbo
whbOrZPXnHfvVoMCshw5yNg6GeiNI0mAhiofM4RWs9SHKndubK0OWVQ/Jcir8oj+Rg/GNqjgX9Q4
iXr3hSAZd62V0GvGsy0qgmfTxcwoB5uxr3Wb+x7RSO4+GtvnyFLlsZqK9twkxLZBQyPENwnvI18h
WsKrfokMGOGTFTuIBbVNyIH1kBh+cZlk5wPdZbldN/h+UV+yVIMYtOtsfzq1BagL0wwvg1+ziPPn
dp81Dilkxmg/NMXwxAXGwr6P6x1oVsKfKkuDh6gZAfQiOWu/mWgw6ZLXlmdILoQKD9/GCSNrE0+4
IqZkmTE3mgrBLZxHHKRbbXbqTglf4kGjqfcwiGyUBRR+mrp8A7Ur3Xtj8p7NHr0bCTPnOY8OjcDH
ulindlOimUEMY9rtbBUiKXJrki14NO/QlsSPU5BCmOoEP2Ny07WF+HBbl2QsM8/OmI9o7AB+W4Wv
WZakzOoVtDVMOCiNmkFvrTojmLwPyptEMyrtrJlf0KThPy0faxkE1bGVv8P1rarQ+EgSBtcMSa8J
xfpzkVZEOHbhCHklah7tBDOChcZSYSd+Nsym2M1aF+e2zCVTj05uagBHg4HraQQXVtqDdZMjmIny
lkH98kYLMjCmsHqGWcfo2ey6N8Pg8OzjsX5BLUFST3K1wnzROaY/hWuBMJ084owsxpGVUdyRe49y
g1kF2NKS0wrUyKZ0EjT841TsmpJNppP2PsYtoLGmOM5ZHx9E5KYPVnxJheWu/TZEj1m7ZOeEYp0F
RnLOYRDvHWsJ44nTbyA731o1TEje5j1MHP9BOwtf0uuDbdYuPr0slNsMDP+zI+px35ukfi16bWk6
N3MjEhAcabOHP7s2ROrg8YvjXSV42ZqSfaxKIueqC1luO2lPWxzym1T21ms9CIF4b+210tu7FPP4
xUoMIW3TIm5Vn6zBnZND9XP6+pNB9uu6al0FEyStt0mOqDI23f7GG2MXazC1fFa2ycF25p/cuiBR
BePR2SP/wqpInw9joc5fb5LG++NPf34srXBnxPaZ9LvkW5aZjySG6KceCMJBDLQqrsrlG537xulz
9TjOPUEgdY5fwdTO1XOKJTVWVkykDOfIhvjolrG9zfJoZjkwvgbgA9fCC0x0bGqXdcvyEWvhQzRg
TF7k6pZpBSfXqYy9PZbkzi8FabgUpF9v/vLu18eUl8abUObR+s9/1zbcTHg9m202NfYZGjxPzi4/
iII1Px78el0ZKjmrtu92uinftBGmZwr+Oy09Jg+pQJIwAkWBQNjMo9oamTO8t3h4i/D937xCspZ2
559VSE9RFv33f/4FO/L7J/1RIVnwtSTUEVCaFD1a/zlHEBj8MM+B/cCuJ8A5/lkh2b8xJbCly4AB
qx+ozz/nCPo3E9MfrkAs5LYE9fWvVEjO/3DxWVo7Nogv1xZSm//TxTcXMrNzd1hXFRkAnfXDCDGM
WtbkP4WlBB9uexJDivbIX0L4Y/SyO+F6UtuGIOd91QFdGkMcMFUzbYaK3ZghdXt1Yvx8RWSat4Yb
1ud0bh6FCvv7YKrHQ0WwbWNchpotvO5S0qEkckC7Ku1nP5zEqpJGfgko59ddjQHN99N4INkhIM9D
cIyMtSoRIvnNGdBofVcaYLAw4u6qsLP2KKW+2QzIYOPzxhvzJ53YyB8oidBmzyFBQlI/wkGx+Rfp
bqCFuvv6UDCTXuh2FyNmrdRkhrd1Y0ddvt7gDYRKmGBb62PJX/e2epFdMj1O5WPb6eTC10rAHpnM
cCfjbtbkRfQFNeYYMmtpVHZvxr5/bSNbrxt3yt7GUr82ylF3nTVlqDV8Jv6yGE5Gi9s2V87Fwuh+
ciawSrXB+nzEs7bLU5Wdg6TPzkMW5ue85EVpcvAIy8crCws+PKlxRCI4sw3geBgwN/Nj+1zkt0qZ
3c1UYqVqfdyToXbWVCLjuVje+An72HbW787gYYHQ1kvHT8X2ZNA3aRho8kujaDcmhD+Zddbt3DlH
BQ4QvUz96T4VHck3ecjWWdi/bOq0dWGZ4z1iaoCZzQlnMPFBifUTDKZbzem9vaxjUTUGBwusyMU1
CzJDl1l6qcoOWnNWr1Mv0heomvLBqLqr6uLLFEY7QFg2r8BU3fchg2LohWRs+HN99hm67jKQjAfd
4Leb6k/CzN8DjGtBS/659Fl0Jo9FbZFglVtsIK35YoLXXc9NOu0SwXq5JoQT3m5z3xFzHY5lenBk
Q75f/rP1SCXFygo9tOOBGqXBjEWGZzmtOu74AIt5aLPSdvwX371qAFEH3bK4wtFYB82HDiLmBMQX
z1NhPk35UD8x1v16B312QhSA+2QboYdWdByiXZY236yQsYPPKrLI1dpL25dgKp0zE5b03Lbs3DqG
05fAWjJICZq1LOsbavmjY2TpuvRkgrZCYkHrIVYluVz7KSqrNDrBVjCOQzy8NLP3ErjJI1yz/lZg
VzdyLBctcixRP2dxbxwTJ7njdWKn6mPoaGSAnl6zsHMQKNsNwdGZc9P17qXNZnGTm5YiZVHAPoD6
1UcoGR1GFACt2delhk7uyM+VY/KjsBjIZ67/USZoGx1z4Qgt2kNqCcgj83s6oJXWnbGEmZifczzd
jUv4Uu7G4bPIRiIx6C4g4Jbf/TsZTCOCXLtCIjJkeHtcVBygZsXkXHjFP+ZcZEf7UdiQRSWZ1ISH
Nh+VArNd5uFbNdfGgZrP3coo4FAshHOI/NsMfsZm0q5LN7F2GNqhEl+SNksyUH2XzkmMEitcV52m
5c1gzQy5LJBNYV8e8Ryzh/cY24cD06yy8RAH1Pat66MDs2272Ac9CgXbRx7pwTHY1tZYnHJsBaIo
O87ach2BNQX5h8EsN5SxUWmBZgzmy5whP7RDArirJS4yT5hsxBFpRgZJq73QxVVM3sV3JsLFAhzP
be+5qwBox7pNI/wvRZnuJeX+g49VM6zYWTUxxWyNBwj+z9bXFEvd7Pc7FTXbYPEX5gOLzzC3cSZK
9yAg2pIRG5DAW6eb3nT9ddI1PyxkZse4u2kzFCbjhKsgMadgN9f4Foo6fuYas1ZJWLJdAqR7tSaF
wMnA3WR7KH5AicqtqjZzFsEvSfeG7UJCzha7CnEjKkMtZERM3yYUlqOasF95N1HN0wafSNeQoBLy
La+GfnwqeYFVYjKWGz2GglY8rx/mFjpu7vkOc0W0TzoKn4F5ISiW6Iqj3rP3cZNWm6ifoBxV6ugz
5rsYaA7SLH6XOUPDGtNqUf0IG3g5VID8H+23qCg1sqW52zXRc5mb04UGMih8GwE82cHdCFLVcdFA
Wg6qrmKCSse5YmeoBSJQDrRDeB7IjBuXyafLg8qcMLXX6AbcGeVm0pCSoJ4bPyOxQmG2i3KQuohg
sQ/WaDq6ptzGBaaTYio+nHjZQpN7Gls4BYimhHEvggdpla/o+ycbZ4ARE1jR15osKf8+daWPbMx8
svyJ/Voy3oS9i0bBl2rbD8k1qVtUN250ayVjhmIg2fDg4gZeBProhTeysJ/zUnwA143WhW1x5fmj
iyWs/uEsxjuyKJB4+nKbOMTl8NC5L9v2s+gTjvs2svZNhzSgs3G/jfad4yCUHApA1U5H0DQLsr3f
9fiMG9D+BIorvP+rNg7CY0Xjsu5aIGNtQ0LU6EUvuiOdQrbTTjD2TNBldYmCaZS168zumam0rHpb
50IAGNGzdXs15vJ2NBzMNDJxMVLJNQduscC7drGfvSvQmoTLNURnJd4pz/FnyhYnv+m1rNvEbSIQ
xcqAYMJ8fGvr9L7L5nLlR7i83KA7CLCfiTRGAAUkX3WMps2BuQoyhrU5ym+j7DakTRE5z1yTAFW5
LZv+RK7xpxV6v6wCjUSY5B7q4p0VIIBXcgzX7UJ6qgnpVkEpoJfZTz4C7DBi0+82LtaJcgaGZWzZ
D7/14Tejyt5zo3oHV0IXBgMCCWPz5obBsE5bfv1Bo55N/RTnxOAixenWrgMadIBKnFi/2B7yizFI
QozpFPDd79sR0xoTbA9STLZPsTJmTUMkWEWgo/hWGHg4hWcSyTdv5hklI9CAxr+WQ412DzXo8vdD
IUgnkTDiu8tAH4lZOW63CdypDRmsvsczsymNY1z4NfJAbByhTzKwRmdbLfJ9wFwDN3nzgeb0uwOi
R8zu2cQOPXS6BsfE3tt3o03Xa+S2BVbBaTAfx8B9DJGx+jr5rrRrkkLDd5dRD2bjOa0QFQAFhXBj
cSs1EdqeiJ2RGdYoGjQB3Y5527jyg+P9WzlXjzYGqdhK/HU63BuyX+BfOETt4jUfe70NiWpugvmd
WwRFM5OnyZQmgsW22pZRu++K6gXVSDOQy5bFbYGakSQvAAtTZKCb7HwGLZuCevVSg3vDjlbFYM3D
Pm450hMuzbgFAYhGJVFHKy6ddZLmGY97Xl4nJnaKYdzBNNBXDwOS0qhDmdAhIgZyilnLdXdzSYUF
0+htzPJvYVH0zOPQfUAEe3UL5hsVkv2R2SH7SmyfmLmj3D98/bs2Crbo3B4Apj7JAN9Sq78TrAKL
NKYEBpPDBj/dmVN4CMOcl1kvZmgErpb4Rh/5K+js26Z6jGXc4gnkIpvm/q0y5p+59BD51egbk+eR
WelK1e1zIdsfLhRB7EHq1UrurUq9O0X6UUjx4FYYfWf/I81rzIGZRmfl6X1L9GLG/76yl6/MEhAX
T2ljsCWHWYczIKeCtUuSbEoMvOhth71rmIiBpbFISsItsweeVnwWtey3JlTfM2BtcEfewswj4vFR
Dzn6SztFcq2hSkEfYZhBD1IazDfQ2A88CurODTZV2HzY6bDLQ+Y0lUQJE9r996E0nhugJvvitfPj
EWbxxfKCTzuczVXehOjNKTTCAptqEA7konjJTz2cLBSaGytCWG62zUvmtIdk4HJw4Yeu7BpTal2v
/s37cCUZh/yzPnxd5A2y1P/+v3/d6f/+iX/f6XsOI3Lw6RYeb7b0f99WgNSBSw0CVDuKtb/JF/vb
tkL95golbD7qCRrvZZHxt22FXLYVjGghRDo2IRn/Ut4G2O2/bitI7aBY1lpIW9JsLNuMf9hWgDyo
E79yoFvD/ITiO29cBs3I7fFR9lFWbFvNpY9EfTpZavQ2E/xHTH8L0cIFzDE0LrGIBlC4xZlH/c7j
snmucYvEJfhDORTNwRZXU47An0VMkqq7hDdWbyabcgFpeMXDsMJw077BMMSlRKpAL+7CIF5baM4E
R3JFqMUqt3D6RmOwa7MJiXPymbIm3HRFWa0QtqchLvbZd9UGy3Wak4GYT2cYiMkmLsFsh5H92BJD
r0c+JyqI0EhJ4Antn0vn6hnRL75LkhDDQq70iMM0rN7YmSy5jwxSrdp+TkTn0P4L7GxeclMK4rOT
5lTTMYIISyjmsTXFAuQDOQ6g+dZJjhapYvpxcCfylUlzDjq5uEw7IlDXSAPYmTbVZ05UwcpW2P8t
8sOtMPuYoxhvYNi8NfVwrV3rPhyNYz8CJtTMHOgIQdRUFV8/kPYl6D1vA//yqfY4WnqL2FGWOat+
rO4aJFnIpV7ytnqcI5TJdsKo0wgC9EoWKWE15YKc2zfTqN98W+ypLn5NL7QpB78l270VjBTNJjz2
tY1Rs+q2fTpyprv2S0QPeIjqbt5lwnrwVIpuU/8c2HoufQ0MDYxEJDuX1kn6dX2QCMbWwYQfpdYu
TDACkm3Pf7CY3m6gCWC+c53k5ETybUDVayNKiMtGXieTABVLy2MYeB0ENnYnXuLAFxi+86Sdbyc3
Y1JTIrksZNAcJpYfxySDtcKOh1nwkGd3RlQR56YDqiszu2mMpjk1k4GdqUY7GA1N/EZluQ2ytNq2
AxRLp4vyjVuO9YXp2EOls6071g2V96g4ycjOBjIjX0PH2ZdOfRhK+D8AXJODssq32JiipwBtzgMY
jC5XJd4nYmBkLXeN60mmPXX5lLgZlJoeJo6zvGu64202x/Oh+eKyusl0xhzvA7kjatK/tfTwopOi
PHE8qPMA1vH37cnAKvw8VxYVaD28U/vK1cxEARNu2Z2zMW0gZkTmppeqOOt0OaDrXD55VR1fcol4
OI1QakzMuCBBqfc4bPOTUZfWJndYTtRyFFeveglsegQ3wkMVlBBXiRAaN307YM2uuMOlJ54rKGyX
ya3VDYstSr/EWfPCWvvRr8vHEaru1TLqu3wwSesp9e1sWcHZDsts2wdzRjKFOe26Pn5uE23BIu/v
jQI7TUlwCBq7ijBsdyYkLGKEnxTBR4r+P4Vh8404OYL4kuRIwlezsca6PJmpKE8VjygDT2rlt1v2
w9XGrUEViSFDQFJrE5MVGZWzRL0zLEKebJH0iC9xzyLzaYFHHRJe+r1XNAMXGok4vvUjzOP6kGgS
ZUY/jkACzOqke+/qie4xlE5yUzTF9JKE1sFV4AbGAHk4hMHs1C+thZPqEf1IXr8VTYb5bVQHXY8S
H1rListQzl7COHvEQUkvMqTjKTWFftKg+wa6v7uYrdkazc1lzPPuXdR5vQMlxFghKW50xG5WB4Zk
PBaAZG/ZNc+GSHZBlfVn5VvNNc18Hg1ogZ4mpKFJrkF0ZuF0Z1sNdUzD6ED5+VOPVexl1BH3W3eK
KddoGKb2PreaHtpyOR06PeHBcRuQqF03Yu57EWnQnkM115fJXlQ99mLXMQMbGFf+6Jhlt6lz1qtq
1bEhf180VHmefdCQO/AS6ce1Qz0mHCwxJi60IW0dcJadc4ix9xoCXe7vbzqMMOXYYt6pp13QWsZj
ZAjrzPXJKbC8a0aV8Zi28BGcqn6Ys1+ZBnpCqhjI3bGFX6QqSqHCfS0MQ12sLCD7ROMkCtLugq5R
9lV9nLr6xsp8BKoZFoDB9kllN6Kz6EeLjsLGRQ4gaxyqD798o6J7H4S77YKCTSszFQTD6yHNDWgW
2NHslHvuno0G2AtM16iz0zd2n4hgG5vRWakO7NyiQ5DdV95u4o588VPk53OOVZQ5PgnQcbmlKbyp
sxYWEZOGvjDMS03FH7OPyyKs5JHqjk2fooQa0ucGY1vHTKZHUHRMsDgapoQdnFofZRPPF0l8eAty
lPuWeXR8jtB6xzGbGVcj2gUuNJKRuBa1fBoMuAqpvYQyVurN1Op2HoK7ieCOQ2yMYOEwFsUZ1gR6
EIUFnUFS4Zi7qqeZlr19mOaIGh8rTIPuPJipIaMcua8OBsI82daDFtqVEUdcQEoD7iMTblRL/vko
+wczmftD2hNO0KbiJbIqLA3KW0hJlbPCsHgVbfWJVHVk9zU9ZQmAkKEt5lUYTrQwxIdrBOD3U43r
X8/DhgsV/Ttjg3LwoYhNRrYb3HZTBuQMlhHGwR7hheVBTlUO9oFKfM9tR50yyTwsi1gr+zR6OtXJ
Icue5rmXd3mX4ipKrmM3mxuTtFm7pjGyPZKcfcTfnUfRboYmxL3cSbe+S7vR04O1VtTdN6Vp3YQu
suVmaqniIcWqqEJlNDEtDQag3SprxGY0qbEYq/w/7s5suY1lzc6v0tH3JVdlDVnV4XZEYyYAzoMo
3VRQlHbWPM+3/SB+A7+E2+/lL3F0tqTdPie87+xzgyBAghJJoDLzX2t9i/8fzRKKLEM0RyAq7Dzf
zjm/wCTIgWNKPI+zNB+jmKKDsDKJdCrz3Bny3sQCeuACbeyNuv3i4p28Sf2Q6vChf6W8MFmr0BvX
oU1IpF6sV7tLnb2Myo+hRaZx6J/+/C7/On5vuPb91v3X//I+/cs7bN8mVlH333692/7lvvpWbt66
t1/ubIsu7ub7/lszP3zDZsBT+Ubfv/L/9pP/9O3yXZ7m6tu//vPb15zVO267Jn7vflXOHJ+t9t/b
5v9b8/b1//iU38U2nEOobTiOPJM9CXv178xMky6bwPNNWxCYCdhn/9jgex88GnBgXEvrj3V6MDOR
xUwpbIpxPNP6U8zMi9b3s2mX/xGWJx83knSxPyEG/rrBXyoW9gX25HruimVvl5O/jvo+xF5Cho13
/zcjBwuYTBmv+vyqK3IWgHjctOgERIRapHotWsyoF0Hsa+wTKk0yPXZNCo+r1ZZRex+a86aRImI3
XLbrXi7NoXHNpxm96dyE+XUdjOpYFn5+WsqsAFHFTasisj5GE28DM3nAs2R8LQbqn7PGec2KmQO4
auYrFwDNo8zzNx8l+dAnOoyZymmDq745BvomrNvmeLl7+cgPqBW+RIBwKxvXrZXat6iLn8eKTFs+
7nDIM3Zi9rCXMQA4p6sJSbfGRxwtJBzr0bueRhMkEp11u5QjDNMkzDpOmoKvNPN7ToTT0zIAO2lK
YzXXbrP3Op37NoaI23CeIhY019xPRU7rnH4smLzoRHEb0xVOMaueyc/ajQZocLYYGRMsrNlkMxMV
36dKAcNO+vIr1cWNmsUn/CM7z2DKqQJZfylke8Vkd7p2goJ1VKCX/7ip63DWcVnyisJ/Mc3K+BLW
mcKmY32qwymmX3kBkC89eCQuGZ124uKH0+qtGiyqbhOruvlx45sZxX29wRhCf4KKma0y6XUNrmH7
9iCYGMDIsNSE+cg4XW4SybjGlOFy8uyav9WESSewwJRR8DKiMcUd1zejXvPKH07WYqiar+ZDinIp
Vw2GPZnc/IoygPjspsDiGXclZufdsGEKt9lMmZCT4u66PJaqGcMFQ/dIDPZp7nL7lBYlYNFxIHgZ
xjdj0EAvECCshzIiRig7OlbsnrpusHeL3EwhIyDPYEtQxGxVHdoGxH1tQ+bwa4qiRGMf016vag05
LoxBm9417uqyJ5CHc7zMopkB0XjVTUBjpO/2DFIfaqAPGdILJNre3TjuiF+nxvA1xzom674EbUw6
driyVJUzRyI3qdhzW033kFmcZFoBQjRvdCEujfPwvSwHJ33Er6mYFEHqFFgL6w/ffYIm1V3ZcWtv
kGOyTU0bojuHwDqwEBo4QQi1fE5YgDhA02yEPFhvUyDMCwWLwg+KTWus/YhomRqyHSBn3hBucwsf
Z+P5xUPrNQ/tjB4yBpkBBqp8LcLmuiRe5QbRXSPNb/6iHv2mIfsZ7KAOkMoP+DPbVghd0+sJ11mt
uwmlOsSttSpbC+kGj+CWU+NR5DAmmgiUWGtjTZqEfaBu5jgnBVwzJCTky+w5M7uz1cH/iqoUTp86
OjMktcZ/LZoFBSChPCeeIMdi89qabMqmLv6K6YxRp6ivywECg8nZcN3ABsKhDsKHUX0+qYF+A7VW
A8D5LGH5XojXiBJ0Xir5PPagPBxTagKLZB0071HPN3Rap12nECUgBL8MYoSEifiwcnExknjI1uAt
+4EXjVcWD06GzDTQg04yqmRKSvofy6MCmWI9ZtlrSVnI2m0AMlCWTD8ksflN1atjzFBgXQsIpbCa
9rmxECMglBXmJiHpr24R5tBOhleXdwqHyqu4t0B4NM5jYdIcaRflppkHtKCuvBKlf68AnsM+YQgd
DGDSM4ClUWu+JjZFB441pps6Tu6SPmOG6ZSg4oruFRta6iTxfvDUvV2hIE8TpoY0kicPLqoMGWX0
S4o+bnFyDAfegJlYseowDxcuwMzs6KvmhgEDVAEKiSfhfg1hCxWMBYy5pZxjmBrwuMw/HM89VNlV
PlrJrmuhaEkIWAGzVNme7d58jSXyHKhpjrRasrO0eNdrGS/Rgp4hkfYKNL5Zi32Jlv1GLQC2WgqM
e9oXL9Jg+7XXYmGCahhp+XDRQqKnJUWFttj4Nr1NIXIjb59tpwXIMJQMriOLJmQtT1ZaqFT1xwDd
UmgBs9FSZqtFTYPixjVedH81askz0OLnggraazk018KoESOR5uzLKy2aulo+nbWQ6mtJlQrEU65F
1nHkIoEgiJeVvC+bNehGMqONxSuPU5R5UFcRbI2eYwZu6nIvtZzLOAW/uZZ4ayGoCyjrgyhHcs9B
fZUvkdoorG6r2Bb1Uemb2aBoDMHv1dFScq1FZU8iL9OSHcdJgN2u1lybOyv3YfxYWCwwFxNPX4hE
xL4ZvcbQ1+Kg7j4vY7QBLN7cxC8GyZErB61batG7Rf0OUMFNLYc7WhgXWiIP7hYtmAdaOl/Q0HMt
pmMIZL1EXx/R2R0tuKdaek/R4HmRfPS1KO9peb7UQj2X0c+Flu4FGn7gHSYjze48g2umPYE/bvKg
eZyhpkEqEVdNZDhXuuJIn+bOSxzcmNowMGrrgO3im8RKkGlTAabfeJvgM8i04WBpnkttQAhxIqQU
oShPDLelKh7b0Hhxuhk1BfNCHh9DM4QBxEuI97rCOYvRodSWB0+bHwJcEBZuCJH7KMgTFeTeYJ+r
ssIyIdyMFNQsT9E4vBRGQzymHj9yYHjOcFws2nrBysm8sMaPkWljxqz9Gk6+mrRl43JnxsXBL5yL
PL4Oo3E3QRAdee3Ph7y4MbzwJdBGkAxHCEON+sbUJpE/v6Xffytv3vJv7a9b+P9Hd/SCmih2uX+b
g//UZzR3/bqn//6k73v64APGKVhLposbmo6uH0N7/4NpWtpaZ2I9xS/CPP2vQ3v3A+NzD2ud43gS
1xunir8O7Z0PbOQZ2FvM9G2bS9ifMtBxBPhDEA9tgKODKaTQDWL2HzD44A6JIgUG4tAUDOuRkzO0
1RdULRO7PHsK1TLRS/Vsz2bIt+hpX+V1zDETiH6+ngVmeiro6PkggxouS3pmKOwagEIx9yfDGSnH
FqSuhEfTE0PctaLF9dTh0yA0bw4HR08lHT2fxAvzkuuJZaZnl9Af9CSz0TPNTE83XXe5xcdaPTVe
aV219PesO33XTCrnLplJP+lhaI4V4ikPHg2fGWqsp6l4Cl5jPV/1I6JtleGditqSu4zT1MGPE8b+
5Me2TmWZu9iSy5Yh0m9TVgfboBHG3dQdh8HGeTdlxSsYld9MQ+TrBlTAlnPKHSXd7dlljg/YsAfw
gKV931mIk6Ks0mOROg9iwLvmSqO/ad2T4rBzjiJFwycdS5MRz3vfy16DOi/Pym+WXbLkb0nTcWES
BsfQqWWPUJhVs3NT/1szgpHPc34CGpistUe/1pqUWYp7Ac5HEE0HOm2/+pg+SPBNp0R1qwWMns9v
75bKx20+2fRuMPD12io/FDm2HNutNr0DVCWdvUMWF5AFXf9jb2cPzJ4+BwxvM4m7iWAW82mqBo5l
FWXXdTEERxfSZpAogWVigemN4RhQf+ZfzQqjSt1Qbj6AUBTu0G2rBn4w9uh+Lxbj85jO1hVbvNuw
j/VJSdwT9dvWeJSI65XvJNnRocMYbnEXA8ExY3uLg3CLFaamZgb2SZJRDD4PxT6IcpTwwH8KPlYq
GM4DTDwRp/AzBasTbSJNDc0pHsBJLBVWbqMX66oYv0kqXPcI0s850xxWOi/asBSaawF0xtEDwyQA
aSjdV15Et6FyEE2c4VPtvVq+d0eocT3SeGOHFNGkmPMcTZ9MXcITavJY3xGPsctuk+Q2cD9TWYNv
sN4WtLHmA3HT3FrZC7lNrQXUTFvJXjLl0vvtCoNfgmmV2Bz1oGwajAEE7WR1G2kD4DSIQO6Cjgba
wq8/UgKNJcC1vpltatK3sByCXHS73A7R+eN0Z8mnsXiLfB1LV9e9NXUrwg7noU6Ps58dcfycQ6wH
pMlBXqc3WT8e8trfY65CHogxYclD7Yf7xnjtI+/QBsGuWKL9lAJTw0WUG7WrT2OrIcIua3SU4KSQ
gaaEn8wb7rIUwOCS1TgLtK8mLwGW9e66XqJ3yqAKPGBr18K1WFrMEtieEasZEVRyAPlR/YXW6HXs
DRuw36PmT8fsnocCf1S5MYlUxCNlqMfcUNpEwOvL33ozeL1CbFcjhsGiczaKOXYHa9vxpoPBT0gJ
ES4XC68akA3EhwoKRdtIVljokb1PwGCBKZik2S4O4DqIzj6UQ/vuTu+JBdNySjcDh42FCSx++FXe
QxiM77z8LePq0WZq3cATM0dCV+xPq4kfOEY8UxxaxaBro1elRbqn4ozJBHsS93T2DMz4khJFv99b
Xkeu1HP2bUlUAVfYXKW435/n4txGHe0PcEUhqQ9M3kMDeOp8l3MYis8K38cITzoCgdmMM/IRbIwm
2OG4uOENuqoxiIQyePGm5HOa2PdJFhtUrntgqoNV6/XLPiNcDRkyPYVa4WpBVPJHtHactpGSxdZ8
r/knGjO6cUh0Yq7ubPbgzmtBEV+KxcMV/dVIzGaq7RU7GGA3MSoPOK1ywi9VbxgWraQaNhMzX64Q
SW1B1CEr7I50FQre0ER6ms6nC2pCCKDu3ub63ClUOIVwjLY7HS2y2UbQGWurT3l9ENtxEyQFyH/m
CmvxegnmCVmBmXOdzmfZuVsj+tj0waNwlnvZAGUouxkyBBPW2r+On2pCmK7kKFF7VJNThnA1eNYz
JqJw5WD2WNWtoJMvewg0Yzpx54dsqb4EYWTBUPGxwE2coQzUt1vaq6wKuFi0TCYoMbxKnVfdm+P8
ecTRvKqc7N7oKLhrabJoovoFGUxy+Hn1YejkAzDgKDC7Fe5qjj2KAJ8/bGXa32a6/THzTnMv3hK3
uZbT8oobWs2cQ+zMjrZ9LV6baeW/9mTpuCIsK3uGqkJfPA5xkX2uavNVGHm7Yz6gWNY7yD9TAppc
EL3CmBbT4RaYt7kHZqZiaDSoMV47rK6BCJ9GZGjoHxn0R85rZqQnQ7JmYqRGIlYW8w7pxwFKp/pq
BQZLc7BPg/xubAU/DwiM1VRVeL5jh+C2B3UiiPDX18aoaZ3PYwGYqQsMtgMuPN5iKE9E9U5pZGZU
WtLSRrun7Yz+nlzldTF3M1V/BXaottxUsyTS7TvOIfWgyHTGqyBStS6wyh+UZ9xd/sU8VvD9nSV6
IBxyEK6JmbIOOGXNDM+zZdcMlXWLXn7KKJa6gVCBqoWi3Iqm23rBN7/FnsbroEOr2XQ+HWRzMeB7
KcBwTlH0IjTmr2+LT7XvuefFK0bOzsjjQ3O1xJUAZDCgx3jdm1t523QiEqT7q9I0e+tsHGTlVN25
SNAIBnCO8+w9MjZljuXHjEcYsUX5Mcc6fvBYwFeWhxA6En7amKEHaLPq99JkppiHeHXDFitPEP/m
zATqy5F6H/uVjNlnx8ahaFrD86Svkw459HWWAN8AW9m6LlDp1t8nnj+duqn6ilWJ3Dr2PNhT6lxa
tXGoxJMvZXIVsr3Y9KGJfTMqrpO+629H10MEwh8RxoyQhpSC0NLrIPFGnrW18JMzoWyuExDduZXE
OLJgZjFp46uEiXBEENytkh0DgWfLpPgy1mn9PvfSE39FeLDJ7QXeQIFss19SMEpODH7Ya0j+j5oB
gKkUkFDucHVPiNYtFqQAANQZ6ACUtkMJSiDXTIFG0wX6C2dAEwcszR4INYXA1TyCDDBBnDdfa7+x
rxh4sFvLr1sAh4N/gwsnhRcTsZ5rygFua3fXaPJBAgKh1iyEPmC36lJsxNB+umryCUOnl+yVZijQ
VtVtQ81VyAHdzg7JiWKQ0UM7YYI2O5Oikc+JpjI4dNtqSkMeAZJsewHbFfelZ0wsUi2VRKqFqmcU
yj3CfcFxsTDKs9hJHUMtSFMshSenwm+FTF1ZaQe9K2UbhY7NL83/kiJtz1rjrrXaLbTuzYF+XWol
PNSa+FJ390yLxXWHXI67CN1cK+i17DHnWYY6VYW8ZaKCzo7gThrGoxqqqR6tBjW+0Lo8xdWrSSv1
ldbsmZs8DzkvNspN+5WvlX2jROP/Rz8zOoHDKepvnxlfmrfiPx8a//Ks74dG+QH/lKat4OiyhRD4
ub4LQd4H2zd9Ek/ksTSJ5aeyZ1JXvm5fdqUNIMj52enlfrAxjgXIK0SlbGHaf+bQKOQfnF50p3FQ
tHxHIAfpeDrH05+dXmHQjvNlAaWJ+GHS0d8YZhXUzAKx1ICensBwj2VSv/lRDynTIDItq8A7UlNa
72iwEc+o2Z87I7W+xnF7NVJdirEa1GpSDsZJzHO1N30VnLzBgVoW+846NSlJYIM6MVWFGh3PHFmM
wZFbfNVfeRPM5z7SM502v1toWDt0yrh1+sC6ijrXgGyEj3s0yuNAyvdYiBEZPr5NCqvHeVy6QFxG
c5shnBdtlp2xRoR3xjh8KZiQbNtMOJthir1TVrK1q6y4OUnsmUWN5b8jVkrO1n7LF9v4uHCCsYWC
dO6w3S5VFa8Xv7aeGqvE6SboLHTGBTpj3eJnaV9n3tevpH+NLVbdVecDxnRKJKglQIzKrTZbvU7W
5D6GUSaZ04fTtu+X8VQHHU4AT9kbzH0MiFTeH0YxAh1N627j5jk2KWkOZ4YNw9lpseZnfdEdfS7L
9Jm280kqu8bbBoB1zGH79pFNgQIjbHPla0jTjDC3nmW0MQxf3sim8K8t9Ym58ms5ev6ZbIKFv/U+
XTr3cxSzhRDks+u4a3YiU/l1r3uxXWZzXPFFdn157HIzu2G5m/H9UE4STbemaKfbNhKP0KKqoxzs
6TZKWdw6BK6DnFSwrguzfayhKCaKK2GeBfRF6RsFay533sNuKrmEqfE46PRZsQB6w77BnDt5Ekud
PgXZeGOU8saeVbuj8a0tozNPRL72MxmdL/cNZ4ow29GvR0nAkma0k+ubFoHy1IoIQ8FPH+YlGGx2
PV/TQAHTnC8cgRSXndfe9DDjAX0124iLILYoozqrMHd2M6CtVZU38W1nWABk9I2kPzQkARI5z6Qn
zZMYTQHvcn7n5dHovi7zEQv6yosS/lhJE6/6ivIOY1iw/OPWoS3TLW8ujy1JT5sxce7Z1XEBnfCe
ddY71KlvdlPRM+3cDC+IhNOF2T7mOiVOlRZNd1xcnmMi5EnKmKfSqXJBulynzFvi5uxRqxtHJ9A7
nUVPdCr98hgRumVjNGTWXZ1en3SOfUpItFs62z4Scvcq0u4UJJJ71wn4TmfhE0LxCeH4SafkC52X
p1sL2rXO0Ls6Te+kLbl6cjccH0LddTTivivm5MCzxKkv8vroE84PdUp/0nl9W3BM8S8Zfp3mt3Wu
n5Sgc5cT9Q8umX+d/p80B4De4Oya5Z1YxCboo/CIyYINZ28vZBX0HGrQVrhUgwWSWLprI8e+jZjU
7LxohFA66HquwHtg75Vt5kRSL6ypBTnDnnMLyIAu2/mYGhboR005qDXvAAW9WxOfCB8STUP4B18U
HV86fzeJ/G+N+vbHJPL3J31fE1nD+GviOyCHbONg+5FEdj7oRxikYoK2+b3+MkjFGsuQ9ffx68+D
VNtjlC9N0hSQWmz/T62JAd6Mn80RwtH/AUapRFFZsC1Hr5k/uZ8x+RblGOWUvwzGc6ipJpebIBPq
lrhPustDGtt+fMLXX1LoF7cschYg7l2+NtKoostdf0zI8tj5wai4wAcuImIRdc02o199L+jb9JL+
Pc6gBQmjb+9CiVSWz9LeD0VxX5YjWJIIpLVFLO2oN9eocUt7YMfWH4rCG7ajLB+Qgq1nhpJiX0cw
+5yJBsCSIuEtujtY66VsdmUPl/lmTLr5uQ5d67YcnGMl6K6Pe09Xuwk82aEPR6LJwWbaZXIfxDG2
sLzyzlM+tVc+ETFUawVKpZNi34D8L5Ige1aeg4cYIMXpcrdzDIiztRr3pTutM1OaZ6HIdbgjPaHS
OjuNndy2ynS3A4fTRMbDdcS3kqJynu2BA6xXoE3bTXxtj5XahxlQGNNFXB8nal2BJhwjjU6sUwZG
+FQ/Xx5H+8LUzXkLjiTOvUJRXZCxj8DfHTzbKRA4JgM4detbtzbi9Yh/BKPAJFiT59uedDFJkCp5
Dykhzts8fUk88zQ5SXQKXU+d6kb7RCWivQMRAv/VHIO9n5kPVZycBAWBx1wtJHgZ9c4cxsOyko+q
lsvVYpLNW8SpNipubEt3qLGHqFi6txLM3cdJyIcRmsbXJhC3/WhaHxNmZVuHvx3R9LS/NqPgqlIF
jgr8C2vbaBjXN5N/beSs52kcyGvR1cmOMyDlR2qCV6bK+DRBGGKM51fGPskiAly/P3b5cLl8+vLl
Kk/5SjumkaebfcbETMnPVeKLM1XV9hk63zkcOJ5dHr88FFfZe0yKduek7m9JyDAS2e4ho8Z6O8Ze
sU3dJD2yVzzjsqNQlqLzxzTKzoGZ4gOoaJOr5whjJignOF2TfGhdyqvrm1BqJcJEy2Z27py78UH0
Rfuep8+cBSkwFZ+ZZ/ZIb3gGLh8Ncn4Zkn44RF1mnOwkuGphaR6zRTJFtEfjJTPgnFcQ13aXu3FM
pinBjBfR56FQlpkg1P6x7Hp3L4bqkQ0PGxZFzMhyMzYbcXTT9ym6t0qszWRTGjYFPgE7xod3cUy4
Nh+GJxqsre0AxAlZOp6fw1HeqyQdbzlZIZwSuVRDIT7qWvkCFLgwoy/1QmLNmI4zZNL9uOCqrMgw
gSjp0XKNbzFUlBuL9sVkjOu9K4vghQPGoTTT6ErUyOJePFbbBsYRXzHs3cGVm4wX/rXjGlhWHc+C
rjcOhyKmf4g8+w1+kXwtiWJxvIybM7Q+cx85E8o0wxlyjvxu4RJsZY9wMHtsaWTonHN90/lYbTju
k8oIm9sFpN6N8D9PNi2GtCn5p1Iwg2Yz8+CWXBlG0No0qIri6MruE0J4fA70TdEyIDOc2Tr3GS4y
n5Teme2wtybF9NaNDWNRM3Dbc0Xu7FzkU3VFSuNWRZYP2IDCpn/0FRf/HmvU3z6Grv/j37P/+Pfm
7X/99/hX/ZIEj37m92UXlVKvZz7rpBAEe1jFfz+KwmG2NHwDlKfFcfSHful84BCKY/GSReK5rNU/
9EvTYUWWnm1xmgj+3LJru/zzvy67wvHgkthomIIzr4W8+vOyi87CtEMm3ppBseiAtDedpesX1NHU
ncqWnHVl8peJ9Wc9W9myDYJvaQOwwx2relvKT1NlhxTsZPbGdnsWGZzDmZ8DFK/M13oKqPTGTlDM
QDuaIWx3neBgYE7U5nmcuEZ6Rzcip+9gMpgqeXD+CJ6qXZlfJQCiD3G6XCeTyUyzqd6U4xPgr9v0
0JVqnbbpG0pZy0iTOG5eRhs/lCl2o6+iT90NVZQAvhnpyWjGhG2djcoKruGX44Mowl1nT84mjEmc
tnXiQJXoPo1h2B6WwWdZyOhUxU0mskFu2s587WMZ7YaYeC3RbptwoBmuI7ohJ4pyelPONJ+MrIKu
tVky1Iy5ogyKLrv1TOe5GgQWMxSDmPrBzVCJbtVH1r6XFeqFttINHfXc0US7mxWlu6XGg2STASdc
NLFXxiJt6uUB8w9eDCM6JiPKwtwPr6LHPB72jmDR/8L4iZJL088Y+GZvQ2FuUgO8OoMGKo57ahYn
y9sFKfPzviVqLocB/cb+aLa2tQ3kc7pE4op+m2egnOuI3qntVA0SdjcqDc57NF+59zNEQYwzyYll
6RTo5d7Slv0JO4oYMPETNTbnvufCUxN1IQOjROWeCwuyRzWQUzX5+dnaADXO7Y5T72+LKZoHmKyr
SOcIZkJLsJeIqtVFKE6jvpt607wL3H7fCKdaJU7a0DHKjU0IR+qwwqBjC9CrA0InRBksHWqAU3qd
9qPcG53FXLfBkp7bn8BU5fTqGQGu9IWpHIuXty6ZaTOaZXCqdJBi0ZGKMv4YcJ0+p/A/0bIdtUWj
mA+yQ2t347C7HwY0iNo+dj7xqGbykhcOZU/zZFdXAWpehvPKN8JhWxtc7CMRFzel0RY3jGKI2yYL
PrDUxf41+vZ8yyseSnocZduOUsfeoXzFHTEqki5Y15b1EnWL8ZBBITrnk86dEjj+PKvlcSos91jl
RETBQUT7LG2tk53SIA5me9yPPWZzaHb+1knm9mbmHwGDW4PsZzxyrYquY8cHr9QQy8aEWLfp/Qle
Pt7xljMgmAxjUJuku2OwQXpWMoxg74VH3cCxJGH5nXyncemvUQ9ZufCbko5PWtambETfDR2JsXE2
2RSq2He3Qc07IBMj5rx5SpejiMVyLMfaPyR5t5Wzad35Abz5kvKgy73LTZDRfV2xAd3G57ZzsNmX
ZbbqNIbHxZ2aHOdmhto6yvcmNJP73KYdN8yV3NgaKcGpNL6KlgaNXB8gPAnLoBCGfVTKbR+DbvL3
Y4HeN0q4fZGa67vJr6sryahsn8p5fjDob/FCC3FflhaMDEM8XG5iYSOkyvouNRyxd0TSrJ0+9e/8
3G22furOG8U5Ziv8nlc8xzASxKNXHcwp4c3TWfvKGptHU8Ilbo1iOLPC51vXnNITsMziPnBRe22r
s+98a0S6zJXzYE+KrqohoBLOj07Y1B1ymUP2qlrQrn4i3jm4YHt0pgQn6DIeHLnsanuwDl5EF4ci
Q/I0lQJ8uZv4VIpI9L4o7o5kOOKt69X+Z9BrO5Mtzota6PgjUuPvirH0tsofJ6QSum5c2/fPokI9
VsU1/o3TMIfxJ21oTaog/bi0BugDr5c3RiQR3OecnJZS95TSyBtQJUfsZ5+QbsfrqUrMe5Ha6FdR
ve+yafuPvsuwAouT7t/eZWz+5//IvzDL+c/R5r888/fDPSRkGeBosjxO5T8lH9wPls0s2/cxQgX4
nxmt/+SSYq8SwP4SAouV4FM/dhkOIs3PoYi/Bj/uymxWxK3/cP+fij6/K0Ecwh8Xnt5F/OXrrr7+
6z9LfbhnFh+AiLVIUDOG+HWXwfKctH1XOessL+mYMa3ouQ4G8yoNaBUcCj97GhaQ+mb0hEU3uvaK
JrrGd+seOJKo7dDFIe4VB0/KAhulqZFlsBRetTOGKWL+kEH7sVN0qA9c5+LuIOp2uWOnsTzJcsDX
LUR86sK+u6usdpfLwrguUlSmxLbHvZVMrkngCOfJMC+fO22XQq36fuOO5lCvjJhGiVl0ycY1o+4m
Czx1I0H8B8tuhuoT0QUCLKhDkEqa4b5ocvMRTeuhD1wunOyTHsYlBRpBTTAX1IXZs1Ps5KKgJFoZ
Dm+kRm9ZCkbKcXDCxYPuWs7frDChAK3wyyOp7o4Ga9CHFpf4tT37dO7ODTDyfgm2c6o6mg9H9zD0
aYgVCgZKnUYvPeYo0rXmtO/m0eNcxw/iVk6Lewu5qQ7mAULJCGyxpPvF74grBy2DEXZ9ySpiEdgP
jYgPaTJ9UotDOKyi+bOwviAruhu7dSKOINFjknvjEaQ00IIqf6yE8HZJl7t380yhY2C+W5yvrkOz
ZXwelE+Jz6qFk8aHhmjmmBkIbCurvPK5bt9Ih7xE2jQDqMdNYizBVzaTsw59s75VbrkTLOcrsBfi
vVu6o8dw/FV/MMdK78usDN7baO8tIx117Mt5HOdmE0YuTYlmddcbD2Bg78gnjE9IFtWxlHO5Ncc+
fcMzsg7gyFR25127ufBuSlOxwTTJaBSVJMcITB/TOKYRXN4kEkor36LwLuwElHmvfIZWfRlT9elB
4Aad394YbYptSvn9XTrFDNnprO0Le6YLwrS2E754dsRFfD+2lSSublCY10YQN5nanwI9+DCy5ZS3
bvJCLumIrBm/h3X4W8j51uoz8UjgjrbrgpK5WI9WFC24DIBPnh66+Hr8UjKHUQU7tFiPZsA2RZsQ
r8Nxkfnn2J99ctYMdS5VGJfHY7RIODzDEWVH7RM9BPL1OEgwF/L0gEgxKYr1yEjixkk9fCKO3Sa3
U2qeAw/xmhn3oTIAoTu4FQY9hGr1OIoW4+yZqmh8jC7Dqsvdmm816EFWokdaUg+3OoYoV90Awj6a
g2mdtEF8X+pxmKkHY7kekUV6WAZYrnksmJ/NyWDdqkrNz9j+8ob9K4M2oUduxWX4psdwlR7IGS2j
Odi81vPAtC7XY7teD/D48dtDqYd6ph7vBSQjNmOWlo9Jkd3nwPj3fUsLu/CT9g6+cL1OUKLfezx5
HRDVWAJJ9VsUA7hXycnq3enmzy9k/3+F95BS5d8N7129ZSW0zD8iOr4/7/fTMt5cnyWCpF6g58o/
n5ZdyWLly4sLGNjG7+sYiA5oiTiBub3Udfy8jrHLZZulSZsegZo/V7uh//lf1zHheoQHNQlEk831
MvvzaTmrw4JaRyoAYkFJ89C08x3jdK6msI6CoUmfXHKwmzFQ3bXimHAyWsLvVhmHOAvIh3s6Ke7F
ZMYdnR4XxMgtnSfnGNh/ComY40GgK1Knzj3i57nOoYc6kT7Hrrle8kw+jq3y94NOrns6wx7qNHtF
rN3Q+XZfJ91HnXmvdPp9oX5mz8LfbTOi8ZXOyANGTG9CYvMe8fmlJkc/60R9amn2Anbkgz/QxGFo
p2il2zmCS08HyxEVU2Jnc3BtYkb1cOxEc7qcFy4fhVnFumLj5NI9IKXNMEHqbhAzp8PB1pUgKucr
kgpacMA7aVOEQwUJwjm7/MePk7Iws1A+cqmmuNy0Pc0kse4o+ctd3VuCKIwNUHeZINKWJ3hZnww7
kS+D5cLJGXPAOVX2PC44hRPaB1UF41/2/HZh/rsD9P9R9wC4WX8X6WaADGAyOq3OvcmbMqXVWcxl
c3YXyjjThjqxnG0Ig+L7KvrU63xfIcdPnUbkttGxnEDmthqeSyC1/8iRgFAEYF2cwa8uAcldo6G7
o8bvwrv0192YFwdh9ee+BDgMT7Ld9i263aWA4i83GusLCi/hx4YB/OPmR1HF5bHLXamBweQQjb39
v7k7r+U4jnXpPlEr2lS1uR3vMHADx5sOEgTbe9+P87/K/2Jn1YgSSe2zFaFzt/fNBEECEkhMl/ky
c6WCCIcKJxzDFdbZCx7ISZqYi8SmmJNbTD3TujeI5icRNWZaRyeWEj2v9Q+IJcOud/N6XRV0hAdB
sc8am8uBemFyKjdRjTvS14zojSRIHL9VAuhl343HKfSGZWx187onB7aOjGZc66ldPEauz1ibm4Pp
GJ/GtqXOPkz6bdZ2xvn6MprBa9/V/jYj634KXVrUcx45TLqZeTKpQUWgqW5St7k0lhVvR5D9RVQk
+DmT9wRoxq66tkVl/CjgAtH61ww+hspEq9eD1bt3Q1ioAhyuZxilqruQGxs4Jwgp6qVV1zmpLnYQ
5/BZcNWz1aVvUNc/oCzVXa+uhAyPYYupayLQAmRfdXWMBH3JP4SmOnAiKm+oMutE6qz8wc3WFjbv
+yDz38E5UZAMUys+jBbEcx4jhR2LjJN9U6hLrauut7a6+15fnOvll1vw9aOIe/HQTdQ/kuE84C2d
DyUgesIojDLwbXKpHtX1GugwN+1EXbo9df0GWev+/qEWBQ/J1JPrUzAFB+hGpC7wWLK5ywfqWh+1
d04dEoBiqHat6iHMN9ERhySMpYrBgMmEQMsYFeTMDPj2mB6MapBgXUcKarjQqzFDoAYOpho9JGoI
QeIK/pUaTAxqRDEyqyjV0CJV44tEDTICNdIomW34asgxq3FHrwYfI/hSJ0vXFYHHVWFG8y2RkGQV
qYFJd52d5GqMQi4/P3PUKEksM2RJ1LSFqcs/337/w4I2jvu3hKzLR/rBkelz/uus2gRIydf9eYt0
2K5U5xVTHjhUP3ZfUjPkCFXWxhEO0uFPtilm1YyjPRebE84qFaj58xZp8VWm2ipZ039nZ/3l1vh3
t0gWrn/ZfYXgm8KABSKUwA1HgJ9336IDDZ1Ct19W/ZDju3bR5mwcl5Jg6IhBxO/jrQeLeel7KVRR
fzi6lX3j40rhztQzbyCs2JDDPGg6GV7m0EEDxCRs4e55VoozBd3sJIJ80/G1KwPqPASIjJRfK6gY
9AyYlIHWbEw8+UsvaW4nr/BXWbIDjHQpZfPRqyN+++tL3u1M+oqfGE/eJFUY3VPjOz7b8jyXNdTY
qUEwJYVDz2FMQrYg3t871JnaOPitbDhpYJrOnnpJlGelYS25SZp3ow2czx3lPysjn4NTWzjhvc+3
xIjUyJ/q2P+W4Mf3qyx7MADQMJcEowmchtWoa+ZtUrB5XX+voo4KRvyqdcpmSwq0e4rxVs5BMh97
5ZkJLHc7mxScJtmQ3oYGFMgSFyM532CXWXX7ZqVrjzv7Qc+kfrATxEC6qHvErWNvJT3T/C67WFk6
3aX+PcODfmGXUbkTpV/dlRg075zCv5t5051ngh13A6ofFOEJskYq6XhvnXzfq6t9rC757fW+P6qb
vxoB4P+pV3HEVJqMkwe9JQjWUaSJnd2G4Q2FH+FN12mPNbUJsdOnl2SiiLsCDbyftAIgrJ5wu1RH
90kd4j11nOfzgjXO1XpdDKCQAabCTEs4WegB4UM1SfSU0eDHYFFzE6aYdF246g+vn3F9yURIDLvK
k82Pz73+QZF5T4HTPw+G1R6geLUQJclXRHm+1kq7IcDD2UmGEjUxTtxt2Ivg1KDSVmHGLO+xbvPk
Oa0159bFGzyGydKDbXNOepf+RgwBOyMHIAWN4IUgWLwrZ/CcTlqRYm7QWcmyEHaauCJHBAJK6zAn
4t22+/Heggh7H3l1ume+2C1kY+Y7bczMpZdF/a1Xc9q1y3J6zanc4NY8pbsqRiPESsjkj5nsmgOg
pHRiLm67kSRnVAn97Ez1DUeHDNtyKPa619O6PJfZ3piYWHAN2Pi9RVC9YYgTFhHQiXT6Or34t7Vw
2o+Mf/2y129Nj5NYU/bY+h0uiHgXwvtWTjszMb/kATiALMg0eg5eS84rEF68BqRm1S11c3wYHHKp
ubYwTZyEkLQ4tzKs6WNOlX6B1lUYb06Yv+RVHnNKl2daFKwV8D3eJpX3JXVhAoEEO6emXcIpapmX
Uk9CHnSXOvXlmldzGhNUvA24Jwz8pe6a7rrGBz+TwV47nJ8WQWnnHD8SASDWwKOYW8CbCZ2IFCCC
0zhrbTJVyhjAZIsn41jW7nsPMUorKMKtA8rN2rn7VJfC3eZh8dnibrwO87fQN8nVmelXTshvYY/V
PdOb+3wut2KY3rl7U01T54ca91TUt5sUiuRy5LnY1TC1Fi2b+cG0Wbxio1vnYgpWdZTveGwXleBf
002rYp875aecYnRnGt+hmpu7QPjzkt4cbTvZQJX5HMUZ1F1aNqsHmLm0geu9SUzFS1b/5dsx6VPx
t9vxonsPP9cfTfvrdvz9675vx/ZvzGUxK5u6ThmlZfyQjuVvWLIURMYQuvIz/9QdwXZMb4jp4nv8
blX+czsWv1m2YapoOVdlZJt/Ztj613ItgXjtUB3huDYesL/gKivcpZrvVSADaniI3nSHjeVErgEJ
Uz+A5O/WiTefJi6ulRtogJeTJfUP+1pDXSUXKryPwLZ2oz3sE59nMZk1nsywIZNhQXOoKT8AL0i2
z/ycRFW4dAxtpWvjbSU3nW7faBOVJjAiBoLdFd2M6WTdkcE+2vAUiR+SW8rbpzEPNxX+HaJc1kvu
kK0odX9v8O3mevfcNLTtZPI1IsQWDDO9BZRJLsi8Xxil36ej+g8Z3XPHBJbb3m09fvHaGDNRv62d
G+roNoRfeQaHXTn1e8t27nuK4W3df2CL20mIAZ3bAy7QxF0k/FXrY5AF9b72Qmi1bae96h3/u7So
IfwA9LYpXDetGUnqGBnTXlHQh8iihVkJ5O+5P2962S7bylhM2jcb5JfDFDfzto5HnEvGO0ol1nH5
MdW35NwZDk5Lm/RWKWwaZtwFYVmnyHBTm0uoyaQb4vP07tQmybt0SUqBFbbiTOMs4xkQPWjIit+u
JrTjajXU42YwwM+Iq8maKkGg1WC0/QgowPxqxjFlEoygLe2RriJzEzn2wuWohXlhZ0zmBpfLTuTT
baOHd5bGRhL6nErue+7h4L2Znhkb0XofBaHB2XiaEve+7EW2l0238nRCirb5LQjNlZvybmn91zHv
ngnRvusIwm15E43dys2iTT/a90OiHUN9RTQDxZ3gct6v24qfgQrg2nSg9SpIB38NlBEEGwqy+9Rc
6WXzmvj6c596j5R3RaFE1fSOURZyDhz2QxI8elV0DEr/KPoIPllg3S3NWL8NG/DVTgmkmAF0rXUx
BomIpC9xaN5nA9dHa1MXasQQwKLn+OLm67b+oCskLL6Sje2tbSUJj/l3cQzqt9nE+qqLtz1wepfj
q6gPILRs1bno8bbIl1CIjlkc7/IbG7t7CSNkImsZlo8+A+hCdbg44yJN7Ps2w5OnV4vixgLgYfUc
mCME3B5kyLDXNPNGC+M3Vv2XHE4T+Blg3fSM7IC2noX44lnNs2eFO6uw3sdiBJ4Q+m+y4d6ZWi9x
62SLSEDP5FmbM+1Y+jQSl8QsaSTA44fkgNt3IaQ48zB70PiSZWZWnyrGVEVdI8nLs01vUilw9UNS
BzrasA/65Se/FZc6JkYMVY8sbdGat1z/lqkMdhOAC9osb01++Izl/g/OpP+sUatA4/vb3WVVpPFf
Npbfv+T7xiJ+Mz3mqy7tQuwqwuE/9t2TZDJKtZlY4VMyuBkqO9AfaqEAxABBTWEVSMIgPPx8z+NO
6Flw1a6FyDiZ/sE9T+j/wlQwdZXMYf/iGqpLtZP+fM+jQXVGMTbnpSvdkADkGcvrschlcPfjJe5t
wMdjjyhtp0cQCsEtmrW8T2X8qmfZ8EY9WoqtKOz2YsgWSTCEm8bL5NltM6JcmvYq3Cm4w03y1QzG
cpfB24RG5ST7ucmhyvi6Mkj2LGCDsaJ3Fs8kRShrQSUA0zucNwX8mBVUd+PWzj0KUpqi3c6tSLDT
pMCDklG/ZbLlLEbLCrd+TuUQgUBMk3RRfGVIwtNzSSpdP8A64LRZNo95ks6rytGsU9B4r2Yk22c9
tJ+1bMT9w+q1NRmrnK3AxaZYkCAWXMbWeuwQPen16KJ5swFAR5rbaO5eo9oI1gGFjc9cOF6bpLgP
dKDGZjHuIz0dAOsmHmJmcDJ9P352CxePhJeANgrMTaDH5hLNeD7R6lzufYvQkCcLZxVWmBqSqIbe
xMH7BMGeeiFMtJc589hyqsm8q1O33KVum++DcZXZVngu07Y622l4hpoTHa4fATzfdzadRrLS1ONu
jd4Z6fBArW66nmQa3qSs+/BgC0KRo7irvWxbMWcgDG2YpPxIv89G2J+yeN5nqiqow1v8ENqrOHBM
8jWz3HL/+BQkXXrbV5gYWrwU/oB52RLxSHVIw1jRiedn2orAzfr0Gvct7SCGFxo4ZBpBGXCZbFnv
koeuSHrQOMTo/cfS0uXTFMbNxcPTBgG3udQkkUwQFz9ehhw2EvnqahtycWb3YuR95aTmuVlRHpmu
YC1/rYg7PUGU/kS90AgTrny7Gjprva+XdcG7iEmfdeOa/nM7GMONUyxlheFUo5WU6Uf45oVIrnqA
rieh9K7jMWvuWxBSR2OanmNdqhYJWYdH59C7JO476pVfusmTWxkN81pr6349mYlNtcZknmwyVFQ+
ZI3Yi/5xQCPLeADvZpJbd6UZacfczXcDbcFBXfl3jTVRJ2KED/ifgQvGur5wnFHjOEDkG5oHW82Q
P6GUYvfOEdi6DFdybT15dvRZw2q1TIhfSZsws2Fyg4h8jxE98Kh60jdEp4IlTELyWYH4FPbpWdfz
tROXHPIa+0XUhaSftL0PXQBLMVNAColIGEG6XiIW3zSt6e9DjDRI7P24abTkQHpz2kA/2PP9lAuh
xd7WNz6GWNX2zNMmLFJ+smO+rrDG4pILvkY+Z9Bx0FIi+nmzCsGvBGbeLOEBR1vltMn8JNpiU0uX
Uituhqq5JMLueFsyQXIH0t5z6gWrNFmJKYMVFXVcQbvRIxeu0QiTIOvMVr6YUvHWCN8lJOaddTCq
a5Hnt71p5RsAfGz/mZpCF3YDHNFcSdybN6M3naluiXz/xCl3FwoTVd7fdXVeHkj8GJZHv1jTwhDL
2nM3+cMWJY3yzbZJt0aALpV1FEpRurGd9eANI57czhbB7sxzjSW1GWIH0aNYODALisYCKe2Oe1lB
NCnDydq2ECRon+pRj5inxUGqrWa32Dl1us6InsVJHnDF1fahNNed2VGhCRhnOaWuuW5T8H1TPBwb
WE3Md6PbUMj4yCV1MeWavo7yry690epmms2mv6qzVCwFnMFl25WCVR7hurFnzm3xyZtLiuYJBNkw
R8Goyi+lV7W7jDvzluZFbQXlc1m3gb2S1mBz5qJkllP3JneJ61V6xjJRkBhw5T1H8DfXSCjjdOYd
grl37k2oJRFABbqxI0AY+OvgjLC7EDPez2H0keaxvmmjetj4HEplkYeLxMynU4NvVcMUmCcDNvxJ
WHva6tmE0m1Xppumc63FoClSbT1CCYtImLRTva+gEsY6300U6i9Q2DNQ/01B6RYuuMpZc5NL1qzx
LGt8A/QPpXsa0tK1FcSfCRgABBpcAtdFeMDqb6/NuIGUENEykQw1rahMZbkHgcaSs37LE04RmOJZ
0IeLyQIQ6H/5DR2kt5of/3vj1Zas3K9nqO9f8v0MZf3mcqcjtWYaklnbT1wqVfkI30nnAMMgnaPM
jzMUGSym6IzRAdBjifrVcSWxYHlw9Uy83TzP/+QMZUqm7r8q1cSLBb4vBgcczWyatH85Qw3dXPhh
Euus8EV7GYkBR0PfgDYL7afsOdGAGPla3e8AUqQPhTnQBx+NYllOUMQ7tRmCNobaozZIm50yUFum
ed09PbWRjtywY2emr0yI9LZy7E+62nYTtQFH9soM6vjBnxt5yiZ9fw3SFqRqlnlvoy41IEu4ZheU
5mnmqUxN83SlH7nheJJOrJ9jLwmfeiq8kin07ytIrk+lKbaR1nlgjshCTw7DeyrtuSrzQgusvx50
K1uaFZ6Tao7oT7Dc08hFCGeTFK+DiXN1AuXRlk61Q2EI4b6BREKFj7fXD32n+Ap4Up6Jmc3YUIgl
hzCFXsQs/U2We7s06IxFAziuboU4DDDi1lgOcI5p1fxCjTKXTf1p5EQkBzs64Qz6ZldVhbKJGb0L
IFBOM+1XXp3LY9LJAMkseqmMQR4L9XL91fXl+hnSl7Bwa6QKWbxPeTjeoGmON4h3eM05wW6yimzZ
thctARLaLfh7JfpWT4aLZffFaYhCmIvSBLNTUfIXFG2xs7oYPkcup62o82bRzlV27CgD/+nlx++N
o0iPYWc1GyONYWCIvl3hC/PWsmqH+1ja8piK5Esd2PlrocmnQGbjou5iFutSL3C/+7FzzOddEJFQ
MrVOXwGy99dGXfC2cBrv3LggTkSXH/ln8w9MRsLK9imknrDh2RXRsSgdL74Np8zXpapU8McL4KYi
oYkyFIG84x07rmTdDpds8Pkp902+tGBZb7oysk4QY/plBswBpk5gPyQy3AZNC9nJKzaAw/xVWusV
/mA3BW+CwUs6w3Qh3tNVxvik8wP1uFUsnGaWp4Bx+cqYc4r0MBit83mCUzl+dEHv0verziLTWN8V
+hfLz6nB8+YXu/a7fV4mDFcGeJYJ5RvrLJjme3xV1DtLQUlxFUJito5uWFzGOhyov+v8Q4iytHQy
FnUaFJaTL4v77kXv+mGHLNdemKu8kmqSXzSLlKTjTvtaz3U6DuAnde1HXHXVQ+FkydYMPH/pzbO+
oWKpPNKNzGiAcrFknMablmq/vgIjks8iP4kI07oYJb5i7IF24xiXfCC8K8OhXtvt0NBBkU7wctQv
e2t6rIx63l0/+v1FqoEU559t4A/JudfE2qqb+N6y53oV1FI7sAA1NEFGdrPv3Cp7jzKTM4mXBlzA
uqXVsffbtfYSts0A17j/b58cM6G1uA//+33p5iP8+BpRdRT9ZXf6/Qv/3J2QShXyHBQ69ltlyP3z
ho+zF0Y6FWgePW1IvH9c8OVvzJrx6QomxIx2Ferwhx3Y0B0H/5V9zRz9s9ExNI1/3ZxgqjN6wHjM
BqnSUj9f8LM067VhJKXatCkewanelVb8kDS+f08S078TZf3KqRaeXsPlQ91FYESbd4PLW8R9TCZd
7JlB2cw/Y/KSUwe3dm7HHsiuCUjXT+wtCrD+UqPVLfpTKfTwqA3DhEjj6c9MnNsjfQhcmOK4Xjd+
GTKOKlrYQfFbnGKftdVVyy2wFKmrF3ewQV3GKnUta9QFbVbZu5o7GzCh6c2Ios8R9q5nbidfY5mt
Ylrl7q9pFmBS+J1a39hxsKvIFXM1zNR18ccLKIuQd32k3v6eehBYFL9KnoxePSKxelh69djEPD/9
9UnahOqxEuoBE+pRG3jmQvXwEWmkN0U9kN71wVUvtXpcB57b628BIedZdtQfEMyv106jyBNOZwA4
bShF6gt5FHq+L9TSMKhFomO1SNWyUasFxGElwSVbHn21uFhqmcGykWwTtfRg8P5wOob4yrNSTPq0
D4RFNyoLVszKxUClvRhqMetfZrW0aWqRY3KLl45lL3BYACe1FCZFdbFZkch2hzdzGMsToWSSxSyg
qVpKG7WoAoc0ER5YaCe15FKhQrD1S6SWYk8tyr1anrXxo1DLdasWblMt4YXXg8o3iCWNk0X1qj+8
ZEMxPo3l2lZbQKs2g0htC5naIEZZQRJkTLmh23Y4OcrOYw9kLMw27M/8BfhumGQ+ok7y12gN643C
vEvSOe2LZ4qjERv9Q1tE2UkHP7/Q9LykDG4gdxbYX/VYSZpAeS+9ldqbeRgoXMqp88Bx/ECtcL32
yGKu9QmO5dJatkW2rSlt2uiTjcyfmsuu8dEx3JCZ/d6JIXvnaYsgF0HXTQc0XIsphBoTTT5YlBJe
3prsWrJPbD524RavKtus1z0VJhxZGC8k4sUoxmWnUXaqR3I6G7L7NlnhvJKJOVGIK3JwUF52am1t
5w7GJiuLHbj3r3Mxaxt+H0Cqtg4S50HP2mYlxhwsdai/Dy1pQUSdm4FpmDTyD4ZKw3IcIws/oViZ
tIdL/MxYLaDxhxDIK6NI91Febkt6GxTYIruhOvWYGrDSTeA0m9JxLkA6qm0ixpUeNMGuoSuUMbn3
LaGTej0Hbxborl3QJ+pbBksO2vq+DMBGGgPgSpQG8nuFr5jOmrlqQrTmwtKynWXr5O5a5UTqFPbT
9Bcj3LrV5L5n7R6cWXNs3PSdxGOxbWeIcTKfl1MgPNh/PlOjEd7UMAiuzzA+0sbHmUDpFB4nuTHn
nhgyJ9KFJkdqn6htpUhJDkQX05iRyMgeW9PmCPSVrhRALivbLzd+0n6imq0CwRk+z+i8u8hYcCec
6HhJgS365U0ms2+cdgSNvxNb8TQNCDczhS6034zI425TWTuumpjajXwdRMPnmrnZTSSMdYc76+AH
mP9kqGgx3nvsPo8VjUy27qEdBcldEPWXbFJrId7rJc/oMic+QSwBfEeTZp9Lo77hzV9AiORtU5nx
pSrz+zDNzaXp4RwMQ+tJgb5Ga3rucvs9M2iO9ROgkGKMMFOXy453+hDzxoyXVYYGKOXgLkKccKEl
v+mYUxGXMkZMgPc8T92Doy4iHmCl28B7w8PULg048Kz6WFY7JoOeW7/JkTGTJVHtG8N+DVuCZRWe
poXZMGeJzM9jRY88aVKSZAawubAUTA3dLc75tyqggzLpN5YLN6/wVoOc6e80nf+D6PAfZTBDKVIY
q39/LrlN/6Jlf/+KPyUHzNdclz30Z+m4P2nZXKRJIHMnljaSBA6JHycSQf8K5jGH4wpqtqU4WX+c
SLCW8Qd4u5GgXYOr/D9QHCxXOcd+ySehOCjwCJlrW3iQvn49kOSRHkg9l2xDEbekII9Wc+lC2vLr
z6Yxf44SxGsjHD8mrtxM7LrNMEMV8gwgRSExh1nLXrQE2TUx53MOF7V9r1NpbaTdXESckytNdnMX
uZSP9YsRAmwmvhi2Q8FikzxVozY+TPON29CDUVRzuwhSBO2xCDeGzSguMKxH1SoI5acHu8h22NGd
GonhptU2gQ9WXSaTXMaA5Lx2ou0iKLplnbKfO0C2qA3QzK+ZqobgsLiy9PQLPB1iSVP5SbCSb/qC
0HASMoT1WpwrTLgYqDKg2NFLGDKvIxVUzQce213s6PGJggEasWR+b9OsEEt8Z+UEqKTJ6Y80i2pa
WSA8bk0E2LruPvz7+YWfw9dI2XtafD7a1fEDCgYXHSYg1GbsQMoYBKFBoE1iFoIBdRMr+xBlBXTJ
KUsR3nG57JXNaFaGo8o08QvEdrrDCGWtq9CaXst6Qq4nN3tLRMxctoGf7wCfdYBV53TvKI9TVDvj
fW/b72E5WQecEilTYyBhPb6ouXnE9OK+VcowRetfvCuUicpUbiplq2pKVsixTJQBjJB5YR7KonJv
+1ZPngvt0U7zTYtLK1J2rVoZt6BjG3S41vJI9S6RVaj66znVF6IoupehDqh8T6fnyeVvMlSh9+ga
2W2RAWGoFI6BqU5z6q6MhhFaw6SwDZ4COPQK5RBIoA61sFqWaGoVcvXiVcPbqCAQo8JBAIKiz0Ed
U2EiH1wFjZgUPsJyP+kKJ2EosISvEBMdrIlcQSdK9TLDoXAVkEJCphAKUREUwCoiha2YFMAiVSgL
V0EtgHGCclGgiwLiRe2CvhgVBEMqHEZmA8awe47RCayMRkEzHIXPsCpAGmJ2g707uLsUrfHZahx2
+jHYV1Mbn7vB/TCGprutYHOMnGh3M1vlNpgOlWbMKz9PvlB3Yq0LJGvnMPtV/YWDi7YAhLUw/NpE
+5gZcafx2SNbVhR9se4sdzrbAdXypmEwBq2kSedzOb5UkvqRAbn6uW4gZaDTPTd6ScjQh7CMuOVv
uyqHIOtRyDYBJmsGSg5dopG8Kd3sIOsJpBZv0TSNvxZlT6+4pzGvcL1Hm06flHTHlyhyUZ60p9Ru
3+wm/wTLW6wKW5zdhn+qMa4AjTtufrq+XEc3kSdU0SmCQyKiCR6BtvUqD1g4eubh+qsq7lQ7ECFx
yDmQy9v8OZzn5uhN/NdKH1ydm3BYNZjMLahTRvkonQdFwj5Ugf3EW3Iv/RliSui2h7DgO/VtxLvA
JZ021OI4Rb440tnHCQ7ikVBfP+jlDnedeafpAucc5IZLrrQ/Yi7FKVZ6YKCUQVdphAArMCEo3VAq
BVGb0RKFUhUl8qKjdEZDKY4C6dFQGiT0Wr5XZEltRp+sESpzBEstR7kMlYYZImZ6StXEI0TpuFI6
Z6V5Wlf1Ux1wzd8VUbRRW6mkvtJLZ4RT0Mfts1Z7rxyordMs6DivVFkFu72yCzM4eQAq4B95rN6n
Mut35mz09sID+rZt0pEm8TLD5NH57nZSuq6lFF6ptF5Xqb650n9DNKQlep5BFsYLiH/a9r5Ma2Ol
t90uCPiH75GawJnPyd4f4dsbSmuOEJ15U9Lthwyd2F5xaPAan129DDeFmkbxztwT3k7Xeib6t7IJ
XwcyZve93gS3dFMcm7YqV6TJaUQvuuDux0sv++MUnKcsrrb1ezR728Ay7sxGvld9D79+epghMKzd
mo5sRqIb3ili+V+uBJik19nv//3J5vn//7//paTi96/683TDWJ8zDIgPDhFX79/3cYsFyYXBPk4F
HcuFbeBl+DFvkS6pNY44QuCnkL/MW5jaE9fGh28SiPtnkBdsf3893tCgwfdGoo4ckG3+tVm6s6XV
TgEgv75BmS9HjO2JcIdTO1G1VA6dB2jdbY6zbufPMTOFRUs75TaiYagsMv/QxsJnv+NXGm6cZKym
XceUb8nqRlVUJYuTpvoXcq2juaLwikUcN1+i2vbWaYHJSvdM2IsNsSh2DB1BEEIATDeNlne1YJZq
6YzlmG9kbB8yPzcWRQZBbUpwZAxNWh0Ma35IEiPZ+F15VydYy1yrvJvyCfkVKPtCq2jSm4Lu0iAG
11YSPffM24PSnZ7BIrDGG/NLhqTZLLqUAsZopDozS/P5XMRGsS4rTvt9H58jtg5d7SGSzYT2dUpy
rvuLcyh83Xzhf+BujUpfC6cbOOF49z7h8qfYEPXGUzSqQXGpYgBVs2PZd21HMRmGdSo9FceKbDay
omJbyTk/U+03HDPEm12m14+FZDWX2uQeBJsZFCwbMb7E2g43CxVTe64US4v1Jt1cP8wUaQvPf3kQ
+O090WnH2DHQclLj2VOYLoYX9BipX+XpZ2jJ4d4fQGSZFD25D305iFMzgDTvCqBmPceWViL8QwSr
FBvM9pHEczydd9LKqZEzsxOBweJRIDVCkRpOOgieQ+Bp+TpMvH4tzPRBG4LhFGjOt8h0leCZuWuK
LQrKcHgRzP5n+EKOvopny1gkUZDcmKIlX0sRhbX3enuPse8hDR3rAFPFJvzIi6t53wKOcHsraey7
2Iicu7w169VguNMatkV06zSA5ry0KxauX8dH6dMuyO6tx8fCB/f2+++CkrZXlJ320HMiPunH51+/
6PqSw95alDmmE9c/GE07PFOl2LJTRe/Et7uXLgz0ne+F3sppqp1MW+0Ut6N9a2u2tyNAzdG3dG1g
rHLrwOx88KcYiB4DKt/9kgPK3/iTzgU8mDrkCU9wEg+mM393Z13mQh5aFQkEDMIUXuk+1xcaUL//
yu+Tl4aKRoUOkcfJD8INMRRFz0RZkkpjogvpm1Cq08CmPDeR/hRRRYNd4CVsDH1V1F2+7idi067C
0NcMCFMELUspW+DpqxckDliFSvdKlQLWpdlXnfTEU0KZ+7bsE3Qy9WGpz9WOEdSikAOlzXotXtsm
4v3dt1hXqyx69odpGXRztpyUIhcqbY4yZBQIpdeVCHehUvAKpLxSaXqxUvc6ZL5I6X1CKX963Z9C
pQoafWOeCiUNuoaTHyosQJHyAvnKFZTwkxqVT6hUjqEC61CtPETiaidqlbMowWKEtaM6m8p1xKee
rx+lypE0shitbCXEdVIXx1LCpPE4AwXqMOSpYxFG9+nJ4aRUcmLivaMfTLby//J9Ukgqof9un1x+
VjA07fGj/yAt8Ks68f2Lv2+XJpd3NIQ/JAkDXzrkT4QADCk4DH+aAMjfsDqyETIGsL9vrH9MAKCW
OjYqBXI6YrqSK/7BCEB4f90j0UlcqTwymOolTbR/EcwLGdPM6VnUgBbD15kR36Ilo9ThGtESE+e2
m4p9Qa9cnuCliBC1DoIjmTv1xWN+oW+DstXWAzJsD8m603dO5oeHxmq3ljVOPD90h83lm0lmxs4s
d2kJ/N3TbF0MPX2cyJ0tPH2uF7ERf0qb8tGNLJfiSfeNpOpZkjdbkAiCq1YzIYC+RYyl3WEBo8ph
04cIq6OO72hiGdnN5bitG6nThkGTJsULNDnYuH4M/a0JLW07Vh3XpvqjV9PjhDGyoebJuUbjTUmR
AjyoiWLtJcd9qEduwWywzINHFl7qayz678bG3pTxPF70kBt/Nvb2V1sbVgyky8/NBGkSEgaj4JjJ
t88I3LVZPhn9X7jWird2ZNyvD4n5GHvgkih57s9R6Qw7TcJqFRpHkiFp5w1cEqQWpdNCvA6vwm16
lXDRcnOl6jYh+m6vlF6hNN/EgjKMC4ZUEwFXdONyXMHgl3fBUEQbCij6uZoupk3jY5eOxp5Iy3iJ
dO0p6LwdZ2nsSTkaxQHzvTx7k91/dslDrbvJiA90DOj7PrRht0izfKmhXc5B9zxz7zkUVTYs7Ooj
DSrrzskDcxcncbrSdHoxJgqfLyAEulWTJd09er21TiHqWXglH0apyBP0b2zbKLEfWUqnI+RK0Gdc
WXeJVlgr0Qz6ti5rbRtQ3P5c5xqcrdj9TGlim2P/D7FAvqcsy4VBqV6nQ8sbRmc4duqlKnQ6VWM5
rFCmGHLU3dn8H+bOZLlt7ArDr9LVezKYh1R1V4XUQE2eJDvubFiwRIMQMREEQJBbP0gvss9LxH6v
fBegbBKkFEu3F9hoYdCXF4d3OMN//t9amq/TGSonVabSBqcFyVANVmd5+S7T1mPSEUZ0YS5idF/T
5VEVTeML2raji/rfqQ5BgCe0EssChRLyaP75oizsSyRizyrBHr62x0sKLSSv6d4y3ixT85+Zs4o+
LgLLpKt9Pb5CTSt6CzT0ZJ3SYK+Y2vJ4vOq9gQTcPU3p2rwsCnN2uU6v4dNaXdslsXxd49MqA7la
JYvQ8LSNy/pPHvWQUZlRAZyNneKSGgUurnkNU1b5xk3CE0enk3/oT9c4CLFRDdSKPIuZhTfKvVIi
V8ifYGx9CvSIhsNlzzlhZZ4t3SJDB40kfxgoKfm+VX6SxG4+gJGerIs2pwciwQ0ZWrEWX7rTFWI+
89R6D7ky/VxFiNiLuy7BhQa9Sw9p4YqskVbA8764HjvT7CIOVMDC93aMBLiZX5XzXm+YLuDvrqbU
QNIiRzPDXpyOx2NEj0u9OPcVADZza+HemIWqI1ZLKroIovHNPdpiV5m+vgtKmAXGdMKANzk2zHkm
yjTQNyrJyFpfAreYlPn0bWAo5znpECsxFjS5wLCnFYBcKw58MAHErZFlvF9Mj3NrTaI9ja/TsTsC
ngCvkWhqN030fmwy6kuKW/6yBw5/uTiKSgV9Jkcwyamns7V9q/RMbZBoFlURQtjVv8DgIW3toxTF
6RgOdC0NR0oveqXPwOGsCjW6oCrxkXZISM7gGojRIbP+WFn30BNWIeTrwYzR8qMwTlbH67mG01Kl
n4vM/qj6o2zMfiuyi5kP00FlWfHgfhzGQzZ7siL8RzcNfr2ZOtGr+O04pw91TZAdQM0zmJLWLHuI
c+k2ELoZPT4os6MpqYNXtsdoMelEIyrNfIMop0RWGafcQh+zJdFADNvUESw5lYboDXpPeQARWukk
g0WJ2jNTGqqiBZUG3xtTSaojqgzv/Vi5QHoBagm7gnDKhLLIScuTrEooDCuZO4zKYDEwqDsezRHw
WqcILEPzc6cJVTpE34pBtV6NrBTWLCqw6A+kvjOA6WQ6pMPWDKm5VIEzH/hKmPL2QgNWPUmnvQ80
W1rH8RTJrLWqj3IT8Qc9iIFrZ72TQkPVp6Klfmiryed1RpkkilSXGGxxY80oWinrckTH05Vr9JRB
scQy8zGWs/TwPGA9rBME5fyC0riTOkOQsihURHo6mOOs46SemBWgTRfuiKqcvdOnypvYIMWcjns4
k9UassGc4hh1Oiq2y96AXs7jKgtHJWq0tMEe29N0zEbiGnxP3UyhCUxXh6YW0MMdU3kqA6QWTQ35
2QgFo4V1lMQZUVKJoARFfMilnN5Z7s+PLahXzmZOeuTDnTwISYqjCFRyj/pJcrrMq2DgaPS2hCgS
DXwnXAE9Wn6gx90+T8efBSHqiUCb3q9h4rDm6G0J7dtF2XuX+4V1Sgjs6fPAhh6VcU2rSC4qtXe8
gA5jUClJeNpTV9c+5eIzt7Iv5gRPpWO8jjmUz4OoB5Y4US9WU52E9dTPRkpYjHqoRJz4MbypyrjH
QbdEm84nsDFXhn2yXqBzpIfVH66ytM4tG0ECN4GRL5umkBYJAsF7tkegoXCToFTBPgUyrGrK6xRR
1SOa4OyjzDWOO+G//u22+rs/SY683DsGwZuv3haTbPVuAuV//p0tQDytyeZukpd96MFTPDzQL5P6
m29W6eS3X2+FycQM/CDZcWrpymx5w/WU6vk+NQKCVQFy0QxtmGBIScjYQHVoc7GEgmmYxP7msUb5
y+ERVMBkb3TNAcRDlmrLQo/Z4OnXa4z59Gd2XsC7iwK0Mhc5/WatIp9gdYCmYSd59ogZWqPsmMGl
uAhiFleUbiTRWbRtBppdkSZASVOnbazhhOqcGex9NPGzzWD1wSRTg1B/JBG3zaD1NYVe2xo33FBC
d80K2gHlpmdbweyzFMAXqACoDSrGhJzbVsBIot0Y+JimmKZlEaZ1zQy6ZYi+Obk9Yfctuu9M0HEs
CX71lhl0zOAKVhXKOPR6b76vW0fDgR74Z68GgnzeT9Udm37FBpO4uxrEllB1mt0dF2h9g+jvmBnQ
QZZdDWwKcAkGBDww7fLC1Cu2zSCkXRRwmyAsBNhTacoZ3TIDk2726o8L/tmrwe4TWdJoaiLUxtYX
jaPbZjCgPiBu5B4VpLZcmN07GwxX1aXvS4TqbEF/RGbMqHExu2bQ+wZNvKBjgMUIVEsXj0hYK6TN
YPdttPrYEaCHXF6TM3d7NdDKLLDMDpcE/FPQZ3RwNWCFdkr12ZvC6jsqXND4RzRzC3j2rhkoQAKc
wk8jQ6qy+Dq4KVjJAg8md2FabH5BQ2JzZQroGVfB9mpgsXBy8AhPrUagdW816EIGRNYMNiKWBmls
zVQbnpddM+h9OEO5K1R6+XXB1tY9M9Quj6wZuDBdzVY4J8Xe2LspWA206GkKjoUozisd9Bu46PVm
WhIXJpui1VS4sylMOhVhi8cKnTWDcUD47tlHJJ0twou0VJo1QVO0zwb4g6kucZEQiKvsjA5uCg53
8yfTDY/H2VYf11Chb5gyPlT87TgbjkcwuLhQtAGJyKqDF+YhrM5LVoNrUlQ01MYv4OrZvikMjkg6
o2CnrZt3Bei4axEmbcJ7YOwXmAFQEr6ybhqcEep+8kkz0O2Gz1Nttk3XzCC2M2qVok1NznMQYQO3
BK4YNwa4q1YWDm/bsEzOUeFTCz+za4agVs0PJe1HQgokYPiKAfJMJYLgPbe3hcNjG1JGFzXtWi2k
g2YATte4t1JXpoH6qI0QKek28q8tM1h9rCMyVNh8g+fr3OmA3yPtOYgrE8gix4ID1S4Z6PZqcJCb
Ebx/36kJu2YGNu0mYy6xGuw+PjLkDoTadWKlZQZWg6XyAe4T7ksQLN3bFBBpyfuRRBX82OTgjAes
zc7ZQF5G6NjjNWiUl+tIvGur4RDfxwuuTIWMK0hdLgMRVLQ8B71PUhqUr3Ddaw+qg6uBE1I6xiQH
bxFg2ngOIFnrlML2TWH16fgm9YRzgTdZd211bTUYpIobL1/ibIBOFfI8jU4DdgZ9a9h12wx2n6OR
MFsjtFD5QJPh6FRSll0riGP4dSTMYBNE8o5wA4jaHX93zUAkbvDkB/Ns9zYFcxdwQDkziPcUZQoo
5w9lHMA42viW+FB0fuNkNe5ap1YDQrCbYEdiNeA3AO0k1qZYix8lYJS7m4LqBSyS+A04m2Rlu7ca
dK1mU5JdDarKC5JvRcuI5GurfGdxNhjELpRtcLPqntfuHZEPxVWp1aCRUmFf4ENBU93OTeM+kd+h
5ZZcJGkJt4NpuENcq8/2G0gp4B3BuCZMsJd+opUZvnXhSVPXRo6pg04kkld7MpUvsALxAjgJy6RO
CSVZK842+2QbeIhn1dWSds2LK3tRiMUAVJjoiXZYctMttwFMkHjESoGmh0x9B+s1+DJ7Um8vWA34
DBx+rHf0zOts4+5FwSlM0Q5xUpH7FF5F105IwmLnL8i6iHOBC9MxHBa+uBC3zYB6q2AkMAkn1I76
0ocYq16wGshFWqgFNd6RIGDYNoMGKIg0hE5ipqZ86OKmOECQ8QIziLq+yzqoNQbbbgNoGApWyF6J
8n9HbwouOemQAuEL3s/lViTcbmgyt1eDSvWOGi60m+wc6rkdvDABJRh/RUhh6qS4aXyiGCHEK1ub
Al+CC4I94da+dveOyEM9Y8/eFJyBpoKUHQ2iNIfB9tI2A4vEVHQoGTeMrj8VVf3Eh77jjeGxCO9q
pHEwWRwCJD/2gYfAev/5BmAr5LEFkHjngwJ43Hz3DyDy7ztlvRoEvPXwARRcf8/mv29ecP+rd77r
4a0e/nEUTDIvu4UHqcZAb6b5yovAK3/IvPh24u129m1Anz8m89uvO1PdcpeeHPupJvstOPaLxvYW
YRG0pt1gTmSnfVMcoAZo8u/SQyOG+O3P1qybTIX00E+LAUqa+7pgkZTtZdKkmmRnfh18CoqWTZpi
qPTIXl78coUm0+7oeoNUkx7965fQa/NJN3gf2aHfZN40aZt7k8SQHftRUi/JJfJq4kXf/t2ydJOa
lp3yVZFN2ttmg56QHvr/UK9KGoXF50WHZt/gyWVnf0ZzdusQ3NSG5Ed+Utlb0iyjIp7cJdimtVwa
D0t27iMv86dBvjd4Db6SHfxxDnlJm5wGRea3D8JNdkJ60l7o7bELb0B5smM/LkwkaZCj//4n+pSU
+/Lym8yV7MRpq/cWcWuVbJqf5MeOF7kHo3N7+AbVIT18WLQuHoJIATuWHvgn+B4kf9Yh1+bXL4JW
onVybQp4sq8wKNZfv7T8CTruRFeR/NBPKjxKGmYgbJKUD9MUYQRADatuNZGeefb1SxC2F2NTHJIe
G6mBb396cfvnbLAa0qPXPYpspN6rr18W/LJ3LQM1TSjyX4PaQnvkugFQemTvdn89Nqgm2aH/kfl7
ftEGXCs/tNc2dJMFkh44/NRehk3/jOzAZ+Hn3c2zBSZ8euxDUfX3ntz9WPuh1/bQf9tNJIhP3IYT
L/v9fwAAAP//</cx:binary>
              </cx:geoCache>
            </cx:geography>
          </cx:layoutPr>
        </cx:series>
      </cx:plotAreaRegion>
    </cx:plotArea>
    <cx:legend pos="r" align="min" overlay="0"/>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_xlchart.v5.12</cx:f>
      </cx:strDim>
      <cx:numDim type="colorVal">
        <cx:f>_xlchart.v5.13</cx:f>
      </cx:numDim>
    </cx:data>
  </cx:chartData>
  <cx:chart>
    <cx:title pos="t" align="ctr" overlay="0">
      <cx:tx>
        <cx:rich>
          <a:bodyPr spcFirstLastPara="1" vertOverflow="ellipsis" horzOverflow="overflow" wrap="square" lIns="0" tIns="0" rIns="0" bIns="0" anchor="ctr" anchorCtr="1"/>
          <a:lstStyle/>
          <a:p>
            <a:pPr algn="ctr" rtl="0">
              <a:defRPr/>
            </a:pPr>
            <a:r>
              <a:rPr lang="ro-RO" sz="1400" b="0" i="0" u="none" strike="noStrike" baseline="0">
                <a:solidFill>
                  <a:sysClr val="windowText" lastClr="000000">
                    <a:lumMod val="65000"/>
                    <a:lumOff val="35000"/>
                  </a:sysClr>
                </a:solidFill>
                <a:latin typeface="Calibri" panose="020F0502020204030204"/>
              </a:rPr>
              <a:t>Distribuția ratei mediilor peste 5 la  EN 2019 la nivel de județ</a:t>
            </a: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series layoutId="regionMap" uniqueId="{EA011084-ED8A-441E-BE1B-7E8E96228A3E}">
          <cx:dataLabels>
            <cx:txPr>
              <a:bodyPr spcFirstLastPara="1" vertOverflow="ellipsis" horzOverflow="overflow" wrap="square" lIns="0" tIns="0" rIns="0" bIns="0" anchor="ctr" anchorCtr="1"/>
              <a:lstStyle/>
              <a:p>
                <a:pPr algn="ctr" rtl="0">
                  <a:defRPr sz="800">
                    <a:solidFill>
                      <a:schemeClr val="bg1"/>
                    </a:solidFill>
                  </a:defRPr>
                </a:pPr>
                <a:endParaRPr lang="en-US" sz="800" b="0" i="0" u="none" strike="noStrike" baseline="0">
                  <a:solidFill>
                    <a:schemeClr val="bg1"/>
                  </a:solidFill>
                  <a:latin typeface="Calibri" panose="020F0502020204030204"/>
                </a:endParaRPr>
              </a:p>
            </cx:txPr>
            <cx:visibility seriesName="0" categoryName="1" value="1"/>
            <cx:separator>
</cx:separator>
          </cx:dataLabels>
          <cx:dataId val="0"/>
          <cx:layoutPr>
            <cx:geography cultureLanguage="en-US" cultureRegion="RO" attribution="Powered by Bing">
              <cx:geoCache provider="{E9337A44-BEBE-4D9F-B70C-5C5E7DAFC167}">
                <cx:binary>1H3JctxIsu2vlGn9wELMiLauNruBIWfOEiltYCmKwjwG5m1/SJvd3r+fuF3/9TxJpopMUVKpjNfs
caNiRmQkHHHg7seHQP39ZvjbTXq7rX8ZsjTXf7sZfnsTNk35t19/1TfhbbbVR1l0Uxe6+Nwc3RTZ
r8Xnz9HN7a+f6m0f5cGv2ET015twWze3w5t//B1+Lbgt1sXNtomK/Ky9rcfzW92mjf7O3LNTv2w/
ZVHuRLqpo5sG/fbmv9KP2ze/3OZN1IyXY3n725sn33jzy6+Hv/PVNX9JQaym/QRrKT9CAgvMuBBU
mpjQN7+kRR48TGNyRC3KLSkQZphSBNP3lz7eZrD8R8LcibL99Km+1Rru5O6/+1VPxN4P3hRt3uw2
K4B9++3NeZFt8wjuN9KFfT9lFzu5z0/ubvTXpxv9j78fDMCtH4w8wuJwn3409TUUdXCr9xvyAliw
I5NiC3HEMTIlEewpFvTIsji2iCUoQ0ggub/0AxYgze//2o89J8430HhYd4jHw/ArQ2T76Xs78NPK
AaohJUKWSZGUGD8FBB0J0BvGLGxZTNDd9BPlqL8vzLfg2K36Cozd4KuCQrU3Lah9E+035bkn8ifx
oEd0pyCgAQRLZCL+FA9+ZFpcICKkaUnCGOjPYzxAIjDQINJ++DmJngfl0dIDZB7NvC546m2UvqQj
AeNlCQbWi1CGEXiNp9iII0CGgx4xkxJJGdmDcG+8VP2ff/5Anm8gs194iMt+/HWhsr3Ztvudee7x
/EmF4UcUsBAmpxhUwqIHoPAjIZCwBKeEEsyR2F/6AZTtzX/++V1xvoHJw7pDSB6GXxciUVjU+215
EUQkOAqEELhwTEwKW/6Yb+EjAIoLufM2CPRpf+UHQH4kzDfwuF92CMf96KtCY7Ott9nOrez35QUQ
ubNMiFETAy6w9QeIkCMppKRAAHa+RyC0v/Q9JHuJ/grzerz2AJzHU68KIXubAkb6Zb0+QYRigoBs
EeBagMBjlRFHJoL4hGPgxgi+cOBZ7P/8M/3PP+vt7//6rkzPa86TxQcQPZl7VRipu2iy2RrHW71t
gVjes6QX0SVMQIUIA8bMOTUPCBo9YthkmANdlhYn2Npfem/edlHu7/8Gwf7zTw2u57uiPY/Y/b09
/Y0D4J77yuvCr2gKDXHxfvdeBDiAxCRg/wSm3JRfEwWO4AuSAVdA3DyIdBQI9Pu/fiDRN/D6Y+kh
TH/MvCp07CLXzTZvXpJc0yMMrBnYswmEDbj1ATwWTAtTWhChQrxK5QE8DxKBUnzviXken8drDwB6
PPWqEFLgoIrue3vxkzSbHYFaQFAjITmzi0DlUw/FjohpCsoletCu/aUfzN7OOX1fnuexgfu4X3gA
zJfxV4XKrKjj/ca8gEWDeBQ4G2c7YBB4IqAFj1kDOSIYcmwYACMmA1+1v/Q9Jj8S5nlA7lcdoHE/
+KqgUO30omEoA/vEECUWuBjLBE/zFAsIQ6klJKecmAhzeRj1tNNfC0Mf1h3gATd393OvChE7bV9S
OfiRhZCEXA1DBFnkEBByxAiFcEdCig2hr3jaj4R5XjnuVx2AcT/4uqDYxTfGxW13W0f53mq8iMFC
DIiXYMK0wF0chjkYigPwBSJNjg8UxAaJfv/XnxHpG8gcrD/E6GD6daFVdFudf5f4/LSzh9KMJUwT
imaECn4Q47CjHQ8DzYI8KGWQdNs/IveOxf6xPN8Aab/wEJ39+KuCxdlmH4suemGSbHEwWowzIFoS
gsynXoYdUclg8huJHOd//u+dSH+JJT9ZfADQk7nXBVKRvqTToUcI0tBQK9sxgK+qm+QIXI0F5QHE
qfg6hnF+IMvzSnO/6hCQu596VUjMIKv2opU0iFgkFibU/nc84KtEjYDKJhPQ1EAsRiHuPHA4O3F+
//d38w/P4/Fl4QEkX8ZfFypRWwdRuzfwL8ABdipCGBZQquE7XA5SnewIaLJFQX9MiFqAI+wv/RC0
/Fieb8CyX3gIy378VcGySD9/P5r+SYe/y1qClliQWxEmu9v1x5EkdNBQzkBNdn0yu1jzKSg/lOZ5
SB6WHQDyMPqq4Ji3+e2nAjjkfl9eQE/AfDFCCPQrmdCZZMkDPcFH4F8AKCDT8q4Yvb/0vZ78KYme
h+XR0gNoHs28Lni2dRC+LBHjR6ANWApCsOBQD4B05GOFYUc7GrbzLc86l/mfEOgb4HxZeYjNl4lX
Bc1J2uwf3BfQGcghQ5+fpJCJkdBndljnhN4acPYmu2sH/Jp//UCW5wG5W3SAxd3Yq4JhsU2L7GU1
hB5x8CWQyJeQ1wfCe2C/xBGG2BEyM9yEDA2EmfvH4N5+3Qv0lwKVR0sPcHk088rQedFiszgCTw91
Zkyt51rMABkLatGQMcZi1w4LwD1uMVv8tTLzw7KvELmrWb8qNN5tddp+NzD4SfIFvgRzyKMI6M+A
JqXDnlgIVKDeDFPQfgmtmIeM+MfiPG+49usOENkPvypINrfh7acI+sX3j+qL+BJmcc4xBvsFVUl+
kNDHR8C9sCDQesZ2gcpBnPIg0V+KIB+vPUDn8dTrQuiFO5r4EVTwd5UUE/RFfpWhBOcjgYBhwOWu
8nVgwzYgzV/qZnpYd4jKw/CrQuT4dpu9JPfiR5JLzARhVJD7xpfHjJgfEfA4DFvcAlyg9LJX1Xt/
v5Pm93/vx55T3+et2H7dASL74VeFyGm9DSHT/b1N+EnPwo4QJFsklLf4c3wYmslhGqIUE+rIFrSd
7S99j8mfkOd5UL4sPEDly/irguUi+viiCTDIcIFngZo8o8CN0WEO/64PBtL4kGa5PyTzFJQfSvM8
JA/LDgB5GH1dcEBi9iVT9sCGLYoImC4EVUlIPT6N5MkRgoQYpGCg/ZLc1/Ufs+ELaL38vjjfwONh
3SEgD8OvCpHLNr25fVmzBebIlKAaO4olDg/sWaBAkCMGygxdsRBCHoSOPxbneUj26w4g2Q+/Kkgu
tk37CzRY3+6Nx3Me9SedCcQhJkQfxAKPsssBA6d67ODxERyhhPwwNBpZu8MvB5TrT0n0PDCPlh5g
82jmdcHTgsK8qKcXkHCE7nA4rLer19+lUx6DA8lk6DyihANjvrNy++fi3tNf/Fieb0CzX3gIzH78
VcFyGWWR3u/MC2jMbtd3B/mYvKt0HbaKI6DEUGuBvtb7EPPgaNJOmr8SpOzXHUCyH35diNymt0UN
B6RfEBV6tCvQwzE+i1pw4GV3TO+pqiBo05OQJoZ28K8Dlcs/I9HzyvJo6SE2f/zoq4Ln3fblPT/0
30NvBLr3IQfYQO0Yon6o6iN8lys7CCLf/c9//0ie55H5svAAly/jrwuVepu/NCHbnaAERmaahELj
0cH5MQj9BdAxgaHfGOpeh43G734szzdg2S88hGU//v81LN8S7vFJpCff+dn3WkAgSSD1Ba9K4CYD
5nXQDEahSw+mICND7w4iHRCyL++d+LY8z6PyZeET4f/XX2Tx7ZdcfHn5h7Nttu7dW0Mevefi+7N3
twjvMTlY+r3jYvf7tfj02xuI4eGcCtioL+8j2f3Mk2rJo5L5M+tut7r57Q28gQRq+FLuDinfNY9D
u2UPZ/hhBh8R6CbHEOyg+2jnzS95UTfh3VtNoGkZTgU+Yg+6aO+moBcdzgiCroL7uj+Dtr/N0yId
Azi8c/D5l7zNTgtIoOvf3kDHwZtfyvvv7W4SangS0nm7vra7A7tAImH+ZnsO74SBr6P/g/MB5zqU
ky18ymdNo41CJaFdp9RfdpzkK4umDm6IPA4jMz7PMPLdVpum01MjPo/FPPFjsZpKs2hU1cbUMWg2
qNxgb6uA59cJTT6SKOErKCL2ZykqpZsEqHFYmeWqCXztNWOYrdqpylaDOT38dffxj7ECV1qlfTDN
RJVbKrDMYm5FpDtpql7RQdapM1WsWOt6vBzG2pzlhjRV7E/UzXRjFjNdm5mHIjwqVKBhExX1sJHk
hmgm3LKox+MsCpkqg7H1jNFsjgueBZ7lWx/jmti4SjeEM+s899vS5rKsz8ohyU+NhqsiLp1g8sPb
NNCfizEQ8w412SyptRuzoTuW0xB6IlBWgIO3Y+z4gmcnVTwOJ7OxkomDacvX4Zg4Vqnf6iCK33as
Gd2kSc/8Nu3W9/90E1npMFJWTYf3zRR6Uczqk0GbybKpq4+d1eVv497raGW9nYaouNRRpO4+mdIY
VZf22MMktlaMaLGkJHYQKewsD4pAobhZVQmKtpFPDDUC7LZlRMOKkrBQhRVEds2K6ST2nXrM6Vuc
Vf7l2C3uPrRVWCzi1qpUbQV8SaaRL9NUXGra44toqLwg6c25IYg5gznVNHV6m+f9be/DIxLEYbmm
KWs3cTBs6hgV515PWbmy2qpzhqquvUoy6kVspIsiFq2qC2NSY5tmTjMN+aagbJEmKD2PigIeKBRm
y6CO1px0lhNBD+cGaxHOYj+OlF/WbDVk3WzUfuf5ZiBPM18mXp1OhipZSFZVURsLkjZ2GQtRL6wh
9R0r71LHj9vOk1VL3SbL+IaOubbLQF71SchWHQpam0S5P+vDZnT6KQMUynNkpR8SSJSfDHFhbGQb
KymzNlVGpeulZZj18u4vf/fX3cciEYOTTflgWzhv5zzLtrRMw4smqMdF2TSW3WlJrgXt13lWGZ/Y
GJ7nZRa50Boz2H2R5qtx90+eW9mqlH2w7LJ0w81WrLtxvOzEVM8zeDmUncshdDAenCpn74d6S7Uo
nTT0q7lEaeEF/lSveBdkdhvWpTLisToLy4qvhjDyehaup1Fvxs7C50PG6NpIstouaNm6oQ79K4EK
qdCUTOs+KIM5s9pciWpKz8xgHST4NjQ0nltmpZf54OUYDWfMjFKbmfxznIc+6F/pO8gcxzNW1bZZ
CXExUKPxkBUW9hBboTcA5Z/FMmXHbYMTlXTmOxKPxRmLyfscBUgldfg2mFB4o3MjUFjbsYitbZUb
a2PM83dVWRszontzFhsFccqi6OZFMaVqqum40mCnLqacF7OetbWDMzmeJ4NWZToRt86S9sxkpHWG
KYgvfbPRdpTEqWNoiuYl8/FpJT4VIuqV0bJqqfupeWeYi7otyytRmrHrD4m5aEYUL0WVDK418m7b
sePPWSz4UldlDhveyPnj90Y9sfg3RTnWURA+vKPry8d/zG6LXSZA371K6o/hpx//eNPUzs19ee3U
ges8v3sJ2N7B/MzkE6f7hFzso7+dP4Ka3vcc7hd28oe7vVvx4GolJLGAp0p4NwUUPaQAJvvgas0j
KJJIaoEnJhD8WeDl9q4Wzp5C9yOcGxZgTe7fybN3tdDSDS1HkKi8O2K0q93v7/zJxgPDePj82NVC
fGlB2/FjZ4spvIIMkgJwUAzaY+BawC4eO9tQDz32OxPbSYa0o1srnjckOOlMny2qKltnCXJl0Ce2
L9NIMb9fWRXf+FOS2mTsqhm4EcUi1tnaSip4EMNV22bGnOHsPY7Z5PXG2KuKVdqrwZurLNHIrYLp
qsp88S6C7s9FPlzpqq1sZPWWmyVzOEXF3RC/IwKFdp4z052CmxEzraYhre0ap0uZmpU9FbJ09KRd
bnJLVYkWqkXhJqhQakvRFW46ykvcy8WUsdodfBzZYMxPMpyeZ6KiGwMVzoQ70xni2DayoXa6rO/c
hnduB9isMunbUdfaY0Iyu6514+VJocHkR0vfDBOVd/hiDAlx+lBQtw10pCY9LwfNPVE3g9tp8zwg
8SwOA2ZXvJrsViTCqfwLOaCrVINa+kMN3GGwpEuSDtmk9k0VCFnDeTtD8Yn0S2m2g0NiNhMZfGFK
ilFJK/0Y9ENzVhrFPK9k7IQiPkd5tGiLfnJ7jgIHrJJLyKC6kNcuTtt8M3lRLm1f6GSNoqqy+wiZ
nuEvWdkhp9XWVWnywMt45KaZtGyf+9wO/XFtWkm07Jch0II1GPRTFFnE7UYzVTw/HsL6I4rg4UmZ
CDxf04u2pqbdjCJx2di9b/BnVshiEZL2LCm6lR/RcR6xFW7kpOoGUZuDYzAnsGhIjJOnq49D0gT2
iNLJlfI2qUmhWF9WbiHeDyXxbYFT4hDWrmldaTu1skyNpXldDbKZR3mk8pGWdt3tSBy2ipU5kEXA
e2r3ZgBeJutcNBhkYfIuVEAgA6/IFjGl4TxKpk08mNbMqsttACxXjZVO5k0R2IlOtmMQ6HnCS+Vn
RehYvkhss/2E24Q5MW1yu2ojJcJxWhO0NkokN5ALUlOW+15DBur4Ec6VrmK6CpLmfe/7ej511nkP
HjHwB1/htBMO0MLrNhKh10VdoAzoBXEga+TbYeMEA26d1hSjsmjvhJwhZ0pT2KeyUSnllT12wDQ6
nCmipYr8MXe6EjeqDdGsFWXh9uBq7K4ZQhXuaAQKE2+q2tom2s+8qhqcMW4iZY7Am4RfJio1wmXc
Y+yObXeN23a0/ZZiu68+IiPIZ7Fppcpn6bbLTScxhsaVuo9s3NKZNSDuyWS6tlqN7Fp0YBlqcmVq
AnZEvE2mEC/6onlbws6GRha4Q9kJ10+j06GvPvjltYGG971pgUIVJ7k/JjYafbtPc8Nuo4opnkbI
OcsHEjnGZQpkxk6vK8yMVa+5apOSzgORRvMgO6ukN9Y5eeenQ6GmXLsGhET2OMSlS2V/XGeN6dVB
rrrCQOva2uqYN7Ms4qGKaLvQXUqU7tO3upSrNpmcbiqnRdIiz0DE94oUfyh1DICrgTfFcgICI4c8
XkXxwoxjYEcW65wJNm7Ii9I2a3LZG2VopzwCe1nRa3h7zsnUB6cjWOZ5bAydV7JKxVkANm/oqF1X
gy0LgbyqA9pAOj4fJ3jGCLhkLdhNMFkAdF5UNgv6s74zIMDxQ6+MxtIOhhzw6lCoZCMtbyDdOUqm
bp52aama1HwXQfBiIypDIIqVUGkybsym2pY0GuY9Gi+zxBycvikmFYYjdXoUrRiQ1rOxJqplU+8k
lm4co22dsvcjiE+MzOutximDMHHKKNR2R0cXS3ikqIjadWXe5JBWWGYEeE0WSYf6rHZYypJ5ll1O
U0dO8za9TkmyGdoJOcCuPvG6FBDZhK3tB0y1MuXw1CLk4lykrm8Zyuyy0mlw1J7pEuHj0DKcWo+N
Y/WZdGlUDWfFSBIv6MfIoZkGM4+ywo27BchneWGAIxWOoXAskmXumMEGxjKLZoUIRmcU5kUYiavY
L821LgNz3RjizBQMzSUejBlw5Y+sLvhxYvmDXXbt9QQMzA583ts+SbWqJnRNmoTORFhc+Sio1117
GaRNPGfT5FiNGThJSyu7i0CmhpFYoT4cl7Rr9ZzzEUHAI/UmMUZ47vKyglAib0+DQA0UHLBZB2/D
imSXQCKFaxjlzIfjk2qI69JLkqB1ggzThYSnusnA9ZAgsdZjNl3CAZhigyakutqXandu9phU9VVC
xmAzsaEHvZwuBAu7uaR9Cf7ryszjYJmi0CFiCI85BLgQn5yhOvFV2ozTnI5D5EQ8fs/YVKnK18Yp
DuzJsMgm6jj1wom+76Pgg1mM5TKOQjkLXAhkiaunRL8lVr02kyE6bpnppOZxxfNyS8llMaa9akaM
vJCBtdflxO2hmjKb9HU4jycPV5XlUdJlb+mUrU27iDuSKNNO2pQu8jRJlwO/8cMhChVQlPnYJLVn
1EOz6GtTQOQVh+cN6PncqLGrm3ZcNFPMvBoi+XMTA7EvMB8+CK5VOwRuUE3dNhADtVkVJRvc+qki
qOpnUlu1E9dhe13U7KxPLLYq4LyxC7zkuMuD+CoP3dHyWzePonwNeZ14E5KxctBwJVM0ba1kWQdT
da3HVkXt5M/L0CichpDwtDLDTcmr/GQom0zphqXzu486gyxHagjD1oVZbCDSLjYYzI3TFXHo9GWG
FfdJ6VocjJbsArnq+zGYgdd/Lxu/W4fm0K/v/qIFcSF0APjMepc+8WGvLB/TWZ4HySYUHwc0sIuk
MUvbMFM3YbS+jHA92LkRml7DiVOQuOqU0OApJJGeTAl8NAIzcOvK2uIgXBY9Hgc1GfBo+EVPvTSM
6EZkthlhNq8Cc8e6svfAK/2zCi81ZAhsUuqTSTd0Mex4lxEcd7Qo5iyrO2W2GfOaKZjzwggVaWXh
yCIH823EWKVt5ZSG0MoEmreoJjnDMu1XnMirqg7BhYpZTP1FQEe0NAoEj2px0Qy5k43Yy430bQZW
S0WEh06FsWnjJlcUlaqMZa+gCHoNjc0nfkBTxWj3vuLX0GZ+iqvC7ttGET+y/cT3HarrQCWMX7bB
wGc6bVQOtN+N4xPJPgxGtbaqys1Rvs660ckzpMjkJAOFSA/IrCFsBNZcADUrIY6MIRviB4lb+E2h
jA6ZaoAUlSAFVgYpYLublti5VV2FuQnKyNCtqRPTi6tpLjPceBnxQ8WjxEPiss+3odWq3go2LRoa
RXG37qpkOVrpEojc2g+EXfJJZWVynLb9PKusWVXpOQPb3nRiXln+rDau25DPtZRePoWzITE8XTI7
MypmDwMkdMJmI4ymA9R4AaYI7ox3p6CKnT2l1aDGaWpVVuRy1gIZnsIbXhW5yhOboQQoNbLHJnVQ
JFVvaJWFsR1WH6sssCPeOaU87cfGHqNO0S63+VA4ptU5UU+caZkZwRwZrYOZ5e4MJ82xq/ocNqeh
TiClDW+Tdigf5gbcIcpALoIU2CNH9K0qxwLYiXBanijeWqadTW1rx0nqRZKGCnKM86LTN2y4iVGj
2JA4HbD2CZiGKQOVtZ3S0SnPtmlcKQ18rI7hCewruxhqVQ5ww5GluqBWEneblHcKMn2qLCc7zLMP
Az7LJMQbvhUDPzPbGeLNSdNzOtPFW2FOPhDbZG4Wb8d8rcNGialRPsFux1rlG1gF42mmkYrWAYtV
nxQqrGAn+3FOcaDMWnpxKY6rvFNVrSHJJ9/xIf6QxOQsTiPDNRseKOCKmrfTLM2ywsmqBPh51dia
ySWAiLyuVnDoBbvmTQWXqM3wmLbVosWfGmKCIlzneHSSRiqG20U/ILDRRHEjU0Yd2UFZqrYYZhoU
c5xqJQJIoAG3gZxbXKFZ2BYzznpbDzh0O8zsurGwyoZVSGN/TnABiVhg3AE4SggZhyWCoMGQjWGj
NoHnI4WoINbd3C9CUxlhb09yHNzEAm5VJeNaNMw1wqu6lReYTmeiRi28bmu0swaYRGVtossqDk+Y
0KaqIK3qgH1ddBy9nVjgKzpOsGcaX4QQKMo+ESpm43k6lR+lHyLHT6waAlEfbtPK4pMIe6isMyec
BtMGb9nbDS/PzH780OcpVSVNz4wmOze0we06rN7xEQhXC+y4s1TWQSozlGajOk1rsJ0nPLA6VyTt
SWqSSKV8NbZ4C4nVjRim67iwA/AnNklJ6LYVvq4HZV23nO8swqTIqBMHjd0AoUP6oazMa2xk2suV
DAy4xSYBraSQgGqs1KVF1O6ufJLxTOUl7u0uAP5O42ketdHoVoWYVJ59hmAPHjZQw3ho8Cz1yY1f
V3wGLzv/VGs+47vHTNRDqiwJ7quB7ZFNEqqg9t8GkZxWkpcfG8h3L4Yw+xxWxnYa0WCnZYUgMjPd
GJFsQQ3GIdOfgjHhxRo3GTC0MX83aIMsZTk4CSrnYcOMszGR4RwbRmjHBjfnEKJPiuOwVsPI8DwC
nnfKwcLj7nRotRrSMndo7SdulSW5k3LBXcgweoPQE2i4naXWoJKBCwUUErIfPDnnQe2IZlC68OlZ
EiVnmQAzU4nCy3NheX6OIeBIAzcspQEU8RgaKi07T5veyavC8Tk9Qf2YqYxlhhfHfWP7WUpt4CGj
kw0dRMWscrqqWg5FfhKCUjbxtVWVdi6UNtQU9iowuKpBtxJyJTPIuNBgY/mQEwyRwgscp3CniYpA
G9A2bI7baGX1M3AwE8zL8mKAmLyXiQ1HE+2SniTBRVGeD2JZ89wzEghdo1tdbYfxUzCcSXpSt6fj
sEzG6y5fVG+L4cy31kh6OgNTyC90BGQz+FBPn7GoFG1aZWZCjXXgABNU0lgFEK2UvLZxEDkFuMuo
fx/zpVmfGM02HU86naoQMjJFcRm3I0TB87aw4RbD5JxlHwoOjrCdW8axh4PrbroK20VjODK9NqJL
SE9AzJ/DM9XYRjeCrz4fwWYnFNINEJXbpoBA/jZkvgohCg1An/LiMkiuMv+iRdSpDV+RXm8DeR1b
G7Yry7xL/M++cRMEYCjxVQ+5G8FbNYD3AVVRVbCo+1k1uWT0UtkoPXz04bI57HdRXbFhafRnZeyW
1IXijWyWzJr34TXNr1JxvhmClUHtiK5ytiB+q8JcqjxFquzf7WhKGHts3XIlxDwUcxHmilmJ6v3j
cXJZsMqaGPzFeZpkUHu4jrCpOuJDWEdU03sm8lK60QbYUPDp89hfTfFllLyLs161PVWeWU7K6ENY
s82C1DZ0aMv+c2eu66FXtVwM/BxV2qlKyBn524osW+KBex+qWceWmiVQAtK2UULKvpwFyGM1ViaT
kCs+FV7aQv5lhvGyHT8E7bbWFTivQvXozJLHSfVuJKDHlgZSsQqiDR22VrvWzacInzQZs2MUqwx7
srZ5Y9dgYvJVB8UGCpl+Ulre1G8bRuFh/dj1qcIosXveuJDFid8OkFTaKfP7EJ1rCynITdsWlI4i
yMDTeQ7MCPIi9pi+Y8n7NFj76Uc/Os2AI8H/ZkKV1UcxuHk+88namlYTvi7hoe348VgucmuFCjBN
k1fqj2a25sKlyXEJ6QX/zE+gCgciT3Qx5nbCbLCOkC4ixmmg2aJMuOLEHvDSYCsz93QPhkuVGMoB
q6G79pMZ2E/eOEWsyMYHe5vNWogdJnHNkw8x0F46K4JbBmke0/hsjKPK+GlLVmXupcFK0k+IfoqN
ZhfPKiFncWN3k5N2XmTM/X4puk9ZcozLdhG01lnVp05dXyTt6E4TlCnCEzAVvXFe9p+55S/93gKa
fPL/WDqv5baRJQw/EaqQwy0icxSVblCSLCHnjKc/H7fOhctrr0wCg5nuPzXZRXeoeZPhk82JDXE1
ASqhKmzVLnT05nNUtnJ/FnDHOprFZJ6KAgCofYnJbpZTqpBo57Pp1FZgptuxGO01RaVMdArjJTRS
Rxuw0SopUMcHP1NEZ2m+aMNuEDw6uyVFNP7XIdnSssMJKZJOpiWjr3CPVlPbT2A1iqcperGKh2Dc
eA/ROhnGNhc+jVqzBWCehIRglj9yc5fSICmuFZB9Ni9GdeuUh9Kr9gDcNiNeL9uU2bhp6jfL2nHI
ogoC7xvFixy+dsJfPP9a/V6QcUS8bkIBcPvlEsZvgnIr1dt/NHBw9fyvsy4LODO5aOO1rQ+zdaiM
syW8igtY/bcxrpJ66YftsmxmxbEGRzRxo655B0wNH3lzLLudgG69N/RHtpyzfMP7TYUnKa4Wblpl
svMIOK/v6vU9yq6rfAqL05TuUFCnci/D/+qic5qCEnYQpw89os1tsGem4muU6/0iN3avBXLpTqY7
5z6rTAFM1tLmrU0NuD03tmLGdqkepPBotfzbrbachnIvZL6h3lpZ8M3Z0/vcrpOvobkU+r5m+VTp
WhWBZmv90YoPpXW06mNRX7Lm1A8eNygOt7zbmFLAHenLoywO43QRko8eiyP9SZsWCHNVlctSX980
tKGIOiz5c+iU8lcdfQzjlUKzFOfcPI3pe5Hs1+XWqG9dfRCq7YSLNjjTuk3jhz4dKpoY3llS/BrR
bbHu1Jii2BXyUYr3fXhV669KU5xRo9pTXiMLkGdbKbLTfl3vtRDdS1a7a/41kf8syJYbV1BC8c0c
viU9saP6V1+3OYc6KW1hueelAyINtVNRwX0CSXTRNjJ1F1b7PgrQKJy1x6fYLulJzr5LiWCFy9Vb
7T3yGu2kZpeieF3GzGel9NoPh3Mxm/ac5F6hp265/E7R2xCd1fJeSFsZU1uH/6hygGyJvQnxYxmL
OHoa4Xa5pvwu2WnyYVa+SnUIxMghI1AnNyU5SMrNkjtbET6T8dECmoUU5Xt+G7JdER315qeZH2v3
kidBmZ074g5R9hSX7EnT7Cim3EzKpl7+Zborlj9qRG7zrY8HO2Lj9Nbshs2JM4IMX0WbsHOX2bfm
c4F4mM6ZLWVHmrIy+ewfF5l3inoExz2rrmUHpd3WyUOC45fW19Df1s5NaieLd8Z6o3+xMr3qmMWd
p7JOiyNLGzXemeNRCvdl7fHdQJME5kG3s5bvvp7tiv5M31yahzlfs+lsgsa5JR7BWnnLeM+LBTvy
2RSLaKcuuzDfLtN3Qcth/1bv9L5UpIjrgRXCxjaL8KYpv1IUWMJuLpy69QzJoaka/Z8GY5X6U5+9
zEpvp+X7um+7+2C9qoZX1RzHqbPDJQilM4cuKjaKuQnFbbV8jeYmlw9abGemP6zfIThT+MnNs2Ed
VX3PmwptQM6DHa4tPxLEv9+vXRCWXiyco5o2ptupwIve8zBAUQOxy/mJ/aog+7X+jBqy5E4l7cTx
QTnNre81e6TaAaPZLo2gJA2jHSeAST7wF6M/lzaYakpmW6a9ZuUdvKGI39O8y5tgYkOIgSlzsbHo
jEXvNsmj9pbIVVcNKLnhj3IdsZWg/tDICNnfPEUGRz1zUrwUdgPAWlUQ0Y6tup2Uu1Dojo4k2+a6
Jy2qk5e4S3HrNPXBSs+Zbjr8HM/LkCvHGC+dWnO7jjxus8mmM4vml94K2Fl3IzxAzbM0WAHOk5Mb
n9lsNwaXRSBmKH5G4TF1bL/6WsR+KflWhX7RFa5W3KbZa6WDisojBZN4bOYC0vm2TBjXtHfYWr2h
+6XjZajxhmbRN5pdr3td50/To5hdvfsR803fbwfR0yMHEwQ5DYN/qn1RpO0kv5pxzCfB0fQAc5Bd
rIQvebWpJgd+m4tB0oJDaIhC6c/dH9GXaA56NpQMMSR8MlWeFnux5ind+5g+KMVZ6S14iW14HAyX
IytPrioFKCNl5FbRdgjnzQB+Q0QbjiKQLnYTOQjXbbgeTfOEt2h0m5YtLt66IreNMd7hugzBU3Au
bDPgtcrmaPVYi/p7U3qRfIyFINfPRn6Npm0XbbLMKxqIXPMQyuMwH+fsozUMO1Y34rjpRg/Z3k7S
S6o8Uj9vSNXsxZ0ZpO12ySn091r7LpI3vb1V1UVcN2PsVaKnmLtq3nIhZBMWY29otxWkICNp32tI
YbWrhtw1x5dB2HTaCfvB7uEgK2JVmn5M2SXt7pXs85YwM1sQ9qPg5omrDIHKOVABxzfF+OqKvVQc
MtJF+JJysS17txy2qYK8kJK+smwFRj+t53l+K/K7PHxpyk9cfxKLgS4U9lButBpf7tLqh6475LIr
/ynrPdVfxQq3SkS+Sf8a0VER8NQXvbnMyS3PH2F9MvsDH61ra3Zjx8pBB9akB7O/Jet5VH/TxG0i
5JbdMnq6dFelf2l6T4ajuW03YRpINg5h5Vh2A71wl/jYH0J9nykftbBb00MoHvPEC9egnS7r9Efy
A7+JSp1mtiU6KF9z4c3grmpfJV+ejImrQL1fpdqZDbtP/Hp+hbrJ4n4sd3WDxpigTAu8bGTnthi/
zvw2KW+rljiQJkcV32On4idcxB7swa2ebuP1lFinCnqWSLsIO9Z669OD1bqJ4aTa2ZxGG3PELaR3
q95O1vtcHLoZxLPJ82uhShzlH4MKmQivffWukIAyrM9GCdjnYrlvS9Jk75Fw6Fd4SvanWMdavMyL
Pw47tIqwcWZro+jn6KnORwuPcXLipEZde22jQ6LApzb57OdTIA+HEF14/RwM1ojqWVoPRbyY0jFh
y9TbJ/7qlEA19lAVdP31PKgVrzm6Y9+44eIMhWsa+BO+3vvdfAS6a/cFL0QanXmU7RYiJauASK9V
UVyHt0F4TaTansXMreLUXsLfAibQpi8seDG9yBHHcF8Lruysttqc6glmXP/OIYw5o4hJF1l+kWNS
YC9TFUSGr6q7SN1nu3B+0ejxhfjOkezyU4yTF+knsXi19Mxpkl3e383or8DgKVPNlqePBfE4nS4Z
qaIcy6zTnF7OnTlv7CFFP6puWRzbeX7Oyh12e7RH2l0cwR7kjz4OnU8teSxQYzmILKepPIE8nXnI
LVg6t6XQO9oMTR5EXPa2vL5T/1Gwg28CeDRar3Oq7LlNaNnOgN2s/gt10Unz1Jnk3docBcpRdImr
Iw9LjTbr4q7xi1BitI60md9ByB32HWLBOXah16OXeIJXDa7qVDmYOPeov4vz3SGIjj6mf/pWGxsl
3OlPRNttcutR8NV1qYbtya+w+dWLV/BIVd1q7Sgm+154t9HFMd2PT+F6l4o3o7BstGgXnANRdZb1
WkxA8PhPpAnMVevlU3mwRnRb/VKZB7robH6s/WXtTqX4sJSt4FlOgaUqZmSmWElSfeBTX/TE5idC
Y8LYcNQCeZ+A1NDgQiPGI3H281sZHrX5rtUfWu/FA+oR7Cu9FMNHNC5eIfwjwmUvcuoaywEj77l1
2sSdjH1uoPDJlycDInoYx7mdWO91qjnVZNhZ72eWazU7Jf0Q84s5efL0rYXfhAgRgUuX3JXdqUIw
6ngf6c0oP+XmNLrfMjaW5sGQ5/cm9DQhMPTDMh+k6iEjrHQfy7I1H6JwEOVdHAZAaJBorW5X82WV
vIpPHNMCsfpKp5Ogny0WoZO2Q75JomsExqjJ3/EGWmjt2FdCw/puen0nj9e6/0u7P8W4i0jKI3EZ
E3fVaKEb5X6N36rkVZr+LTyKjg4sOlMceRmfCCxva5yFmaXYSNKruX6sCGCgCFfSUIyLD8HYWs01
yt9q9kElC+jo7jo62n8AGnsQKcwqd5rw/tTFVHVxqqjy4kXy23X1ouWF0yGFQZ+V9qpw6jkiTyfq
X44ebYU7qX7pV5/DEwNijEuuV04S3xfjTbC2lf0dtn6xbEzjRUtek/yY6btKPVLfcuU17q5G8Vm3
sP29pm/MBs6zMc2PRUfPHdyW+imFiBrIdPLdFCDfIjk9v7Q2q/y95Bny1uSoqDcyScmOsjyHZ8O2
7N7YULJK+mhSdHbZT5SiC86uTA+QHHhDLT8M9VNb8g1LKs67ut5pII6RmKfNoUokwS7NjdJ7ev6G
uLZoL9J6aOtdLey1RPd6zIuxeWIuXfZRJDmv0g/ayex3uduRiBq8qdpFYu4UKefd1zHxgZVUeu1F
aY9TiN5fc7WyS4FQBL/5E9NdO2yJiMlNYOTfo/C7TCk6zy3KItoEkaZUtOXxkQqoP8unRlOpT0oU
tPUG+IoUlDYBEcKg7ZCgMeqMegdzaORzKAeG9tspH2JxL9tjnj6qxZN6+qOrTz9t9t2HuZfEZ/ij
zlFoHU125wMCofhImw2wVLA23XItw+tUbLr4PV/2ke7H6ZdVj3YdB9Lkn835GOYnK3xJNIwmW5bf
n+fewnSkVB0h2t2frrvZ4li6F4X7oWiIox3m1hsVJ42CXJbcHEMH51pOi6AddtIYoMuJaJChW5Yb
uMpq+NWwDaurqT8qcR8FHWn0W4PV3n0qqeHGuepLlCXB5r7Yg9auMvZNfNQicVMYox0RIs0fopch
Iat7dXl5RqWIs9vSs4jnCOeL25o7cToiOGER7UvqSFa+sbG7JuZGBzjeZswf8Xq3sk8Sy3qz75Tz
36tofqS0FuWpifYXdfbmdtNClIsGaR7pK7N79bVZFF/IQ0cIUSXXz9z41ozMLqSrbl36BpFxvE+h
l8Jkt+zOzjrM82uc4i8UshvOVzX6HQiBTZHNJw9yybwJB3XKsCOUs8FyJvYl1gDVC6Wwv8vglNa8
zet99VdXbX4mR3SMzNe90Z8sd7JBSKqAiqq6smE4S0cLx1aRJdMWcMJm5V+lIEBsizpQ1EOj+6QS
zfqRg8LCJnR6Q0CH0b3ZRuPFVEg80+3gyF1KhAWwlimB6HS2wXP3Zjdtrob8L3UI8PTH3BnQA0gR
jS/583BjLfQz9rV+GBZAkd9Ll3q5R6I3ed+NuAktUEWNsj+0xODg/rKvGMTaN5Oi2xiiTlteBni/
+C1Mr2NxzJ8igJ4ThnuRKq+O2acOXrGrxiYNR6NLD6CvwtHmz2Qmb1hjO6RvltO5LYFubieDgfR2
RKqj0E9SlzkoiK5o7Dvp2D0beg/aDd8069yonWdW6aEqdt3X2B7r4Z2l0kd0fHUnrxXhwltev1vq
Bk/MHgdOh5P0va8Mv/2AFbe8q/Ge0JYADeLtRxFabevTflL/rcJ9aM+m9qVlXrL8RrGJuPNP9WV7
HW6F9V0IX0bb8vNwDYcntmybYdPv1a1OpF1mRS30a9i2p4XbyZNsIUS2HlG+1D9pvmfTI0K+tcwt
GGuRryxDk3uW5DTQ9HGjPbV86Ys0N/JQ4/T1XcGIybzSbYJlteut4qcwkHazzkwqOFV3GNItj8xI
blFz6uSjGL1jAkzJBrW1r3el5PTtPoIbjO1eLf3CYZQEtroJtyBGCDuNUaSbRNl2TkM+oJzogkqc
arnP0XcUYlQ3+LfCSR1z1u8R64hVieAO+eB0SNJNcRkJnzXMtRRgC2Gxsc3tJBKcHpiuj4/GU4Mh
3cVBtVGrXR1MxF6Cyboqy4tqGbbWDnYm3UTEizz5JxfIf1OQdQfUvVo+EYtFAVmHZ7zrQ/3KC0cO
6PeKY662WbmxzQXPeKbpXk3h4JtQOJjauzUsTte8pi9qfYmXt2f1GbOHXO3VYPLEIkiM95wqPmem
bY4ZO6AhFPsy+6jhzbV2VdSqwHDpUSi2fuity04PBVsQ6SHGhz6fFSMYO2C5ZtopGJW02nYy4Ol2
OjrY2u3Zkr2y3mYZGvutml9U4S9U7mH4qiwHRd/pA1HJv6U/StWPnnwq0oJwgIzylud/oY5lePot
bZICSA4IcJZ2hFOCMaIZjeojKb9LhWI3/hIDtWMnIQ4cYGdw5ZUnB0l6tVBY4kL26iF2y1i1u/IP
5QisL6jnSSRzZ88Qzd3q4rgnx8ETSEtcRPw5KejFk4AspDXOgK5TTp7uRJigjA5tyvAn6n7F+dGI
50W5zoXgdWyVhu6u2RXO1kXTvzP+q9D2CBzONB1a/M0Owku6xUUeRbpzLDeqN8UHcxvL8qbmfi6V
TLfgstR/ba1i3fpD+d6WN21+X9tz2PsmMQRF+icTdhKaDZJwSWFP+22nvjQd91ldRWKCjFMEkiDv
BaMNqIxuj/jnxGRKEQIOanWhI7tkF+35bAKRt3FQTwxhiKqzPkd5LCB9ydjSZgj3c3XMnwGNjuxE
ZELV7ubwGvlxEDVe4TKm8c/6nT3NkXrqJRJsipUwvJdMspCWmgKxvIzKjyg09torblJe5MKjig5f
Ji1sRPpv5ZAxisqrOtntEMhW4Vsa3nvjBuJtISOxx5gWJBRF4yYIbiwxn/Gqw+qVESilBQoPsK8P
mR4ojoivLduDywGR9G3TvYf1S14G1UUHqIhITlUJwngKxpnTTt1GCH8T7RglW4Lx7AiJ2OmwJ/Nr
F8bFIsXMTh3vlNqZliVZZ5NDG26wZlDaL2l5G2bLMS0nV72yZcTJEfN7jQvfYcapH1hARG/m6EAd
q1TbqDyFWpVsa+GQEegYbfhKfyyVrS4EsWs5kewLvWybQgmLYPSLbpW6s5Cy1+6z29kqyVwyZ0G8
LcotekrQ6ceh28dQJuVHbb+fSTOR1NIw0I0kxNB54EH2tknZid70EizDhUuoJ9NT+8Xzi7XErp/4
uRhcg8GzHq4b0WoEcoUp2RKlbXdNuXqyOEB8Xgrps8skH6WRHMZGMr5z9Tecbll9qNVArT5rQ/TV
+cTkUpgcGus4TWSCbk/BRCysbV9ArdMUEenRFu9F+RRwfGauRshS8TYY/wbjpx6/Rdkd5SMpR6cS
dp1r0rFdVhEVxxU8w6FMp67pDlkP0jAopiPsdkh+1Pi1GK63tzG9qkwkZIHkJh5QZ4Xk6dkuV2hv
mmhPQOkeDda890pnY9pCeoorXcFE3ivpdr1EIVESZ8awKISfDJeXdBYF1+q9kYegDTxtphUL/tLo
PbQe1XTIRQcEW7GNiCNQfwcneT4hww1D2UnOTd17C3YK3yxj19K9TNDWdxpee7tRpWNUnPA7EKtH
yAJv6ljgJcw6GYFHBfIb/XtyM8zQnpA/Ok90yH/bEaLj6mXJ1QBchOPkygwwJKA9MQms3pdpheQg
pkOhWsi5lwixcw1iwyahO1an0FcwQQ7yRwNGjMk+GuTo8+8h9VjeJHVpB4FkfaAUYJy/hPmPOCeH
OSIWUd6E/oLy5STRtr8vWN+AW9qkeWUM0iZL6gz24kjSP71/TQOqb39qGdYjig5DsBCMfKbMMCe+
m+jGD4O2wu9G2K/9WbJeywLOJFM0xH2owk7rexOq6Cq0+caJUR9Ev26DnGBIOgFIEm8UB7/uW7tS
3nPj1+hQA8VLDwtPNL+YXBTj4hvB2U4/m9EhfGEbHI22dKVpEybnjsC2tWpBRbC+XWNYETuCi2r5
paOjLwu3pqo0e8dSHlX4p0YK6fvNZB2H5emKUViKQWMfuKYZxH+T4ZEAyNZA1RvSOIozBUhrT50n
/v1/g5FfyQSlWz3Ip/t/DRWzsdxYwk/NPqvmH6VW7UjamSUzdduITTz8xepnZGN1nKHoZYogzEU3
x8I+W8Sk2uhLMh5EIcmsRRHlxl6rTdSULNDqFEPptPB4WfjUGAGzHO4HBjbemQ10k5wGkNyS+Jit
Z8UeMZ7fi/wXHdsViGvgk2PrC6gQZ2W8ShcRHIH6RT6RL+L1IyUo0pjE7OhE1R8sdsZoeDaUCU3b
6TyJSAOnIR+PRWoxZffD9y3TX7fFJifgGhK68YSGjNuvGW1wRgMQl7bsZ3g3u6li4wK6RqNwC/tz
+c+rI1mT4dW6qbZdUcqEvPcElZPILFD/bWCDx07kWebuGdHMCWbNBp6bP7sRSmuN9/4q9fU5ySy7
smRnrr6m+o10i63EJwGIYtAGNXfwFpiYiDu0iWkzeo1qypQN4XRXMKC/qJHrCop7H+Rrsnw21T+Z
8ZVh/tTFF6Zv8R9Dw9XbE6gtLG8JPulIKOApvjEgSuqf7GD5FQmbviN5zNTo7PfF3yh9LCSOiyh0
CJohWv91bIHCSZyh+YygMMhZsviucnvauifBSjxRYYUJ8CPaKbboiBrCHZpMPr5p/5bmTR4Tuyu2
k1Mvp6l+1RViap2Jh/OPEaXWCrQYZ/84kT7hWTeDj+URSa5afNTmKQlU1zBe5o25DdW7UL7LyW7t
dSK9nW3mWHgaEanbTF2GClXMwCDDOwnnfrhW8/mpCMsJcVV6jha9ymOK2fEzFl8GBsQc1a6QF3Ze
vbBSVOSn4rZ8GMYuWY6y9rKG30p9zpf786Ut4dNEYSiJA81mxiYkJBvfrDp1F0idtCVSZef6DZag
zrBXV2acFpVWelex17FIs+hvTj6+cWr1reQTzYNsFPKOBsA4ZOloKET5sLO6zSy6RIRbJfQUShQJ
g6r/bEMEOqyjKr4nk7fKmxaJ4Kl3LNjBc+aXKFiCmjCJ9TDKV7iAXaReyiDGJguKLCDUji8FJN4K
gtMwkkKkmdhqIO7K7YQdb+2etxIbfoHJUcZfA6nGzw6HehV7J1f+DSTEjPhzhYkv4wqIfFvfMQ+7
7E3i+TJoREA7jyE4e4HB+ajyGRBY+8JO8upcMSLadqdx/l6g00vw5EcKV+rRDONj6zLy2+BElXiW
WAvL4iERFfKefzXOPyORkycRymsBJRd9Wb88W7c2nj6Jx6k45Nn0nbWvUXXpxDPkW83+xQKQI32N
1xtcX4oZ8L3nRJae8sVQ3PAkBaaNGAOy+7DDhbP8nKz9xvAm3LodHA4vW4j9jCbeURLorc0oknL9
0drRfV4LAiv5NQnZcjg/cX3zVG2Fpyc0RMeKMG9NBFftbpF87bA0JSrz+MBha9cDw34kYIXNN3Kl
BiLgJE7qgPreQiVLRFRUWZHMmWeujmISeA2E7iTVVPSravbkewnD91+mOzqyYnONASdRQnyOtQde
vGjulxqgWZxa4aVZRIf9Fs47RrVX5dgv5xCs2L2L4kUUziXkr1R3Rr4bXBLM1nl0Bqz0qzxswlVx
qmbbI/Hg5tppGzDj6+F/PLUmb3UTXNLiOYvtCTPpcflPLu6t6IcfjXAjGWWwzjMjw31BuXxRDF8n
vozlgNyRmPumOeniVsV2qtTSJXLPB6w7iggOWe/jcn/WR7UIntwutmzLZWQn2dfpxVDdfAmMavAY
BUV72wvNtikCOdswswIQaupblrF1SVtw7qQZ+efN0M+JdjeIrGaZ7ITJq2J+DIliP4eTL5Hp5S42
YuRgED0xFLmzOWNefV+7s98kzNRzsN6l5BS5ptes7sBkmZP4o+Jb5iGSvoX4X894vwG9uaTpp8Cg
XNEnKAomMaIQzZc0Q4S013zEBHgoEZFum58VrjkShqtZfhUMNX6W35VnQ9tL5R6N++lhMC7x3GVk
sdA8vLzmlGwrlJJ6L+SHdgyMws9wkLP2HyyQHZ9abPfkhymxOPYH6yxphOBSQKgzVjdTC1o7cbMS
+UMEZruMzlrqri83ixXzQQNvEwaT+RKnL+l86OdbpW8K/YByhM80Ezcj6mJtGcZJbuXq6/I15e/X
oiK5njD3vclUGHt66LvNsDqzv3hcC3n7zuNps57mdra2wneNlD3v+vEVFE/ixtYk5wmEsxEFndph
LTkaMAB+kR3dLJwMuvosuPixgo8rzVgJj2BmJM187voSAjQCXfqUEVAnavedtrcoIBpTU1/MlTGI
uxsK0nQCsoY58XER5BOZmUfdXv9CMlETUZ1by/Fqex2GQzyivk/JiUtM/XGTzr/dVZI0QLrqwLaz
6i+1nnkOhtVl2V+MBQmRw9zsVtwV2BgWEzmr+6pjhU5HA0lfKo4gBkYNg6Q02A2EWDG4+AyIwcOL
SQ+S8Bk234v+sdQ6VGfwjFC2+w6xjRDNawbiq+OOsQysYAMWuaIOMYRpi9J+Yfsu2rxRG9Uex3+G
yGjTgeLK6A0Hd9zo21ELGvCJrQeLV893a4EBlCc92S64r9JHDj7DtlZgHisocUBgFc6xrNAG/bg4
MDSmyI8MMrTelPFfSoXR6t2T8un5fkaImMhgKgnR9gZ23yEx8/wJ2cXZZ6ugulnHRUFB1nM3YV5r
Ht8iKWhBhPdofk6b2VXy0024co3oQy49Pd13gAgsuievqFfwD4Akz9x+xM8WP6RuV1QXq31/Aq76
HyWuTz5SA5Jtwv1KjvxThp9dqjC2xjxpdltDR3DKo5RgWcMgBEcPekeaSOw+u+dDMYLvJAvoQyS6
PE3bEuHpmXObd10YOxJgtg0vqYBpYZfkPoP0Ww1/CUgwRWlgY55Igj8b+FOydr4NXBKxSe3/FLTu
0OrfbU6QX/5QMszxLXbXNN7YBkMeLJ/lcO+Kk0g0dapuKdmrnAw/H8niY0w5Soze44RuHB9khw+o
SG9P48g0mWggbK5cKoPwIfTD6ElffcuLo+WOrD+TOIV5aIYm6DKaI9AsqX3iLyJBCCtUyC2hdD/L
XPdoZGw1VM7n/LPLYZa0jWX+S8RdXF7D/nPBbS8J8j/PiWWSDIIiNfaU/yxJivlL3PjOx0j4C8/R
R61YbPIDiuJFtacll9JhXHZ1J/kxj2QmcNae5XRFAeq7ZzAExr70nwmOx+wk6+5peFfha82GEBbS
UzW+KvfOsSFF582oPngI8bCb6r+m4lG5YrxVjctMukfjmqaXgfyI9cqB5Ssj4T6NckvqF1QqxoAM
gQKWM4p6KecXmdIX9w9T/fpakKpjR1VfGcd2IuVv8CdU2YoBrFNk/zSQ1C7GiJ46Bwep0tzumsfP
LLIoof6pmKOPaPjsiZLoMwtK+NzidvIhc+rwBxt/HS9tcexrL+/+yvLfEKqAW+L2w7dpbWXQLfhN
6lSHbxynBm8VTsVbQuSe4dBfCROqDiPPMFFXOA5sL+GdmtMsdjtsUuWUVn7T/6bTbqpOkErlAFag
t/5T+MSQ7to+u99+bM6zeH+6/8lGbCJcBlTD6YqBKVqNo4eEcvXCm1pChtouo5Ko/H+PTcUZeoY1
EJnqbbQZ9Hct+iowBv9H0nksN44sUfSLEAFvtgRB7yWKkjYIysF7j6+fUz0RbzFvoqdFEaiqzJvn
3hpYwE6EoID7lxGKKyWflZUvNRPFRvOkfseep5snkW7S1mfBNowNr+rw5iheZHu04j2DPE6VuceU
xM9nRayytQUrtIpoJtBKo2olRcJQgciooedsKE4RfZR6bzhgDv6nrfzNOf3YGoZjMQdHKDQUl8z9
bvX1uGk3w7Rr50OC13pIT30oCpA8gop8b6ptIq0TtiRziVGctr96afGzZVcxdZFyBE4bZIu5zwMq
oCpPFR7Bqn8iuBnWtokeCGpDTL+pr4CpWM12yexrWItNPnbYf8DutU5daAjl+TafllJ+yedtm+wq
nqH6m7Y+/4qsH+S0Nr9E8j6F1jI/mEQv+nZP1RZd60JZhnVCT8V4HoQ/SG1a1Stf2hgfKo/TdNoI
1cbv3mRimVRFDExWwAphs9RC7EwMEwLsghBOnEKBdXAKBmrszo8ERHd4MSdme0vagKanefLhFhnY
CaffiUN5BuOS6tcU9YRWzKcvW/bTpgalUa+asjY7sCmqD6ouUftBlw+eFBwYh4pdH961zmxAqPeo
v5Xz3koOjUxzR3E4nfryCL+yRFaWme4iN0npFwkTuLYeVu919gpHlmmUIIAvsMMI/yo2obR7N//U
nD5529prmXnjvDQ5BkoWDZvyhvwa18LjLI+5q7W32pvdoTzazbqJvZFXjKMPc5Nh/QmXhHRKVD4/
3UbDHDyP4HNCRnb2JVW/QvvKKzmqWzIb1jajMZ2MD31ho2I8LI/IjuEQ0RjKDEeTq9hPObh6YIXh
Lyy3KtsUjV6/lHiT5MVRYTjcMJsptR/Jedr1m+Ns6P0K/pN80yqRa7TPHsQe+Tik4zWK325F0IfP
fj+6SB9Q+j4yIraA3rfZ3m2sat/4L9dMF2lPJo9zrTsILq7L1hp4Qx/Vx6b41sAilIVNoJKqfQrJ
votfTX6q30OP39j6yRUBnC3Qpwe0T4wKYgIh38I6XWVqv0pUqNlAiC+z5aLA5SfZgdhEXzPyrWGc
RebVHIL22IKu+2HGyB5sGVuTvzFHMpTHElKAQ9a6O8BcpEtRqKf7OPoNnKuqTIsn6RTapXM25rz3
m6P/TX/RfQfyPikoe21+BmLezF6Hnd5POmTUaIFGTK0Lt1lT5FExDom8FFELmPYQuf/Jfmgp9Fpt
t6OFWxBIIJrVBpLUKV+b4nd6q9VLURHQtCQdzVA8M1oq89GA9W/ea6hN9c1y6fHSGypG7cMdPbPj
VDzzZbgyNAb6yRJr5phcDQBy/9txOlJW7AUzMVwe7Nq/trSlVOYmFTgFQBXJpjtmICrR1lOfJfsY
vJ2CmbrA/ldWGfIFWO1c84ZJ0k4F7+15K+62Vl/s9jhdkjVUp75t1sUaGYVjH6vLkZrBV7DGhy4D
nr7qeW5v5CAQJvHJ7yb3R1+Dt1gZ6IUFERY02+Ez7L5a5fOfOu3cW6A10kUWPswcZhFe7iq6hCvH
VQfnQK4F+9fVZE3nykmRjuOSUmMszxXAKzUTRYKRnkcfWbKGdExfOYsSpKFM8d0QBZjwnEWtpULw
lrC5CaRrgDpRjGP2GTm08vguEDBAZwiiWMKTtitzXQYeBg767w3NwMpu9skyWEYzboIfp3xGzscU
7+iV0+g2KJtKOglBiX9y6n4hSs72wEi56JD+dDdGyKmPVDeYlQ9Te2vzjyLfFxsZyGEd/qoRo1/2
nKetbXof4ib+jrqTlN/ROCpjNT2n6N2gTK0+ivE+0AGLSbXgOqPhCarBdqMBpyHmVw+FBLjg0Pmz
a/eVqy9t5+df748in0h/kUdkiskIi5cPQp2iCu278eZVzwwFGzmDivvE4peuiXyVyuOUbCjwTAC1
k99/SManmo2M1qdFaPvLKfiJjU8pK16c4afoGBGuJK+vxYx5kP5EZZhFP3J7bn4pdhmpdfTgORF5
CFHS8NJxTs/GDWZYJ0jF3PnRSVPPcr+Psg/iTaBpxrUenlTTk3E/zz69W3RhesA5kLYEfJwH7UMM
T5qcPYKy27SWpGpQGGVbTMqunRwjef0HJd1+BCsDVh8sQz8mHG4Vo52A5VcDDXUOSwCRNKPFE4Dd
bD8b+ZVuxjKI4lgPKE4wgeWSnIwAx5DWv03hj6oIJhx/zaPST06+FcXPmF8FBAZu1Pe7Kbya0Mmt
9HSmfVrJiza7RwYRRpjT7v38JlHe68201NFqKuvQ9I9G2pnxzUlP6WwgjbLyhhvyIg4BRsIbXVqJ
LYCS0WFqU1fr8atIsHDtmhFJ4lCFf9JwGZuHBt2nn6vkQtZiN2zKfhUXlCWHdPKYDWUOOEE/uTlA
XMcIySMcEfFOaQ7RAG7jr4L2PMtUuAfLvnXmSxT+RfHbwCihA+9CvuQVqQ2mYLS4On+O2fIp0zFZ
eiwhfvGg+ulbj4k9G8azAVDsMnbn6jJLLutNiq+mdpHku85ozwKOF8Rt2ryYVOdheBIzOdEMOcm9
gWhMtGugbFp7Y02ryuMgYUr+kjBYoaNuS1wH5iXVXtqJIiL5ivqfpIMuvzAFgHWibRsxvxm1wnT4
z5Q2fbNXgJ7ReStXTbZO8SHadLm5+dbLz/toGkvfQ64wPusIubn7hWWb4Cyu2BhH9UDQImT+Mxmf
xYkpf6RRbrtfpfktRkgWGs7M2MvKwQPqCDptWgjbYkfYQeTsNYFaeCSdFLA49T5P3+vy0WGyLO49
j0ZT7pcy/LAK2xvQ2FVq7e6vMyzxniukS4Vri75TdE/rhlqmPSAx1at4GwFrw7SyOQUBb7ftOcEv
wRMrxts1XDRkMoZCzC3tX8i61ilAWudO7zSGlOBfuGasDklbAbQQRvny0yFMwE67RYXFdlJPUnR1
Kib37AVCbB4AwndtcymTY5Ov8mIXrqhOOQDGNdqGmXgT9rmSo0VoJPqwwesgBuRwm0JZ0XggSoKf
HzKpHXY+YoHANFy+r+ZFVpPlXD9lk1DSJdNo/VLlkOX3NKa2SXG5Z4jgu2B8nQq2PIw6YvTTVRR0
aIPqUpQYjAohkmtYMWo2vdhI4Qb9yKg/7XqklPhRaG6tr95k8mt9ay1D6oVWbtHwYkZRgcQOjyNs
Dk+cXg4acwhJg/IWaVAxm8r8mqwvDbFATUpXlc49a8Yo35BdORzBaSuX2re6i+a6ZzYy5p/BoDGb
IwuQP2CaPEamwrV+YLLbLPrx0uoU6uSOLix9pVdbJXbcHoNEFGFWaP7oEEBRFkqVLa0w5JsZkVKJ
VjJdqX7Yek96y37+4vcXsoPDgUKvLUcD7wFbaE1bsTDOqnMhwqTrfgr53tfvubQr201IcgUyJngf
81GTZIaV05kLjfqbJE4zeGV84CqMeTq2hrpkUTHEkWu0d+CMGpeiJL9N/sXMf4Oacic5GNKuq7Cu
gNTgLVzJJs2IK+SL4CXgnOg5KRviOjks4iUBLOM1i39ED2yxC9qkbSgMhn1+57T7GZGNEmXZD58S
1SUTZ0XbAmwH2ipMXXuNKRxl3T//IyzmS0RZStCMjT4NjCRrHw36DpGm+S0nI2qiwZc9qwhdmy06
zlvPbxnMEBE2AKdbNsIJ+WazbezSGdq7hj9RFbbl977tVvSUSzJxan7jhgi4f2WAU29jf90xOA7M
l1g+CKSwTEitZSqYNWdfu4XTOcg+DceN510iSRTLbE4uw2owUjf0apLwFpgj1F0LuCSGHEtTHha/
37UJsdKQQiLPVOdoi90oHkuZXNvphjJWoKiG1rXTXqLFb0/1j4sabAjdaFVtwu2oX9LyXvn7hGTf
+MlXTx4Oxt9k7IXQIFDu2ZcWYfpuha+R/t2qrzPYnu4iFkTtxkxX6ndKZ7cEZMmwuyxNAkBq0WO6
JWTocLO0g9avwySFEzeWFTFetXaA9oeRx77TWozLOG61aJ3SNEUIrw1ILZYTBkZ50K5VZcY0CPPK
Nr6ryjceRehwarO/1KObVWCxE3LO+FZBAPGgGT+QLPxHAUMriOQ/IPQp3c3hFB3q87AEOAmXicWw
bzkwxsObRS/FcGATrPv+dyjvEe2Hbbpl9hpb4OHGFTgZ7+8ypuMNxP5EVV3LC72gV/Zos0mbQMRC
aQMypHAfmMtqn6P+njA46lvNG6pXe3qYBDvKEYksv1m4z6m0vGmpFT9TWwHm8bbmKAqU2HKCPLB4
ELZSqcWqDeuNeL9sWtGoLLa2PW9515adelKLKyMRBv4UWlv7A7JCbGh+xTf7MtA2qfO5JOQjFLOZ
sMRNXL4n/Vnsrz7kH3GO7q8ET6GnT1/5TWL2pBDyozny7aHyQvEdzHpjMBEKwzMQVOuOWskouIe2
773Usha9ctNq/JzjzSq2mn3FmFBjdQh0shZv+cjcjyGI9QKCS7oYW3+8IzKJSLb3qeXowsO9TB2S
HoX+73j/vrlc27DGPZsKW2yDdn3CB8j0maMPmYN5gdAFdU7d6qiu55U1XaSVjKPLy6wPNf1jOm/G
D+IEiIUGB77a/SYqDlIKQdWRuxugFno+x0eZKd7UVKtwokYApyzlu+//hFO+6vEQAlfq0o/u/EXF
PSASgZOf71WLVwS/LSZtl8DcKB175vCS0KFiJp6VN1E1atFn6lKyNJcf2LKipgWJ3GS81UyyBdCV
jifEiw5ApP0p5jV0jngQbYVTT1cJ0SEdpnK8DOHwW/IxZPNSOPBc/XHCeZ3kOPaJbsqhllNM0/O+
YA8M2VmYtdYe0S+iBsuTzXBmh8HU5M9vH+FCh/daPEPINQ7RZcnpTQIYYr+9dNjhK9tZ9lLGDpC6
21FYu2s3qNDigw8FajcZSQUsMD7Q0aivpICzyqUnb1tIce6MPym6i4PgFSLkklr97c/I2g3xQqz6
kJwlYRshVKumDwEZ/ZAS9vh0M5anGSWgb61FMDwguCWXw4jRozCsMDIeNmJw0EZfrSUcpnb21gQi
n8hBysAaw1JvZoHNMzoEjMMOuTb9fN1bVz0n3RB/muW73wS9QduIgaV5HZP3UQxL2GuFfFvjj0kP
E0+xGJ+86yxdxA6Cje2tyVSv5ghPQ3G4ahWzi2f+FVhoeu0fhxUvUeQ18URpr7oalEqCeXMa0Tqo
UNXm3ZxO8zrYNupD8qL1bByFkFGla3/Nqct8T0BCCpk+HURGwpHoSIAtHF22/RKJD8FZnxMFh2bq
r/z6U5WYsmgwlyTu1Bi3Ll0A52L/JS0BDdpfgOSYvFnxhYe2JNCP2GT0O4Zc99o/9a7POfDUjS9k
+4WK9shwbQmyrPItOM5SUWYvGvg4PD/yD/H3bcSmEYKWMsii2Gi1X/4Jzx1eMOaemrWzo/1oIFUO
qGLq56RdMqnbFJYF8dCsB7UCjSObHDzngmy4pC92FZutNIROXCauOadbrYSc5+Xo7XxhUnnr1V1/
9ua3cFab0SPH7Mc3IzPTT8VOwfJ8Kx1O9gJIiNYMjYMUVz6pg9DbXHt4oqLYi52gtkhC8lJQF3v6
Uge+iQRbvPWZ1xInMMSS/iUlF8e4xPpJyg6l/GcVr5qIM2LcGbwn1c9YB2TK8O6G+ya7NPT1NJ8k
lFQ7I3nNM9y/66k4UDIjUEcy7SjfYwaLnrCEkXJY7/eqPFbVtTO+bf7i0zxvZwiCVBGiV00v0gIu
UAEvHLfTKLI4HfkRwjWlsLWkWIL3+dZfB+nLHN4I8okBldu9319TTYir5MmGM/kETA8rAh7AeoLt
vLM6DEGcAE2o0barjI+S5cB8rGImEJ8kIydZpF4ETepZVsVGOa1tWdqIvC8DIt9ku+BX8CXyEgaH
voLanpSrkRl/SzEvU1wV7je36rHxsU2TICbWD1OwCdYWoKtKFx0jRE48VwExISKJIuzD8guyA4H2
UssTJNfs5B5Ybe2j5kUKvcgbqXBG/e4rH522K+oLg3q9vOGYsZyPJLX4+dJqimk8+nChya7D7LNd
BXSXft5jPptcmwGTPzxwEyIco8h90smSZoXCSMV4xj9cYXPmMweYmyPGwKr6apjSP8bbmJHkTjXE
bcGQLlH7hXPQuoZRUregDTKrveiE/Bmr0I6w7wUzY3cyjiZoGzOeRt2U8YHsbkNakfQrv83Ghrxe
06b7BQ3lndTnTwsUNN3kW9wc6oHgQdEcYTKeiEoB7mzDldW3Wye66Q3QWMskfZPyEQcOTlyzzLq9
QXwWmS2f4s7uUUCh4vsyxdy77O0P2j1hPSh4yqIeVrkMYJQ+pHKTZCFl82sjvRA/NbzZ/gmH5hAR
kTm5gwPv7cQLx4T1V0tPS7sl7K5noQQh8fsG5ReWh6UcbPXq2Ul/ZfyKHJ4Xlx6WI0AoN0AFFSax
SAbe0B59C7D8NKRP1abiJP6zQbPBrimoKovCtp5+qU15jPS7DHbNZ5nTcGlHyeCXaDja+wiJpcLt
d/N5HulnGEPKoMT2K5Lq0/6vrF5UaA/ysXi3yPocy+WFw5uQJuh1gh0ptZjCmssC5ENaO3ghoXx4
+niDqNMIL9mofulmPH0iKHS7XEwFjtHniF9w8TXkf5jeURJ+av6mqb9b04t4HLX5NkTHkjlMsnbq
ta5iM9vl0yFB9NUEf8qs0ZRtN2E75doDKHoOxOJRk5wkcUZhjAQHzKOV9iBvQmynirRj5uyQ40J0
NjryW27gAzl1PpPOAE88udYVZrlyS6ZpqXxFGmWFs5fkZ91/dxrqY16DKJHY21icpqVbWiCkEJFB
+G2TJ8YxCZrykorjuN2r1c1Xj1X+4gMS+AR+iZFswFE70FfkHiGBsHaG+YvQGpQ3hAydkz71uM+D
FFiwLZH1aCzk78l+0km6HDmZj+D3bU7vsfo0ZG5WqB8akwMCcpAlp0PvRCQVIAQBrwrZMyj/xDON
pAfZk+6IzUNcMbBOt2zPPIh23MnInzgqMpp5Y6NHq6xCv323pffS+TP1PbtCIT18uAqrlBdT/uCb
kdoWEw4KRX8p4pNZ8uS5lQOnK1P+xItXMUEMjGQ02HnInCg4atbWMr6K9qlTu5ThbZYQHIjDWSJw
oYtLQIkd6arzTaHT0CbEzRj2MX618wP/S5CBYnjEnorB1h5qrLFu84W2JFHKCtFhlpa9UZptQv+L
LmPNp6LXaGK4gqD+iTLIcYgO6ofUPqYAZ2m7Z8pA8k+O6BhLvbgowG1l/hX1mtq/CIyJDT7S2dCO
WvtqGX8RE4ewvTJk8QNiwUAJ7Us0HEL/GjR3rGgI3p5Pm2OWEj+Xzs7/IPNOECkoiwwmOAqS4un3
x9A8at2lRgjKfhIyTadNU1NWtvZSayI3U37tJZGl/g+AppvSbsZRCZlDyE8sJAFwZ+MMLyk63r5R
sVFh7stBM1uA54tKdFYlfWqNtqit99H4mOd6y3WFIJWzl9vwIekrEd4YApZI5lmFfx2Sj44CJjw3
bk2oYjhoDmmNVk2+fUlETshiSGaH4dpvGf05xqtav8r+3fmbVtOSGQtFZLtgsjQI+c/x99TqNQ4y
to3FrScS9guBo9rFAcqiYzAfOIoYjAhPA4M1ER9m/PTq0tR2uCRieumFbh4YVEv+u6DXrf5Nm2+q
8RB+vpkdS22/sWaJhp1+OM4+pfArnN6GCavWXgLaZnHwUqrQwY2dUxHgJMN677xEDc6k4zherSl2
s2Fw70zror8GRrR5S6NrXkfkZjz1jLCnRUmJ/UJcODAIpr4N8db+HzQj6aTEK5oMzabXvH2R60+E
Beqw1awhhq0HEPtCfo84nKe7sW/ta8URrUHt4UGEXOdgls7tTZUfYfNjJ4cw92B0D8OwjnqhHAae
uZTql9C58rfIRFtU+gLYZKECAOBrNKIr2dtLG2eJPzA2rzmatoq6G0gsh9ElFQu7BueZq3BWP8nY
Dk/ycPLJSLGYBDIIB5BY2cN7g2eTg0qcy6gFIForOT+kKbm77GcEfAY/qjUinmPMY22M5pUgwWBx
0QFgpb32ICmo9jF7fcn+SS5PZcnaQViXvq32fXbuqKctsxabDmycTzUai4/y/5Zm1wEhcaixdcz3
qdpK06ZXXzPMbHG9MLiwoFnOJLzeqJmWzQecF4GbhHkVa8cTlMes3CZMlcjsauu4itovHYb9ucFY
+Gire8zNevJdql8WzUQF+shPzckew+avEmETe0QQyvEha7aQTH25j6UT4diLGjOtsilSWHV2S4Pr
GIABxXPXIsfV9JURbf38o+mcxeQEGwsVSwC/rc+jkjy+OFF2FUQOCK85MIP0EJoVboeFzehB90/i
mwjUj8zaFzMBk0z9p2MR1ctm+GhM8jcpvSxn75sHHu8UXvA+wCrXkGoxrHfLXMKWiLBLPA3cQipP
UuJ145sF3UJG+yLxP+6MrvPrtCxdJdlW5TlXabbO4heIo4cmA6QtGfQqd0ZihAcz2WDLAGyxxu9x
EyEf0cyDxl6Qk92EpMZKujR4NqDjFULH59ILbeYLi1xbJvM1ZZpzQYPTAs5shxcke0oGwYmNK2cf
mX7LyIw1SI8K9O+8OWnly6x/hiBsKkxcd6egggWR3ol7i4YlhVDUrnQWeHVsl7IrzQgkXJSgEa3p
EN/MVS04fZC3lN9Su7X4+mMvR032MSIl6auCgNuUO7u7MLm6E7W7MIyvRj7m+InbA9f/LOgdpupN
hXUUZ63Ky5hrELYG6DpSdc9sHTYBMo7NtAL1jsutVZwNmPBozcUUFA0MmYkFZHoT7mMuM0pfMhmt
1n06dkw4ETv5VFN60737n058lFi5yLawdkviDsJqp+svAlyRo3fx3ToD5qP6tY2eToY/EMmuJnZm
SaIrJ/vnVH4p1q4j+Cb9qtXNOG2j6D4Nj6x5l/LfuP3KDU4h5g1TvbU4nWIf3OEMTYX7aN9WjwJ9
mvsY/nWLikpi93GoyC2mPuZsL6oLyYdB/WPjac3b1xktieZ90nMGOF+Bci6qvaFPqLOfif7RwzbJ
3Zdc7BEcOMDz6KM2/WMPKhLuZPT4WD+wc8Os/la2N0eYSFcW4YjqJhTd/6UpztJwtw2vsAkcKK5p
trEXNCvlOdH/Otl0bayE3yZ4393yDI88PzH89cOfYbwCe87iK7V2vfNaYWzhxgfUlSfvWVWBJFtr
P6Jv5GtodkIcMuAkuLGDJksLV/AUk3jboQaqRwxZPqWnJt+ZpZh499NDLESsHxM6JgZmhTQqOhAd
8db6inkhJOWtYtLa6z88mVk+dRA1gQ21p+KRWCmVOMH2anHUsnU8n2XtrZReNLwNCfUxOAbTpZVC
OKLhZQfDeC/yj3Q+WtoRQ2GdvGdsYaV9hbohe3VNxaCra9MCMLr07WYcL6UFueCskvLOFQg5JARt
eUPm9v9WLAYkbPZZuhP6f8v2pBsrceNLwu0jXtd+2gXBk9anwCAhSTtzBSw1cHEJkU7SGe/BhNWZ
isk5xMpLPRA89NHUvHaCExWzSLYvbzZoV2gjmrjdqMXPaH6VsM0J4ptXeFl3GQuuSNmP5kY4+eJP
Dfcxbl+idP21gJOT8Dj2a6lfOz2DRlI0IIvL4NKCQFH9fFvvyT7Q9sLRr7ScG4K729ryJlA3g77I
67Umf3E9htNeIpKwoXYI2F3JNjeQ3AvmKoDlixr+Bak8Vje/1PotJiWxSTPHs/rfInghdx/JLZKZ
4HA2RMWLbQGkMq1oVs2b1WxjJLaA26xulnHGqZF+FUSQyCjiCFBV8E/ZdOz/uQN0SPlMxi2c5tuk
rg2VIoWeYdXVnxn4LbHc44lBba/uuIGACccWQBeUgbmTW1Ka3rnxx9WrjaZRiOzH7pcSDpAUZZcP
G+W3NAb7HRAs7nHBQcNZZQbRCq2JjIxTlH1zPITZq0Xyj/QvcyUZDkxbYapi9F5lPZOj9RrIx5KX
2GQ4bI24ND8m1AyLjGulvgJPZfIml0WcqpQcnBVNTGsdLSIa496mFZ9dPfir+5OAA0iEANfme/p3
PJ2FBhbnHxZ3LwhP00w4r4HtLfswBpQoLNdYPudj1t7y8tU3CLj6bmsRYHUqgdRNVLtGJ3vnyy4v
Gmi1tLO4Pyg8IWpmyRaHTRiRLnZu9QO1UtawCWFMwsVbruWnzAVB4BuOSHwg/IdrIVAAX0kDSMef
0t/bVOJcyFCjIskcOy1Dn5FcD6bTVHY5lMqxjkgkEpoIyx9WER8t3+dqNs8j8UKQp6W5LfqDFRL0
dneoCkgZKKniHJWjgGG/dip4sX0glB0Cfwm/16GN6Qhnop1JR30dFbcuKXBHcoth8yBKzM++xAtd
caNHqiFseaQl2umla0iJC3Mkfu4nw+eGnCayWOsJk0hzCCpkiItmvjvNF4veDTErMetmg2yBQzXl
s+4wBay77i/AZE2x5CznFmIZ0gHXrZim5sELF+AtQucyKttppa+cALt8ATvUeoH19vst8+fpDNPh
RxesRm179fDjMwODklz2kHODvB+cHenTMTc5ZUDVzs9g/YnPYJJp4VeB2zTXpkBm9HxKxNdqCfNY
fIu+k2sQofVitEpJfZKjLJcH/OlkEakTWTkOS05bT/p1lO4zYc6W9jaluyC4wija8lHThJMaSSTY
R+KWi7Ue7NDtRuXedm+p82gc4NOXQj4F/raMjhbioVsTIbeFYFu0xU/C8T03t0r3dO3Xyv9yjXgG
7uxZte1nXN2d9Et1XuVF6AXdlRsb3GmluUnxITNVEJyjCddgjdx15xSYVh9dd9QIr4n2VkxbusJd
5+f3Hm1AqbkwktdI49UgcsENrItmYMTYDiGhmkug5SXBL+yyWFnmwOvQpND8w3anUxNo7dr4ZuRK
Zg2MIWlAwjBueiwE6xsJCDUXKof7AsyjZb822S0dvqPpUqg/Q6Ru2+bW1hojZeKAuIRHt57pcJjz
U8OkNuXUmxkRlMqr/GLCP2Tbf0cnk7HgRSRfZebDgDccNwRJ80qfCDnT6he7OPS0D7VTrgi8ISQL
GVn0KWr3rWPYmB4i+6Ud1k1/5jJLmSCw4iAjgSJm2UsD60ccoOmxV/q5CF82KL5YlNma8zruT/10
mBt425SEY5YUuplMDNaJLcCkBgOsiG6h8cemQGaKpW+4wsYPftkNAOp+ZyCNEVGXQsXHDqn/9tTM
M+rhwOAxUT9IGzAYQzYNld2wT5JdN28xF7jRX9oAET16n5HW99hsFYZ1+OAHrwTP0x8pf7F+maIv
KdurbBYDEYPjS4+CUslUs0Qt6GC3Tv4j+ZfSWDUzOBLDr4PwuqqYdqptL3FeW+zZp38YlfSKeuTm
Fdmbqy7dq8HWlt5Ug3ti1lg1tgmuLwOao2MBpVdC/rQOYl6E0l7n6FwgAdMkiAwPfKbCCTDIhPUd
uEcrP0QToaJr8EiPxIm8fwxY3Zt8bykHouLq8miV125BJiEsAvEw5ava3Jj6l1jOLXjzZZytOEPh
pNrhNMbnifNF7rggh9qRQTVpd+8dFWNRvTbN+0Q939ys+uZwiGrqhuzADJEugdERQlUl3Qz1zv1A
VneKwtrNxo9eZ8Oavxnzi9DuFloGPN/uG5xwO9LbzS3y99B/cMOCi0shR+pDmMAdSEuoVVfnxZ/w
F2xiAOGxv1r+n60fZ/jocgDuY8eSw3ERlme1WZUacAJ110aP9053ccYD2ZoTg3fy21Ezk/6RBOx3
zcmmkVe5Y6KPziZqfZm34EMPTdtKxS7TT8KBPddr1cs8bM+CWQhOEqxDLKAC+otkleVr0tGFb0Yb
HxYya0IEhQsSU6A6k3U87Gdz45gbM78o1TEG1ZIuJh1cCWz+ZhifynTLpG3u7A3yuxoEUqVZSWFF
GpRNwAbMH5bA9kRJ6Obmp8IuYPkfYl5GXC90qpW/R8OZkI6Flh3napdgKklhd2i9vUG72s9/X+D0
gqXW4/6/2D/KzsvQP0l64YiR/CNoda6A94Ey52vRMunJi/AzxywcGStn4z8U5xmBujTEIrMk2BmH
lWXg0dsH4Y9InKtJBih2OR5IR3sPGnkNz+3smhYyiuxzx3JLr8vOYXMrG+EWMncdVo5Jfej+d2P/
gs0sW4BAC9xb7Cp6e2YMYse0tUtqZNKriLHVRtR0HMsKgYjcwuRDHO9GjUH5rWXBmIfMfisfY0p6
qoVjiP5CJmKPpx2SpRNyH0kHwOLzWo46aRkYTnL+r3Wwx104/gx2hTqNg4aeFYsZQ5WaTE5hoc72
jX2aR/DwJVVpwlvlr2F/cCXxszUqBKYbkfoSKHudhts2LiaXWwmeD1CGdFw+bxESa8DFTm5v7hRz
lyE45MhjHbpZOXA/GXGE5irItgVuN/sgttHG8ZQV45n3dnrE3damPRpfyYpMJSLtDcZKGmOAeWJ7
PFK/ZOhvsP5pTWT9lUGDy/4iW4eS2x6WkMe99eGLRp0EKMZPnkMaskyu7F67qdFbjj/IwnbHlDG6
kNo3RaeyWzX2GwwN2D3LEUsr16Aq0Svp0g66qRr6p1J9ista2IE6ShWyBDrEUsKfsvEqdSc5eYNX
XYbozMRMJXuw0si8NG64wjJuYDA33MnfBO0SpS5ctRtbP4W03Rvd9uLkTM2eEbnRARvLkDDilOhJ
13Tw0HFE6B3hiThcgaMNOwQRJvbxg6GZFhHpQDVmP8DQOaO69KIbj7RgKVngwMk5TV8BKcj0VYkA
9QklsA6hGFwkjOFJpaJIJkz4Hy8UsqQT7pddoVjR5WUpZgIuxn0bNUJ5T1O3IQYqgWga6o111Iuj
tbzTH9qL2SsIYGRWglmG63PWfYIWvCNUQ6NYL3Z9+GqDvEvOcvC5VekTyDB2ESSjq+jlYcpUhFn1
VBtI5W8t6EOwYWhXjgdR5eNElVhtrHhezrnfSdOemFpeRo1MPfLTDGvz9slVgeQ6ygNw9iXt14VI
2CKVyLmn2Uq4/8rbUDAr2nJqfP3yTczOK8oQS4fIbHJt/wX2gesSassg0gKfKWQitb1wvJC3gJU1
MGw3x+JfEGwv27pncjIaWstVBgvq6AWt5H8knddy40gWRL8IESh4vIree4rSC0JSS0DBe/f1ezAb
sb07Mxs9TZFE1TWZJ5dw82ie+U62LrFz6za6sDJ51+GD0zwjYoQX4ZvvGU9IMP5EIcF6k88Byidu
OG+e9Ych2MYl3fM0koWk1J4qG/HDSiePmoWvSlQN6Hm89birRbPix4ZI0yXvQ3hw4h0SdA/MgbN2
EDpZV5wjs6pm47b30chDBE/0rQRAbBJSeWSRwTxe1Y5hxaSXnUgG0iPNISnzAzAhjlH5dxT3w7xG
DjONJ5GodNFqTF4pwDu32slhOxmQRbGYzMyas8uri9S3HDK5i7gThA1f1/JR4c81dglFukp8ZUG7
sHVt+jTUAwOdFat9jiqtvZDFkQ/XrAlno88ucgJTsIxQTM4LRPP/l0YLSiI+vR7CKCD1fKE8cSm3
5Wq8Q4r0UZmm/a00wJX4B1l/9+6qnRyz7B/975T88/xkJVvCYbBI4jdFon4f8/k0ePGSuUKNrx2i
+L1jqQmoQBMrQW4mzR69ogmKahLzD+LemK/JixV+Zqi+nfEydXO2PCrzcCbag4/MyicU5OkXm1Gs
He/RP1OGrspJ8W5lsbPdvWquwhCbM3DMekBwcY0nNXfADCZ8fwIWYPPf6z/SPVssmiP7I1wFK0iH
o/xXKBxtmTXrlb8Ypl+2LhpwjgiDqxz3nntN1R352DVKO1ZF1VEdNq46V4FCDJPWTxya+vvA21BT
l1blGexhNlwKsnx64xTGBxWJrXFG/BIX9RuTgOn6DfUND29RfJJPw0cdsTDwCaGa8GIB39ZuMfkq
s+orIXZQo+jn1ASHliEwYNpbUBj62aqmgZ30k8qpQuih3KYfsIEkkKirwXn3iTKVWC+1BAkLVMRo
jQC9KdE2DmszWira02AUQAjKNHgp9jZSMhohG59jsCFP7q2mCUR51krusvbdCCDCe6cwW+lwXHsX
CwS2PYHcDcAg88Q25oZyTtYcUl72rkTRzOEQZTA5gQumSRL3eYKdUg4rVmNcpUxwVo1ckxuslxfs
zT0dvVN+w+GblPDObZxqlZY1qXmddMy9+zO12N2mgN9RfRpNt0ixa37zlHiXttm1yUHoj8k2zMTW
j3ZWv9UM8M9zclfG+tcoXo317aN2yBDbigoCM6MPs1gOxsK0XgPLVNB3gbaa2jZpXif3klHMFf9Q
ukfW26sK5TFrHTAFU50snEsnXgzvbbQBPjQ+lsAcocUzM5dd+lt0Dwqi+EalG9ZwTyddr5R/tbhK
75n8juHpmyTiboluMx1/s5a2ZpKz7kLCG9JNyPulEkfF2E1vtnkyq1xcYCrL6i1gKoiQTCIy5zxy
abMGJGqzfdIdM7OzkhOskQiAJpodNT2RUbKM+ZL21VX1DtD9Jk0XjDXqaH6bRLyyZAJLFgdfNT6K
qZTTNR6xw0SHYgydY5YxUbSzUn5PlY/aveNgNhk8aLc0+KiAtlp3dAbNdANLnOXoo7eGQ8rDQ402
zTQasFDT1pe42KZIZ8AWG1TVw3dWIUJ15+yX/N+OvBUblCN6nkkaDiKOosfm/yJmtA85cthRQ9Fi
Pw5Py5fHqd5Qo28W/rA/UK12G4b8CzIeBmZazT7RVwUTZo2i86cKtkaOVBZtV7xm++OaB+CSb3Wx
nfyKbK+niTYtvnUpQXCIEGix/tTLTd1M3GQzXrYJL4iMkb9y7kCf1Tax/2VN+BH/QLHOfyC2mw35
kZscMGfHVvaRigmrySLAvtcaUN277Wvs0FjGcR/7DJHDLJtpdOQWDOHOnQBcqLiW0YZWwUO1SEMv
z6p+1GoetxTK594BAsHoIjAPk2E6qj6nr3m04LcX3YLmBzaylrHEALnI/Lg8gXGfhpu6vBJQQBdb
62cXCG5GFaAjcIBkNW0WQv1Xq69JR6PDChvRUrCZ53uZHk37hHGRqNiHz1aOembWFrRcCp5fm2YF
+nUpn4p+rD20iR1r9U8jXqU+yymJEYrAaxANioEUiYmc2A8WOxeGXkX6r4WDpO0ZyenyEZjXLFpb
2rZQblWGtmJronSBHOlsnQShj75groxbkTOjCnd5+ztQ/ybhMW5Rgqe0o/ZXGXFIF5uemCDSyqYO
SxdfZZKCkfmIufpsQrRaFqbQtgw5YC/xnqVVfGmCXSdx2Bv0YKxdOpyR4a60QErlJW/iPOv8e2k6
x0oJ/5qy+CS5hLvKT425qYjzOE6uI2rFJFX/dMM9B8n4TFQAVKUA0sA8XwvRjwXKruYiLvMNcc9H
Ya8HI/vuxs+ONEmHD1fvyeXylaMFS37MrPcqAY8WtCuHeU5Q+LsMxn2YJIeSSlKqDStV8UAvPmtw
8YOJ6a4OSlKwq0gL8b+lEbkbmCwL6BfeuO8CjcsUG0hhrF2WKU3LF66MODSHJa31Ev3/TJP64RD0
zbFVm6PtipWfO9dOS1QWLg3n7yJHG6gHCroZDKFtdA36caUIA9you1Ijyk2lP2nsIpFkOJkLmche
trW17OmzJtZmx1lTqvU/xwhZNdgX2512O/QSMfnnCN9cdGNDkm1siV8UyB8y84Cpk5VfCw1S7ACL
zuqBL/aLMIMmYw+rbETnQvas5yC9Ai3p+eUqH9kAs4qqtW8OY6Xt1iIhc1Aftp2qHOIg3eetJDhs
XMfIBBuED8Ln3mSLMCQd2WsuDxXSHy1ZNrm+aug5CwCv0qA3zqLzmDiP1sXq0VrmOR+7QxDmK9MH
7Ise2Y7FvC+m2Jychm5EaxgjfFQOltwaCd8IKqwE3xstmJu8Ytwnvd8ffUxB0Db3JgwBNSoWtQ1T
FO7jtMbIQnGpXDBsZJQRT7yMeIxkUOw7vhoUJgD0NDIti1WY2RjPwBKBtodbvGwdQFqsL0ZBcv0k
AirJohHclALPt9PuhfGlqN8jQJV8Onv+CRuAjU0EQQVPq2LpycTUo6IwuAAjKiWWtiAdP7x/U1kS
I1sx2ev35zBgWs5qKURtGJi0SSgDI4dFucnaD2ojewuDubERHt34ldNXDS6dM0Eb/VGp0T8QDDla
0GlAa9UYnU0GqhZr4mFEJ1bDfE6iedjQ4fTgXVmr54kx08imcMCFDdzZGuWG++WiXSpIBxNICTsE
CtOfY9Bh5e6HR7Hf5M0iiMSbieGKE9hX6Y3pNOW49MbdEH8UY7XkhS6I2VzEJvK6kUK3/WfUzJQY
k4Qnx957cpfi+mCYSqU8R5qkV+zWOT9s/Ar91I0G98Bc24IMMDaXxNZTEX6245WiO4meOR7fhgwy
aSOyYzaBDE0q3dwPklVFuoPDOxLj9YjJAHjzGJR5qhPisbMRIgwbA4CbnywqtJ0GgxAlUR9MFBuO
xentHSeuDVEICgx8G3W1bfC2oZ2fXpykoY0zzgf9vSXDqJvkl/wLc4tSJaQPnSQtMWmDLMZINBl8
JO/YPQZqqgbe3oD9muu6zeZ+pyw0id7W65cpErwRr4CdrvOA9WPFeI2mEmF2jkRBDlQloIE09Oyp
AJiKiTIBAtVOlRpfpRK5FnoBCAJoHlrecyNd60C9ci/aG6VYJOVAt0EDx2BwUVi3MmcPJn8zwMcW
MwyNb/hE9zLrZD6yzs2mCEiXPrriDeRwB19YDldZ0xnTiQibsRsy04zkDBepQ4523YZiZ0MwDqiX
0V/Vf0by5WAlnugUlcY8mGXlVLGyvxfxe9mCnNV3MLzukOsrOmGAQJSI6Y8imRQzIhcdlxgT7byi
NLTRgfVDtfDB7dVfdbKzAaD1zLsqdnMqt3bGa9UBkeiqve5a9c0Ja5QV4QwzFq6mjCelLlHRfrbi
O/BhiSa8zZfOIcWUVrJaaD22kJFwgE7bxeWrtnCFsUbo6u/Oe2/7oxs8YveU689MO1TyJYoPoBVO
+VDiA19+nfZS9FQpJg0LY36kCblGPViBGaD/qGkJev4+65dNZXBlIKHova3beqyn/hkdGODut0G0
Nk1Qp5mIGj5j7pnc5guEn/KS8qEk0bkv2OhrX6nD7CEWjzwE7wpzBKvFPISk4KWYDTJCCZBtZFDE
e/VnolqwzDStg4AoNdjAjgdu0UeaI+qTfHbfY3e2rc8ENXQ8eovJ/OEaEl3JtwlR5S/Q7k0jIFsw
cwsYxkJMqnE5SvklK6b2REIRbZD+dQ3iSQu1g/ioMBrkgEPEr4j+HKZS+WeKDDSkmburyTcuBa4A
0iEvSnQSJUyvD4mqejLhaVcZgl3HvCfKbB5pgNmSt82II7T4ao2H1d95Jzq8IKyMQctFCoFccpaa
2169+Pk9IUgX+FG4IwJWWOQI8QSy9SbxKNsMjIfUYJWwmY3OIjq1ELXeGu2lCtp/ZRmwEIz5jIBf
2PRxOg61olqZ6NkGfZZIb+awCaipQoMCfrRKiIiSwxHDQKryXuCorNkWmM6Lf4TQD+uT9ZVwyvQZ
VYuz0vnS/yfFjtH6YTLXubEbJ1jqvrVL6XdNO58HjOI8SLZRXLFXghjZf3rthAaM32r2wBpDBZpC
BMOEIrLQ5pc/kETgZes+K9ZROZ/yQ2hEbDbuyCpOjKqUiDCVo0EMG21GsibvDWo0iOU3O6F/6A7k
3AxIKLtltsXnOCZL2MxTxa49+J1KtiiGsxXufXlVwOuhaW92Ku5FXD1GtslcuH2PuPw3gntVwH42
jClMcZ++5En+WWJL8XnJmdvzSyFZF4II+3AiZCVTp5guN0zGdYg6CF2FRvcUq6D0JQp146GHxVxv
z4aXLXVxVYyHQrqkrn0L724l38L/YFU+Wul/R08V4AS3KNuRQuXonur+Kzc/0vLY2D78I5OgDdrD
X50TJLvIlKi3Py04GiSSTo9lmvyq9kOzv6t+p3mnHPiMvUsRwgid6eJvXObLQXtG0V4JNwXvb+Uv
dOksLR1NhPhrGX5777DOgMKW3o73Ujp7pgms7VjG1DvV3RPFg+++cnYldsvkVkzXrPwy6PsG/S7y
jyRBZPvHz+wO+8y48YQM4yvjmk2Hnw4hX1J8AvqNoxsKwxEupno0nIqAbtKStY3dPyrqgIT0w0o3
Dg6LFGb+teBE/FC5fkKc7aV7VhtmVAevuFrNT1qsi97B4EvfIjHxERqfjlz7bKaK/KEFNk/MI83e
hwEcVHcz6+tUIQgVLe4yw74pzmmUzK1gr4lra95qZigx3OJra5FutnWWmn8M26tG8T7swoJe7khC
Or+3cDYdaIvxHDAf8bSb7nyUuZiZ3KlxdMLQxj7RVdkFnkpOr/I2BD9J8iWSNTvNxrgm6Ltp1s3x
pNUbHHi6tlNJCxHhzlMHTLWronmXKmLHfRydnWxre9eAwRtUu87blawq22NeLI0K+MK2Ma96g8hS
fYzWvUO/INIjFPSSltERDG+qU4ZhhzfeE+91uq3yQyw+5HhU+5vBQdDIB18ZwTGA/7lwfzXX3IsR
MRs35vTj6PSiVfrdsta1oztDEzDs0v9T2idjeTEcZMji9C0Hi0BJ5ut7i2Ud5kWWKD6GQ2aXXXbP
xZ14IQSwJyvEgoTvcDwrYCGnpcXdcjY1wyBjH+P1DZe5y7rC3LPbHppXwka+w/FDZzvpXakbo5Vn
nviLMjqr7t1iFOuYjChTTnSkCfHZLB+2dQxKmEOXoNglASr+TT8iiVwD13OCc4B8kcgIVz+FpjP3
VKrwFZcca3Eb1W8PLb/rLlb8Ddgh5hPNGnR5ZLn0ObUWp2d7Iwg7T39j+JrFv4jrLzkEvlw0KBac
wJ4L7+kZ67ZEg7IssCy5X0r5PfhfY/huOXhTlb2bnOkO5isqkAC2cclZmun/cu4aBw9Wj5qmytDy
dOFCst3K/C+zJx+aUo80HLSdWXwcAnLq6UAj1g+B+IqCZ9a+W9YjH1jALMp0gRnIG3Z1u9fiT4Pt
fHryg6vJv4OUbQYKWnMw2rvKvRL+cDhW5lzz8STMJGspMHr1KTcODFgqJsUYCJGZIkj4SlBQOt7V
ZYFWeddQUD/B3dBumvdP5QPIHnwjiuRqNHygfzmzMkSMfPQ6Il0wt83WQFju8609O/3O976MapsL
5mPZ5+D/1OrK7Bh/54euP4bExbSbMDzBM6aBd7o1GXWYqzngo9/paWrOVXPwtb1WvuixVYieYfiu
wN+kjDL0n7Z5huqqQDXJWsPdxRkb4o3UnnxX4/ynKjfI8nqHzNHkLUOCRLAEThJSjRmePCVmGwHW
TlwKnJMJZ3ELGxKcLaT2mQXnOYEexih0TlmYO/4sdBxmVb/TAzYND/KaWeEhNHepWHG0NcYzJwMA
/aKZ/JWs8SUZk3SAM5QooHV4ZbnYEobsKxvVYtqFIpXTxOm2VfuBD6IemXFtPbFneOjiqg79l8aM
mwr4reqwCvNr7I15EyYzOmoyVTdOQ+Co/mtMgQrUNB3avgh+repMKntOVNu+OOnVZLCQb4PwPrVp
vNi2/KZL9eG5O4xhp8KoRTFql+RleKiv9mn8q+NIahn/SoyFprx3w4v2LqP8Cc9hciGoLfWWRTGZ
HhKfrfbeiW5G/NsI1vvqR2/85OZPkf0VCPrTmehIFdwG3T8r6mcYXKf+sFH+TZmHCX1YW94M7R0u
WEUVojDMD64YVhmjf+oqwk28pGRJxRvP2Sb1xqtAma0EgT428KpVP5INf62jm+Mw7H4F7jF+luQu
QFVUYdwhsaOST/9i99ag9M1/uEX54Tv/msHBAVQzMWYhGZ9zpiKSZeKel2tZS6AGhFBaPHEUdm88
NEHxzjMQ6ycFY1b2HJjrxWvNXA8p4ah36e9tmNDUKOW25C8KsnQXDwNrbHXgOqb+KMGNI8IlGx0y
GZ9OgSOBDQ37qDc2eNA3NFKC5Iq/CO17yICIc2KwUa5sTPIlUafVObAPZaMPuCg4GGM/Z41ScSHw
yAxI4aX9Whv5sDCGED2I+9km47trac9cLRkysazUxi/HayfW4cXhEtBQODdJehz4FR/rZ8TUTdrG
odWxjXYO2KBwW+k6j2yGmOPHK00qiGFjRjDi3D7ZJE6xs3pqgzzbe6joE4ctsQNMT0H0jRSgB1WZ
xeXZsr3zPm+SfWPakxtrEaipiX7HOoe2gXKOfCt+Cfq9EFJALTVtHUdrPal2fafvOyXCQ/c2Ot5y
HPKlwpDStUMQhqgoAwghwav3aFFszIBoC3C0rkyzXiUtIRRlTny1KeZ5e4VAth7t4Cg8/1I5zaXu
IXC4Ay33vk5uPlDp9qt2x2NLcVQHgAQiddFQmjZ5vy3kp4piIBmoa+E7NdoqlfEhIZK9SNGmmAiH
CXWz2pPHWS9o1tX2hkEgt0+D368TRnt1AEQEqdXAUkeHARTWX2p2meS7EhdMRGpcGmlvBUtERbtH
5QAHbHiPwhTnzrhv0HCIHtNkvXfHh4z9+ZgSjZSRyEOeV2QMMzWvUSUPmyr6bnGFMbKJyJTA6rfm
o1xmMUYVb7LGZT8+MGTa0Rz7SvRnMgwhExSqlYa8zl9F/EFJRkgtje4ARB0j8dzQEHYBrlfaYemS
X2YR+WXSGpoUYzlCR1vDtYysoiJvpi2A8tsLspk5j/igmcVq1I1eD3rCK0Z2uAQQ1V17UxXsf03M
uVNZ3RWTW5tclXJcZZKkssbf62LYOlVzw584Zv0eeeZejQceKHFK0/pCA7wySKnDWYNrFFJET049
/IQsvKpk+xWO8h4P3U2pf3tHrjvbfIDXNZ3hqvnxrs39tUGOVo2xt471fWGUd6UIf5WYuCtrkvdW
3d592H3+VXTE9Frdd1ilt1zw3aEuxebfOc25U/pjJ8QxtcZjECEx5pSsA2L22IS51mQT1oefCr5T
Q7LRpMFXFwgfUlKQ4iL+qsqcQ4S1RU8kAwWNc3Mhg/W06EjmWvcqoIkVJktyWMt2Kl91weroAOjs
iwnBQijJJ0mvmPvnnYzuQ6D+xboO+Ctqj5X714vu1jrGJTNMSLTt3DLGdUfyd2p2c1ftTzjMUEWo
0MZ0AyEe5UXLi05ak50CKugMCagpo7nHd7qzFPCz9geKB5w8yZfu7YHLsN0yJwmMARmzcoluEvBK
lHdNFjdCbWBC6/vEL26Ni/ksMbRXNkTtTjtB3ec2LbKX340lNuqfXhn+9R3BKAgUNwXYuT1XpstU
3mV8GDfNW1lM5QYinTgjnK2IHLn3vPFhy4TshkFeCEBE2KQYbxmpvkGNI67jBE0LAnZ19q0CWw6R
NCs4NDejXIdUL7MxZ1VjmOU2D186IVUuwnrAA+S1yLWjBWtj9La6U27KAXIvtBUkn3Ue7jRa2iZG
9YX+JHFYtzvJdgxM0o06aH3G2oJO4aqHlrQpT8d9B4MkZz2Cuop3aOVUcpN14XzMcdrX5UUdMI6H
AeATf4azZGPr3d7yYeWrytwLrA8JlCv2kpnseM7IvlW7alVaDZGZOISrli4s3EsatkFmW7A6V0GA
O1/+xWhjSTYEMtR7YTTrocH61KhbEb73LV9uUYrr2PQfalCR80GrHQYnVYifApFuunM8D2UhEOGi
XxRxs5mkAIzlG9405o5krwGQ76Mvy2e5brDvCMuzn5fbVo4/IwkJPONn17A2fcNdOSHYLG5oI5+n
bYtdCW88ahiRjIdK4fM2x70RqDvT13aNDd1DQtenQLDZ7hvhZwftKoaxlCBTCQZqbAvST7dv8vBY
hHLbgZzsBZJb0AhYB718OPQMGwOzXutDs1R8aE1mtgohBCS1e6SrwZ+18ZXiOP1tCyi1zUNShDtW
HPJoNt6pZidf9uMidhSGfP2mCis0QvV2ZAXoMPUsQOETGb8EqkQUqbBmNaj92BdnrQSscwqybRws
Pf1IfDL/HRgb+A9tc9Yy2mjmLPWRLNAS7JGUP3mPPg/c+eD+q/T3cmojk69MWdneK1cftnnBWyOC
ey8FQ2CAFt6+ZP5dFt+ScZQftQzZGWxZH3VpzWOGB8M54BwLYE0WQpnZkDrcQMBZZYEJKQsbsCpw
ULhn/LONu+042H352ejnCV5vesxQ1K2By6tNn9Nk03evLv2CDlqjr85tPb0gg8loQfJqVYI/s798
Dtua2TkbdhrsoCHnEJaJLi817jGqonpA334gPQtPPnXQPiB4wgecbRQgiKNlpXzyh5C9EDyd9J5z
8eT4bW1iduuZyyVpVC5i8n0yXOxi0ajrkXaWyrcmYdson5FY83FU8VbxTsL/Ko0/TUdefreNr8K4
WTq9K/ReFeWuftPkP77viQ/x+jMBa+nb7zDd8B2NFZqx/VJOJLlDBpSwCOQcRH/TMy1jNm8tkY1j
glFZEUfRsUflZQbQxxkUpBgYFJs0liYn948H3FXerAYuIX6UGgpHbUNbx5rdkao7xq/QYoL0xw/C
CMhVGMdutUcLOlLjGnMOSnzPmB07LYYQiS+uA9lcTf7oV0XYqEaBxGVdTLM2psLm+K0DwsyZqBHZ
YxDjozifdoQYjX1R4iNx8srZdxj0HMvRPMisRUwQT8l6zlJiMqrdhXfudRZykbuWQ4MZD004by66
UhIXeIrY5/R1ujK9eBnWk3O2XFrMr52WfmHYIP0gEY0FMdkcEQ5e3XuBWib1ASRsCqTY34JN7pmw
e6GOFqme+RYBGtje3Wvn/AYJl6LKNgzyjsEo2fR7lk4P3v5wKRG3NcRnZWsRXxTt4YUJO4qvJPxV
tZdoaCjOXr8hW9ddhhwVjnUMnc/cBA7k/xjD2UlO+E5YIVLIjzlUYvk9od00LG3NoW/OKTuYgfXV
f/02nZyTfPjyrRPPFNjfSLfUwkGIi2fq4/p+UUYlzj9ffbc0eCKPiKNa3JqWLUyNp99KaJGQmndP
y97bfAyBV+0s5V9cEyf8DKLLSNtMUMaoP3g6HGcXKBc53n3Y1AxQYu0rYungjy8/w/4Kp5qtPifN
LLTMGRcqM3M2z8qLMCjE6Lcgwd2kQAl59SxlHYR9PI7uV5OpyzESeLjuJTqZMv7tSWdpBYeu/DMT
k8Ufq+9Bwcg5UwyCqpiR5vEdHXyN4sW0PsOYlzb6QDTJs2Io2/xGNoR7pB2sM7G7IKafyzqes8Nb
ZpZ7Hep4NX2VmqBYTAyyWix8ao1p9FY5+dr00TD2EL5ESx4sJNQI9SnCWG0xasGCqRJmmQAbD/Y/
LV24ubZxFVIH0fP2FleqaOaD6W0Dpk1eZ+z6KF9Y7FNzBaAZOaiWy0jS6JYhV3AHEdcIe5JA+GfV
ZMPfikI9dH536dnGxSYPC+bnhATPPog29MykF5Hl1DqsrG9+yHk5Gkdp5GuBfEPxUM1TYtgiWDpq
suRVkzmeLrOSWrkrVmloLUYnRvgiPnIJ66ToCQ6HfOeshs48+iVerSxgAzIJIFjJ+A8fqoUTIdRj
7Nuh/qA8mOd+uKiLmxlEpDKSaheguZHLYGTLh13ZM1HYIfCNaaBVVYE2GC01foSw5wnXvV2RnqST
7rFAgxwplKU1uk9+awfdk1BRPKfWbFRRBWhwQTSIWEUE+5qYK0ghpgEVDhBCApBp1NAD9xzAyCNj
FkZZx6oNC04eL+AWzSq4YOY0eq6LeUaJQ20W1PueBJgw7Y61HBcJKo80hHzns/1vxbyrh0XXeVuF
CRDaXAFcquTP6zt7LUF4mnGzcgYbqCcrdl09NczSRi9ZuLOS/BLDMxaKMywGl3x1umwLSCUNzsLM
u/XQYXtBkVG7ctmCjlSRukpbQ7w04sI5WBbKdXbfGag3v3ZWBZMgRhaD8whFuE0KZ01f0qjZ3G6I
flPsV1W5c5XBJHU6vwiq4GsSrvux2gYO+Z+zUdlbNHQWZVXE8nFgBuIC/lGpJX2C0387JkEGipNu
sij/KdG7mjN1ivp5hy82stkPYVR0JXa49ruASZOfINM67OB0a5ZNK+qoQVjMfpeItiB62QUBxZ+S
5f6AU9RuTkbzbrElyrxNZV0j88dQPlt6/kilmhGXMrqFeHcx5+9MES31S+Af/CxiSzi2vKbqmJvK
XYblhvlMtohIok4reZhawzwf5y5+nZ6QlOyqA5Rpl3F4akEqxPJD6++l+Lbjg97+mum6l++qsgz1
u0OCZ7qK1HNZ/iTOZhq7D1m3UenkdGUfdnMQ5p54ehCDi4vZRIuEZBVR/ETszGSN4M75asR+Mh35
4NJRgKrOd9qhCL+6bDRMVIaeMUlO/FndZAvXJnT9I9DNWccoL2I315k/6uTNxMC0NJJmKxV8c5KC
8umqj0oRM/4H4D2sCHNluGiWsCWYlyLFg5jsLEH2Auo42kAL+iQliSVwCKoV4UUkhZdEGLMFm/6Y
JME8YQ+sJ10ajGnivZYS/bnekrN+093zEMLYp7isgX3jQGQDgRRLtZJ/DbtxoVebmiNUiUxW83IZ
s41s8Ropx0qg8evqrV+SwhLCNvB9Brhw92FFZpAxSq2el/j3jJ51mPVIuQ8rt2H/Xq1EOq56V190
vYo2tV/meXVT9E+PY9pm8AqmXLrdTHdD1F/Vyi30ZWt5c92TS1Eb8zZylm1eoMn+1AfaErg4rnus
5MPTgrfRPceZjVTfhvLZL0u8B6rjcajq+B7in7rB8Bbx8lnl9RV1IGh1oyPMh1jq+JRFxpnRsDrE
vOFTqYHdg4y9ziU4BRVxgYyUTS64SVj1ZJPQWKfoXJJgWCUeQ3v/I0XuFCKr8I13Da0wKquC9LOx
yNZD7YJHMRd9BJ8JtYUcyXccegLbEd9jds0Lss1I1CCnN9EQbaUY1tlcZazhXY7HVmUyXaNC+eup
QDtSj6bzJIRb3bP7xf82rdnLduAWftZsiFKHNYs5LqrBm/V5RewfRkpeXI3ZoiFjMmbrLFG0aDst
5lGmvFZmgcY/4KqjFV1F8pmHqN8wclDe1cqubcEJ/cvZkGUaxpvkT6spvcXH2DSEJ/lzlGbTQDVf
tqX9ZtCBjz3RdYpc5/a44M4iF2hfw+22SBrN/WZfds7OqbBYaM1KEpwxJKBDjVyw3GAPE+/bKCAJ
qmm5BMYTyLkPpCAJU2dz0LaZSA+aXZ0kL5yOuAzp9WyzOseG8TUkxSEHCjaKkyFgw9g8Gm9agS9i
uujNWFmODddMxaik7I9x16zyhlylWBx9N7gVrXhOziNdInLUQrlzYh4KNccWQkS9dpyeABFq63ZQ
/5HfffAyH5yZsy7VgQethvFlgVmTR0tAvcuKbTda59E4eG7wPUbZzWMwlSjVO/M6Js8ZJP4apITX
/APZGNTVLc4MFBQA5/hTFTH8TIPBpm6OkQtfKZx4AeXRJ746frgNkC0X3XL8SNxwYWOLisL+2WQV
mBOqle4VA22pFGMTD+zIUUQhq8JcGA3LzK9OWpAjUo+rHQ/QvhUWOhODMw1Jsik+BEKMyWaglB+q
ze7K7CDdjjuRRxsGqSiwEK275Vla9JomN9hQloeSRlSGZNlZ8as1SsQZvv6vcoql6fvvhm8+PdFd
PXZxrnonAOAa8yYNCqgtl3nam1xpFueKQ/NIwOtPh6ahNpiSxdbOHPCBhdFKLXnVWXk0xfQ9oOxM
xT1zEcOI4eEqxLn0Gm1TLuN3ewxXjkFlbBl/nZ9t1LhYik4uy8679pn95I+9RYZ/1FFE+QViwQ7t
phLDqkso9i2rO7kuNr2GUp6N16WUFacOql8fw2GZQ15Eyh3oP0FFclhJbpCt7PPYWTr5BYb/3CEP
IuJhC9lzVkW1t6Fi0alPW7P86qMeH9ii6U2Bl/iqj/15DLGKYedTSlTkE940IEweARHD+DAGdsKK
suWGE5o8ZO34QgpHfT4c+OajTXyp2J1jxpusLRcDKfKNSTM32rcIAYWqheBcowM+6qUDUNFKb4mf
rHCWK/7wqhEphIGxROPKopdc+f9xd2bLcTPpdn2VP3Rt/AeJRCIBx+mOsGpkVXEmJVI3CJKiMM+J
8em9oO7Tg8PhsG99wxDFuaqA/Ia91w7bp4Uxfh8Rfek4lzkLrpVhEtczJa7O4UJg+AjDFLqiB1bU
mxD+SG6LjXxfaOYE5qxwtH+1dr4TozqmgzzPmXzOI3uvenVV12w9yWgF9I/yYF8k0ZMw5gYdxK+o
crcyNlcGbrwe9wMvt4EIdRjtuYmvGpQiMdqslHSxzMn3izLvsfH3o35A4rcdmvympbZJqssclCyI
WHgwlYVZfqWxcs0qYhxa3FUD2QRN+DxPpbWlILkdvYsIBJHxCeAfQdPG9Mr2ekpmsqTRRcupuPHT
7n6qjsTIwpGcQuumKIGESgQp774/HSXX71LgNAS+kbA19onGzTjsywWJyyIuzYgtrrcR8qozPuzv
qte/pl+aYFPHZx7lXrMZFdAvmPBtXP+2Hb2HebVvGvW5TtecLDw77BeauLlrFn2xQ/umsmesmPPB
TIC4PJKxq+FuFQ80dFWjtcCELu/8ErpeCZLK9a299LqjqLu7aATKgDlbBLnZ04x87QAGiCgEUqih
Msq9AU0g5uEMTrjXy3Zw/e9VixU0ZH9TZd2GmQTKt2Xn35QlsmufejXCnIBvJXPRRZn6MUCplhSo
DdAWyhc1tPuJzANOK9Z9qbfJ/P40sIOGYS/mDGxNQOg5Lo4sYCPehw99QxeR9uO2KebLxEqIxPe3
xpAT1539sjiqoLvIabjKJXRmZpaDSi9tjDSzJ8zdv24mPHoXEaNPKtlfjYqAnPrKWFB9OXSsBNWP
xxzfOBvy1At8fRWHIJkHNesC05ub8FuOYDGdP/q62NdzsAElJydzLJZqn6GdmhOXqCsftoAEM+Fs
htbb2/awr8GvV4onvmDXFXYH20X8Uk3bAgJ/MR1oJq86UncNM36PmO+Ojhwf5qUhmMqmK2swLFTZ
qwad2GEAAmPq/2h8KO4vVlrRSaGNECiSo3jLU7xPco/pX7ENV+Mkir+mM+AWXieyGcIt0fMBfj0D
pXYGM75W3TWDTZKjRhpRxVRBrcQFXHUJcxK5StYQYTdvpkWVhXwroamVpLOWCY6NGrbjwhiMzXyC
wVbQHBXkVy8xDuoh3X/XEq6OzYFtApg3DdZB5KuIJKkZiEz5GNpLyaLbj3/M6Xu3vAzriKgAY+hh
9IHnx5/5Vlr9tqLI5ejCpVexb6z2vsTW6Z1t1lBJ6zOfYeBuK9TZT04SHy1x73gk9bWJgaZNgRhL
QcpO75D7XKxhg0Q0VP2CDyGgAxMurK/aqoerssPRFyTIgFQPxNqDtT9VL7r1460rqdfj78XivcvU
vOYgYbbCTrZ6wfBrnIafn0Y/pJNSepXiNmnJ+NF+hqLUh38yWvy2gI+cDDFH5zr3XgPkrPAZ1lSA
5hr+hCpTlIEaQXZpZ5BoivpGNOaugwQZNQmi3b7Ue2MuVsgR5riTv9EFKk+LQNVhWbcqOS+y2IWX
siR+vS+JH5G5cI4JuJOgqbmrCUTffoYOM3XLlH0xZeekRHz0OHxIQ6WYhPAbRhlxi0irJm/UjLaz
bafD7lJhLnS0S3InVmZLu+/NqEG1TgQ5hvmT0GRWWFn/AbRvO+TePhPOzncwKzNg2vg0CGWCbMD7
6Q0rHCRJLlxJKwXZA2hbh0cnhsdF/Yu1mUx6P0AMm/wwurzNauspcxWgnYiev7rEo7mkqjnmY00V
7SEk6Jb54uPfivPhigdW7NOCmsed7nyjH9MyhNDhhAMouvQxiON7LYpdVuDVXzxJq25s1iWIA/D8
A5pECDhayBmET1jctKJHCR5IPPghUaKvIjzNjsCx0Rj/usjAYRlQ9jaBG6PD2NpRMarA9U1ZpqxM
NYCCaOIMsRH1qtQ/tT1r1bh+dCb1S3r3JHIAZ7QU0T/R3WLDHU+97wMxto4H3Z/fPH00TgGPaXqb
CiIT2CRXh9KFjCZjXiRR8yTTGhuKmg5uzsUlu/Fs6UEegvKcmLQ4F3148DVj5ELTY0W5PR6nIro0
NeiVJAmRjW99zs3NFMH5TG2g+GVOINiS53sxx4A+Egn4PRx2psWn6DOp3sjZ7Q8tV1GzJh6p9j3q
dbaL4mXVoBfHTK30GuiPk7Ms23nBo+mtKidyuUSfjHtTWtPOr6efY1N8GIdIDk90tOhM8R3G9Hb6
3JL6fZUvPoFcufwMwVI2HsvqPmRnK7viZDeIxDTzw8ZvrkXWsFTvoeEmGYCuTBtoYTgpfBYCG/mN
EvpnZCocLNmCvEG8lSMS7bHepiWztzZSH11dj7sWJKSteJh6+FojpBKxkLlYEE/RFbkD9yZDOxqw
f/fSV9zJT4vuHYzqBf0TQWj2wpp7FuGrQghQLdFHW6BozSRJdSni7aAoXuoh9Y4yCS9lxSLNA57V
zIAXW+0dQ1Ys26GkoZOu+2hDmGPXdxBki9YasD5jtOVYG/sT5caSPzULwqE5Ar84JYukHl5u/JGZ
TjeMuGsFtRCRQkXypnIYrWP4NDgwc2PWm6JCZDmIaDfFhHpYXPeu8d5TZzinLUkE5aKIUsQ44TS/
xjD8NQvmARN1QVIjnmsy2lKUA2WUwErWNx2t1lbbyPED+0fItGeakPSkjrN151VN7WBcTmRwaiS4
c2Hp1wBu3gCRpnMfM59mQqrwk3tNwYHFoKJ7UHhNxDD/FLKxQJsQLwg1y9GgIjjA8tBe2Ijk1CTB
89hxZZTTj9TDZpwu5MIKV19X9VPGeMpLB4Hkm6fD1Yz/rENFVfzV195GVhEgfptoYaslZE1YZXiJ
sKlJiHL+ymJbqoKVTz6+DEGzU8CswsKiYUM73UcOlU1l8N4ONZqKrqFaeAiy6qxdQNcdMdxploCy
GVDPhpVGizTup9JloTmngCcWeZl86BZOHd8q9zWR4ADCEORouOq6fWIjICSkoKiFy6PRQMDQenow
sr5I17G3zUKYKdutTkOxcVgB+zT9ed58Z017W/gVUODQunJAage9e654xLlzMnPq8vBx4MUD8xMq
qyVxcKiu2S56O4VU8J7F/qxMrh3LXYhUuW9+PxKNm+6cVp6ynrlR1xKW1htEHsq6a5DV5ZRdzE/x
LPQF9q6J3kb7qkcP+tAwY8gRz2Bh6wl6UXgPxwbv+1oJZUZ9CzrEncFwJaIa3yny9zZi6iVa85AL
zD6dQ7FStAtMJnA9iK6EW726ccQWbYow1WUJbVQL9YvQoXkxVzLp5La0uLM3uOrUHJKIzejFKpHe
jP6PtEOkONklq3rlNmhAroeFQBDHDxjLWxDnkCBHAy5EG1r3+jgSQr/1UIF1XvvQofeBs8RmyQ2q
lzJs2YJJBnTxXavtT5YDj37bErAY7In2RbwfjAV6UFx0nsfdXQuUg6GOjgmbnKojhywriHZI2v7E
dYlZMcaQ1q1EncmBggEXcE5L1M1D4G9RADzntrkIo8AWEQnCvfrkIv6lWXspuUzZjmWbOCHro+7s
dmfbxAyb5KcaSC2YnYaeDxwv27dm0zIvbix15IpjUzbxUg8nMOQDe/88jVg7YGhyKmtXZZqPuwIN
H7q3ZibOKGg/kNUyWe3gOGaQcuMq+zY4TGktD4+hon/SUYikl9nQwOXDjObBzct8O2B+pQCvNuOI
sShI+4hthHgEI1rpxN6oNsgJKGauWJJNi2IRJXXKoL5xauItRQBAYhl2eAznsLC3pv+pypAi0B1e
FHeppoNj07PnUa37WCLyH2QJqHwevN1sKlgI/n006TVgfIE2MLCtzpFsxJ39kkoqI1eMGUJolHk9
ilrq7mXnlOYF41zmplAfvOhe1p3LjQz5Uhbrs9ez/Q1ZjfVL1m54kWLKHm5Sm5G2oxS+bUeB2cpP
xDBgNmShNVjd9eSon+HC/mFQn9bc2exbJ6b/OWMy11PHOr8qRgjypvuoLQQqS7Ay9ulUevsF8evC
HlAF+cHy/O8UDFDjEl6JbkFYrpU8i2wOGO4hZ5rr4CZp73O7WTNAAEPFPb6hcZieatgDbsamGxc5
sUNOumweFpPleD5DbIQuMlqVxM/Kl9HRk8wskyHwDmmXs9Qa8EAEjXsVcqReLKhxeZG+ylLdza1N
3HXzM+44Mq3M4XuY96SqFa+0BepI8lyXYr605V1UhTwbNnOafoKtpn2IUrSsQ1RhrnIiIjKxSdgJ
C5GlTJgHgsKcqohYX7gCYm64HRCb6S8M2LLuPDrucxcWgHhcvL1JaZdrrcjrhg182nc1/sUJT/pc
/dDpGsJYsGdw8FBA3GWcbkcP0qm/s3eZPco5K4XDM7SKgWJ4n/syxDUgnpyQeWeTTTfx4BMrE0p3
N4zZddYaxlZ+cutkE14s6q4oYe+Qtx3wjL4nCIb5dG3/IIsi2VSeU3NdTriqxvYn5kXUsQtWIzuU
u0zH5hTm3n1tzFs1ZEzaUO8dOmQNQ+/RlU3endZIiMeqwhZFGxLkvjiEPRWczbSt5qbuVmT4mjRa
ZxsW4avGX49RwHdTkHxTffxTSzPv7fayZFiEegrlrx4LZjocQFNGcUUyDCh6msnWXFtLfTtZGner
zPytkxLIFkIX6egQ07BgRjRiapIdE4YsQIM7nzxpSOwRAfMW377NbAp4GcFbLWmg2xx1JObAMClZ
7UX9kTScbSYtSC6Cvrd3iFUe002NTHsjJvk+yZ41KUaDYKHNtFK5q7vhBK79zYkDjNYtK6ishLNm
c6BgHXIl7adZpXAt2QNuVNvAA72n0EXfncT+V7/zsQTWS7F1rF2p55chfrea4rW0mleTMiwIA5ws
VdK9+HGEuc3w9Eed+yzUU1pC94b2Slyg5n40mp3InF8LpSuXMSdCarWbmLRTM8EwzIwMkNIUhzyp
jkXXQTrEZYD1s7LwwNmB2M9kSWN5/NrF0DfC63ps4bbC5lw/PlaUicgMCe24jGswnnGZlGcI87ag
pcMAmm9XW1fpqrSIV21yHOLWUWt9vTBVrleDe991P4hc/9BomOzFP4sh3469atGrUYwwXtn2AxGW
fkWFPI/icYpYkJPizuzgw1W+AK7Fb1cE714xEUs4E0oZJ0iAGEjCxSDaNllLXuaILJnIHdDitvPl
D5SU7/XSPHp2v0+ZL23y8d6Sw6qO7EADVt/LCYRBzF6rixZkA/naB04YpKUgr9vATEnMoQfcgLqk
G8FNFilOEm/cBxEsjzmxiA3vWcBqUEu9cyHJbQRR2aS0fvFAC+3ErIu71EBbE0hN3CsnrTVOlLLY
lRYPr07xNWe+exQWp8g4OhPps9HR730E17bEJ+X7+6XGGYfo62Uqyve4Yt60tCxJkEx+96sOy5l7
sKaUsE8/YOXBzDEpw+PvzzNJtCPm+aEq7CcZOU9sMD4wqJ97RWXtSNrCovzdJR3juORhZhc5rPnu
DoxKO/0V9d5t1zymDAoA1PAim5fhpbGWz1KiirGxKIbZ8zTS+7itea4kju6Ssqxb2AVl907jkg6Y
/6hIdvSbahssMAFKJgR9odCUBOpgIMoWfPev3vqTpQUdyuY0mdmGEI6xMCxaSStZtq2FRX/rjAff
ImZASix4aYDmwLa5W/FVzKveu9j9KFCzJkn8EhcB5NpHNeLjdL3c2wYK2V2V4J6skRlycLH8ZdnJ
raDt/WjbxN0PD3tZGeMfbiSyzNgbPsbaeu6CND5U3/swncheu+AFePPihRazA9LSsDaIK0ZQUTzC
VAyyT1I8nFU14yT0PszQv9GzHjMEkEicMpfyb9P3WDsBaJzdYYh2AF7BAmmXgHi7Irn3gp3wczDx
feLaJ5P1mLspYCoFrcDpOxcnMqKhbAqiXeFxtMQ745F6qTEj1GFwbAIal3r0i51SHNx6fUkZ9YRv
99YJx25bDDxngW+e5YCAbNEftqUctlsQx7lXqfmHifCSKux6m8jwIzl9clBQxY3MaC7nXhTnZjQv
RfBcRO4pK8tNjk5t9lJOuylnDIgpvGIHmpfVvFsaOvF8qn/1rX4R0bEN5R2/0TmLMChOHsI2CMXM
r5N9NU+UHj0jmjETn5I00tCw31uC6pQE8zqFBIdmDfooNeKobISavlAM9jKatjqkSJYDxXYcheyj
pm0D19TV3ks7utBUpVttOZEm1vsOe0yOLvZ63HO7Yd5IfiXmw1G0I4r+SdkMMdl1PkfQfIhCmdlz
rEo+lb8Yn+FIO1Uj++k22BRDwivezNa2oWdfahEiXxh/Ohb3ujaiGZqW+ejVIB9bzautr+n8XY8V
Zx+fVU7tMSV+8zWy85q/fq3AxL6OrW92QB1YxjWtjJBHo8aV0oGqIySehtVMumGyjHNZVL+WFjFH
UQiaedU9eRlyIgQDx2qS1wE3dRyTPDJNyCPnyRyrX7FbiG8BITpC6Kx9Buc5GJ+CiWjTJP6hhoE5
1TincrWfoDnI2L4rXYTidWjBS5oIq+wNnJQalmxts3sxat5NLWmx1IIiKXc6rkOEhT/y7nlRlP1Z
JnHMOUAPJJZV3KBca4odalkA1e+gaJRthWCBa7p2q5OYCHk2Edojq9NXtNbbqODlmLvMQsYUXlEc
MTEaDdsiRnF4IlbkW+QjYCzn8ZvvaH2qafZ1ynyaEXm6oHT1sNJ3fZled4P1YLiPHbKpeZMN6zah
+b7K66vzxDq/SyXPl11RsYr5MdJVdRVM+tz01Sqwvi0rW58SFpgbVYnzHHOvquOoPVIfHq2WTOio
ZMhrhxatAilQeQSdVs2u3i8dty+ZT6+BjbbV0038Nah8nwE+NjSEvzuVcnkkDrTjqofdMfLKZOVl
38I7SLdTieGsDYiwqMafS02pZ8LmrrcwNWWsNSufrMeKuJkyQ4+X9KY7ub269+eheiwRo7HE71lh
3dDrQNa3wSGHMS4Pc+COP+/sklCxpX5ltkWZJX1mNpTo84LN087xM3LgE13YfkVxwzNaPzKG8uln
/VcVihs181WxEjTKrd5UiBQ22GeOjCRxtO6HmNCMyW56ZCUMi5Z6QselSLXMaNCnOD46ygPQJ+zX
LpYWyoL+tITtZ7lqF9IrndJpljmoX52soM6RKkl+DSuHamYOoRLUwy7kqpTZVebxvu/AEofJ0e7Q
83P/Iku0ydzvAqVmb3GZ2Yma2df2v5jnLGi4wD5yqy0RRQfFxZCt649iX9TV0RTy51ItxAIW3OED
axdl+sEuSHFxpxXVGNsfowGUVI3yehTIfUX5GUb1uJkm+MgS06ED6FGJhMXPjBg2piNuRJWTdVsf
auUjjc06lp5lcs7BgIBRxlFTa/2kVNUcMnfawimJjh0VMoKR4FfGlbZboleZtuUxGrL1V6ZNptW6
ryPJanR000NlJPngBDwg7bKcbRcX5NRKqzhKD7FbY6Z8UwNg8xkbk+xLqTz7HxirykFAzfHzD15V
IMKWgXt/uWzmyAU+rzDBRXR7YhxR3HcFF33HzaXtUPBzZRMFNOD3mGiYLTWhtKVZgWGNxi0sQHdk
TFO++i01jCxnAgHirMP2Xe/DzPywe3qjZIi/LfHQHhNiuRSzk04zpE3C+rrARxc3yGSjBVnBPM/j
ZmxIzMmsp3xieuN3jTxy9rAPFOUuIjq8LdLlOnEFrvloOcF72eGmIBe1DD5S/9vUQKD2bLQbdZTd
RcnwVMw+FKvKYf2CmrfU3JeWcpVn5sVbLdrrIWEjIwpeNo2TgkMp7+McTbsTrFb6WD4bLz1Mcv7W
l95HIeiXwgxFpjuxs4fF1BNWM6a8MNmBFAvYOsUyN0YygPrplx1CSi8kCSwaSUcQTKvVrk+2KYu6
QxS8css0G0HrhZWG4VRfZpvAb1/VxPktFbf6TngvsbHFudHo8ZwOxXzivHFW7ScXgKdyYQhkcY2W
CslcbsWvTUTllQ176XfVtgq2o0I+6dHGVi2FNuG4PidZMBJ/E0PfioArWi37gtgH3r6eLThi9i5r
fJJQz0nez8eFLmzDZ1+pEhFmwf0Etof6hQwxHwCxjCVK8MmgX56fGy/sDynX6le/b64yFTILDOh+
cUveldp7FrlndmrJ2DnG7i6O4Mb0FuGrGuG6iZZ0F8DnmOIQ/KPnst2L+ocsR4WKBWOqZqiY+uck
GcF2QbVvFaaNOQqfpliRtJRz0Lh9/Fk7nWJeaZ3GKCSGPsUgQ6xh3Iac1jPDj2wietOhsoZWTyvX
9owdgwenoC0NTc6jH6P0Gby5OTTTJQz0yIlug8B3fYLYCn/XN+sWr83Dw7wwOJtLPBV+VjTH0N4N
1Xw9B3j6qtK98px+vAJ0cjvY38xSkoI+lAjxKw4QzFiMAHS1BxWkaq6olqDOjnAqkAcfEwDbJm9+
sWBMdzKyjmp0YAAHzFbph9wjvQPObIbFSaLudQd5ocYEgL8ePeV8G7uNd0JFOVwtc/uZovqAZZpb
23mkt4vFMxPYFoWl4Y5ALTwYRZahvQ3nhMQLL97Vo0G/Tg6xtHTI5+R3S2WGfYKyWwNuMgGPJ+Ix
Ii3Gcidj8b2I63LH1tHSXkCQX/cwEbHWQZghFYNkbI0KdcnNZ0LVcxJ6uLdI6di2efCSheF71LXp
RRqyIiIdh1eJVUNAQSiXuwSi4adDxVdxh48dZp+eiPZLXjEaGmjQu/wD7QJ4UscB3+BOzdHzg5/Z
6F2lXI7cl7rbkaya3s7BeVro6Flx6G0fnAuXn+H46hz7UE3UnEg2jBrokWWDf1taaxcX2ZM/O8Dq
Z5DUVfzRDsj6ymwAO8bVntsqACI+XXntOXbH6G5acGcvVLMI8XLOKXKCoox9c4QTpqjKW3e0i+0U
M7gM8QOc2sngH+QEc5hkYeWbgSagXhthJBz0ANTb1O5R+0OxVSi4chf+g+OEQIdKhtTMJjwNpdWr
W0ylLERxRGWvnqCIcHtn3Hq6m/ayqF7aj2QJDpHEw9Lh0h2GelfMD0uQJDsfYfnW4dH0M5gKUUJe
XFQm26VGvsSB/MZ1/0ZwWEZVPX3Orkt+k4U/aGG/HAirvsQWRaoFESJjAZQ5y03Z6q35aHMl98rr
nty0vCz4O5ee1Tp2JvaDJIu57wKb6M7vMqjc1vQwL9d+R79YNQvwuxwx04TeWgBgrCIhHwO6ejcm
1EGl6pL1NJiJO14bCyKuXCXZs0JGTVtpyHimVuyRtDHC1M5m5YZYzs9inWxj1AOzk7+nuMERO4Cj
4+BflccoRWO0mYFhClOmyK86T3pHOo04wN0VdM1y4i5/TDUrVeajTMRUed858rpZJOXniBJj7WFy
FJhY5Gjlq8ZZtjEsVVdMd3ivXl2lK+6BMd5yVUO+a9EMjrDdAx6YqhuuilDMXNN3eY/kfbEw0JjQ
hZsaIlM3wExXmZidtiGwwGnfZJ5BQBqf0LiCcw4rBurCxzUwtuDeUXAHEWE9LpL3PuRxK0RW4pRv
YYamAvQiJMFMcXtAMUcYTVJ1+7Tl9jEuHZMJv+B2EbL/xGe3ly36qaZh4mliClHYtAg/aaPraSQ/
EJWYFm10mGvznDUQmrB7Dtui5V9j5zy37E3irit3gy5vLIBx2zbdNUjUtsiqE8QWHEdJUHQXO96T
PxxdBujS3LlaFI09lLSW0Y6VHOqIu0/gFeMxjc2tO2huU6WHctLzn8KoQMRuGI30DdiWuZ0umaOX
o2ez3MWJbH398sd//PU//+Nj+u/RZ3VX5Sway+6v/8n7H5gJ2yRCdvjv7/718FndvBWf3e+v+sdn
/e2b/ONdvujv33T7Zt7+7Z0dB4CZ7/tPqFOfXZ+b39+fH79+5v/tB//4/P1dnub68y9f3n4CEtmi
2WyTD/Pl7x+6+vmXLz54H0e5v//Gv/2J68/4+yesf8Rfvty1b3E1vP1vv+rzrTN/+eJ4f3q28FBT
OoGwhfLklz/Gz98fUX+6SlADe56WjNgD/8sfHFcm/ssXV/2phC9sW0uaOSUD8eWPrup/f8j9k8/2
Ap9vGSghtPPlvx6Bf3sC/vmE/FH2SNSS0nT8Nkp/+aP+2xO1/onacR2Jz9Dml1Na+QCf+fjH20NS
Rny6+G/9TMk3TJJB4cwYqirqx8RBWNyWWbYblL3s5gmXVCHkdPbm7mZyp/QVkUqavs7rljwtaXTz
zjOn32+mCMkkxoxtq0y7y7NlPI5uXb+g/76kdaj29sDNZemd9qEWjAVwftwyNRAQYhZ2kMH0vWRl
dw5q/CThnDPGt/SVyGRzrQJYWABl/esk6NMj8juyxofSfYxYyAduKV/EWMv9qKzgSPyeIvd3XTXp
7N2k3rlo6m2S2u75n2/yLvjXd2WTTwe5YnoJ9hphQU7jpUmnz15yi9Gx523rTNNSC3+4ycty2blh
TnS38V3yGKjj/NLoExc8Ucvrv+bYebMNCqvY4JIKBgR7IXPjA91ex6jtWMjB+W635XaQ3swaQdYs
mRN9bSAtXrU2LS7qlH1ETB+66AGxksiRh3X2apgV+kaD5RMkqPp2Ox3KPjHPQxGD8jTE0S4BwzBP
50RGcjA+SIzi6ZKckbpZVW3T0uIjn6MSUci82JdlzAgpQnR3HJX6Rb/pnLpgQsxinMNkj9FN0hfg
fboCm3uHo2OJWX+y00syyia/tlnhuk+zsMx9OxU/ynwmldzX0yFMG0RqTNxObdG1X2G/OFn9wrg/
v5R85qZmnT4oB1VdmnloivCWjXZuHhABbMySqzup5LWbQHNo03pNvlQssxuKjsB2sOYH8XSLjV/f
EL/3+53fb/pMjrdNl2SXCkTW7/d+//84cBqEo34pag0EO7URWZZQBTdu4Xg3DFu9a59tiQccc6EC
eGN7QKoVDxeFeDHCqpjvjPVAXcDxT0BiJShge0cizrSGrQ914RA6In+ckohDYjEnVTtkJfKPsG+d
D2EE8o9aVXvRevFBtnRribUEP51wm7Ytskm3RjRWRPrGsqurqGdWmfc2ZOIJqWriC3XC8v3EcN+c
bFVJamL7AygeKMNCYUl3PBxfQBmQwR6TwhtP0xA/Op0bnxrFzrMQ7zTBPbR5l3iqdHrld0qOkXBJ
wpwpFOJMLoduQps2sAzFK0y8Wh3MJBI0qPDc2u3OyqXjBGHgXTzJc2ssSsmkWU2pDeEBfRa+xBrZ
7kQQxy7sF+zYcxvunRkBqp1liFpD42EziwXDQM+mLUNGszGGFawwukPq68eHxk9+ho1O7r0kW0ME
T43lZmekAfm5TqgjQ5d+zltSxk6s0+1rEzlMZu7+Pz+h3EBI5/90Qv2P/P1/OZ7+/iV/P57cPx1X
YEcJXC1cqZT6x/Hk/Ol5tg64njzXDxz1L8eT96dyaQAQVfno3lTAofFfx9N6qEkRaBfQrOvbrv5/
OZ6kz9/yr8eTjTNJBRxQ/CrK8VkV/fvxVKmFHryUziZrvQPwFU0fTeXshQn42dr3YDk5ZLdCiBs0
uVG/36Thx0DW1FupkBKqWNjsksywm8v63cxkU6SM6JiBZHcxHrz7MHSxbGJjLiO7BMKHvhKFe76P
HQantYNnNdcLnFqD+RJJuwYLEjb7vHSzQ8JFv4mb3MXgyJg/TRHOAQA4Deubxk1otLFv8Gsk+zrV
7d7Ak1g5ggrN3sTueQnhdohyJMw6YCra1/WeMmJdxIKOCYaOhqqFzmf708eQhMOVAhTmwxHru4mA
e2e8d63YOv9+4y9cl6KP6aezb0tVm7fIp+dwYc7sfLtBQ9yAkGsdHbwGCqzSEParclrOj+Rf9lZm
0y+k3Skt22i94ZKk4QvSWVxuveFSkCmHpeUinKk+MXhyGWrq4RSwrHLyILgDS+x5iL2iwdI7CJeE
e+Q2hanAW5X1fXHfK6xscXXr9Hn2rbHQszFhs7eWeh/XI2Ze35RSRQftwqaxfGKK08WergJGRodG
NsNu9EBb9wWi/3kS+LDDVSNVWBMh6Rz6fUVn48F769jwlvRxu5R867uRDdCFlp0I6KrezVLKWzvk
WEp7i35eMvhzmCgzK3SXm6KL3gO76U5QHNZcGNYSU7+cLVraR8KoDZniDFfh9oImQsFb11ig3MjN
b3Frk0ZGW06rXaS/8pLNhQycc1NX3pnVqEVYJBP4tIyBJ7gtIwyiYBHvNjekwfukt14xSJMnrbu/
v2mW5a5uEdr+/v8611dDXLPjGNdqoV3m676B4dAwBGOUZ6KDyDJiO+i0iAJnVUtcmRMGRCUFPmcn
Y8d2FPldFHbNDhnMXeYKrGNELg2F8eAGZbhhEcoc2tRg4y1h2QWEyYRNT8xg50KuK3gxKJ8ISPQI
/Yl1q7WtpsBAymdhkIN5meZKPBUlWXGJikq8Gsuhnef0yiDNO9MwZJvMlnonl/m8dGNz7QW13iJn
ptcRAalFjA+hlKKSEUm37P/5f02MAqmwQcFUcFJOthhaUCek+7CJnK7bAIBwP6wgjusxRD8KWWP+
Guvh0ar/J3vnkWNJ0mXnDdET7ubShh1P69Bq4siMjHSttU97IT3gVrr3xc8is/7MKoIFFgECZKEm
jngv9BNm1+495ztNsQJ0ynzZozka6UQjuql/ajrdW2hAnnDNBSCvnaC5GeSRKebWMulbjSVWpxaV
0N4JrB8XTyhsRjIQp+yJLxINI6IdAwOmm3UPVHYLayRcJpQGKRMiHVe4rSH20lBfc9zwlqPed3dN
XPfEfzP/7yhhjRZQMxUsnboksA/MRGJ8jmZ+kw3gNLwazkJBK25Bl56hrJ8Vm7QuNBXPQCRiO95n
vp7dICW9QcPhbNwxJXAldt16J9J2URY1Lyc7hK+b0jlNfZlAIQrk9dj4/VrKdiOCyD6YGNGuCGYI
NyEnAnLveyjXVXS0jDDbM+xul0lipLe5Ze+aecwBA6TZsioAsOYxyIaQqcyulLa1Tu2kxuCQ9iQY
D+UBMqFR3EbBeDLxl5+0KCyPvZ+pybg6EuG+FzxHvmvqGyR0+jYS9drTPHE3NvJ+7l1nr5klF/Wg
t1UI5WbKrQdsG0ZW+fcfNyIfhV8xA4TA2QOpl8g+uMGHMbVo4PsmYoTEiD7rcXtI8wCdL8EhfFmM
VL8BqmvG3qFLB8K4pQbLCjbPAwss2PyouP+4hSC541Tx0IAQkQ40uqjp6svYB2u3tsaXmsetyyvz
0KETATTFxWtiljcs3jWtnwe3bB6CibLGIglxrBjDHsp4Gi/SJTBijJdEFAQPDqv4PIYwUUcUZKiI
OqPNQJIF7jYJSDXnmX/HGbqkaMJykeTXmIHrm8yHovF3r3ZIZeX8TM/hf3Ee/7c6eP+v//j9cdz6
/k0/6h37k8lhV9dNqh3T0H+pd6xP6h4qIbrVpolW8tfjuMM3UArpHNgdafM3/FbvWJ9Mx9alqyOc
kZ5len+l3uHw//t6h1qMP8DRHcsyhBAofP9Q77QyL4YwMxdDrz3g1AkvHxeZiuDimi0ZdT4t2J+f
8NSX5J0uAF9l259fG0Kn//6t3hAj2zKzrVZ220HaKDnzUB3OYY1tRHk2nbh7i1JyxYTWNde+y0qc
Ta656fP8piiG4i4M6V0bKBD3pdfVSCLnZttnY7fNc4ed2S0QP0fGQ9DWYlOFcUGim8Y73CpUKHln
Apgu6jXdjYfgPMQtUw3fJlO6t/Yltdwd5hHBci30k+F7za6sCQ/IzSK+oblKDnNW8kbKaPV5qAGp
woLiMLSu2NTt+JzHMn0IHKKp/dnuDh83W4t+6lAFw6awST3WXf0oAiQ89lCz1RhYVc340gT4gnoU
nbEb9aeQH+WK0kLKAf/UyREIm3V0Mocy2MBX3k+6jcJ5GOe9E8bQsUtn3leJ7a0wdL5+3O8VVbgM
HWK+tGwaCLvAOUzdemWPo3wwk4OWIqgIXbe62JVGc9rNSHYVo7jzw+nSpXifrbqM3/wGXmMD3D52
9MNoxeGBvABMLjX494E57pVFawG1Diwvw5g6UKCOsRKaNu2zYF4nupYvJwFUpijdu6By5x3n+xps
zaHSSi4mu9TcknBQuoG5cmEiPo3CvR2ycfpaS3HpBt14ioepXVk8d+SHJN2J2cquDHLtYMsa1bxW
4ymraQ9oGUieJJLuSbTwaFHjUeAFY3SgexwBJhEEII1eqW3ilGiYn/d9fDh/fPrjy4Ms4SvNKMUt
PqHkSPvePJaxJ47oFsxjQUqNz2B8+3H/x11Rmb5FBV5OK7G/xb7oj4Me36aJyUsxcvJVQkNhr2vd
MWD6vswwhxF/msIZhhzqlnp+XU0hOyUlyc7sR/e2sXddQsaoS8YfmDcmSdgyj+1wK7q8ecuShy7o
wp0rXm0/6va+jnD746PenR45MPfANFPtYMZy1xQuAYGza4AjGbTHVMOYXuqRs/64GQEMV1EVyzBx
oEq55iGNK29ftJ29EX151/mthIKAosyw07M5ReGZkzXi4yAmAMO0OFtI4sb7uXGuo2hc91nfEw5C
S7qPp3rdddH0QIvjJoiT4VKiZ46I1dgEfS6eFGItT5k26+GXakacqI17KjSxGWbL2ZbI1egqdJeu
1N4jx4yBPoa7eIhgk7i5fPSk3BYkkexEhTYZI1K5qhtN8BX9hv4C5ANe+CfL1mCLW45BD3zoyVOs
XoOoCc+I9rOFi+pukQSk+o6Or29CawQIRewBklYeWyu3KC4nZzs5ODdc3zpm6tICL5KIsPd6B45r
jvPsjL9xNPHYuikbeSESSE1zcGsXrAzDjMt9MEW+t932xZ1EdJTqkgNsISVnMo5dGgHlQJBJojBQ
CQRrn9uhZlyiS7shvyRuj3k2ljvdTiABG97dVKLP+JvvuMKlZ/1nO+59l769/6HD8OObfuy48hOU
BOvn3skR/kcD3Puk6+yqSCnpVbqG97sdl6Y0LQabgZjruuYvHQZLNdTZcQ3dkeZH8+G3cuB/owHu
Gs4fd1yLlpPj6sJlN7ZN1U35tQHuTAHsKKkhqxolBqAInmNoPaK91Hkt0qkLmlLgNgIKbvbWy1wj
rC0dzHOE1bJgVExc0zo3760UmWmHRA6adkRKklk1S6QbHZikIWWuh/UP++mLaTrQvoYsPbRM0ZDB
6P3WGnLrYCV0GwEiPGYB2W+pD2cPxY6XTIc68eZDOsfz1gaFTsu7vK+dwtg1YDjxlXJTj0vrOp6s
tWPXJWD2pLrP5B2FtbyNcNzcoz18JmMh2XpAOnC1kj9QGQyoTc/Z4h6qMN7aKMtLQ19HBsANX3nN
00oiHxDa9djuWZTVZpbmz3PZftOZRi1qU0Sr2hXXeaM1R7sEW6VxaIRsZYSb1kBCK4oy2eeJdQsE
qTvbLpmijX2gSkiOIVEceyT6SxAf08Zz0mdZZcUx8Op5zfL7Oa7pAPC7GdtASSOlSi/rtZ147/VQ
uIcs4z9gomcsnAzncKq0gvjcqjVNYfbv6quHNeGqNsZDHLSAcJVwJ54v2HNX2WjG+xb6k9OU2TbP
iFA17XLZWW25SliB0ig3r3Tbe6Ltf5vGxauk8ZnSS8fljAnWqrt0X5RheqryXu5t0qhkHAiE/Zxr
JPOH4xim3m4KsFNUhLuVKDGXwu7bVYmYEY0rVkkxa69DQoQaFqGL30UNJCpxM/XJqvLx6OpB8TYM
QPBKP2qWU6uG9jqCw6YKVxg2aERJaazidD4VU59vZJgxQydMRT6VILWOvVZuBA3UDU0SI0DoUFeM
5KMemcFM1GSndQgFOY255EVtkD48ZCVj84j0uGUlCIQS0NcszMRljKRFuPYzL6KLT59DGW9eKufZ
8JxrQW7lALgSpA7SHd9fWsBKGYo6911A7lZD/Hxue84KPLm0XyFPHr2qWuVGfsz6aclg5grhVTLy
HqorZt/uwiiqhfJrlYKJEic2DMerwseTiEORzhS2R9fE2KaZhWTK3OES9qqnMMcJkdrGu94k+jqu
qN0yAZHORFBDD3ltuPdD/jlEQzp4wakzRiRGVAs93C+EGFR1hDMgkKeao5BKzmk3bIFibSqA9Gzw
6xaRbKXYP9pzF9IkkqR0z+FmTBi/43XJGDKjWZuu+rA9uRpu/Ckhhm+M+c+c/jpNwO/MaYX+Xbk/
EC7ITWcvqjl8g+lKOAtSMyhudYHmBnycEeE6QACbwT0Pqy8VQTKRQ+K0vKYcw+CO+6qHss2IXvd6
wHNgyvaw5pXUndeXB2qOoiMXK3ojPDhQjgLcqW1ULC1nZBw2o8bi7zINJjLT0qWtX6JLbhAadA4U
387TSbzqukWcICGT2PaFCgbumzd7fIuRZtljsuwxq1F7sFsGV1lH+GZ07WSfqWGQfQXMnAnHGEgi
QvFWjvzDUKr6AIW06E+pg5pOBcYgxw3z7HUUN5kc0B96UAoGvdsYJEC0g2NtGrLWdLxLU5ls9eJh
yo9N2F657NG+KRhHdvD9xRXTmKyhsXMkXgp7Dz5vdGX1MG0txvCIipmGuGfeoFcVNgbflY/OGL8m
sXkTp5Cr9JbzN+tD43TzJgVvtcwqQs4iFM2NLfc8iUR9EXlj8ebR3yp+Ra1TxqC/6sTX1sTDZT3n
yCgTjAg246lhRDUNedfRUPIhtwpK8rGKEVdPhd0Zol7QL8cgXLBCxJWxCbti4yCvbEbEDr3A5gwJ
8wofRmjFtLRZn9sgaMhVhiOaJePeoF+jyVZbGB346Iyhmx03/RbRgk64KZ51ybQW1C847GQ6uq1N
DwpQqrwT1nzj1iAOCvijGSKsrmJ2el9BsQUrDmLHyQiNt9Nd7xhIjTmgWFgSrqpG3IUivQV7z1HD
nm6hdHyRPpg5dI8Yteju0qDN4gsQWoPD2jKcR3JJYhw1rVPeoPV+HfKUaE8LPmULp7rRnEUdVo9I
wFzMc88egyZo43BZJJVZ3+BP1YILju4eaWt3SXW8rZB7pk58ju365I7zc0xzffJ8NMCmanCLZxVo
8dyBDWBFmIk2aui4TKgvNaIcykp/FlrWrPGXBmzrLVPqMbZAFbRw8yyMC+o3XzLwlJw6h0UfDNHC
YneVwr8nRCtaaE3qkMwGZTCEDxi4SHCDYCBpxsAv63qRJDss+GqAKK0TuUmIqkCvwf8TlmRelrBV
6gioqOuM10AY27VTgXAsI+9hyEcduKxGOWAjPM774pAGwSEJ9fQQzMCWAeiYkGs2NBpOVMcTxG6s
wTZCj3JySUb1LGubwCiAqPUsXPTfuYNdLnA0EDL8RrA4sA+smRSL0d0KW8fyV6F1byZBNPe8rvvS
uBjZwMFjTFACFRxFWlJkRA0IRL7D0/IwLPjthjzp1kMYOSFwhVyQwdIIw0fw78YSvfhL5REFMjtI
g+y6um76ejdHpVh4FZKuyWk/MyhkCgAphl+Dfj393Jr4nIqxvLZDELuWW8wLYGohjeQMZbcegbfU
oeNmAbwAhw38yuBEgV6dDqruOweDzuzG1VUumg9nzGcKEsjomzV12LmG9lAz+2dZsUx8dHSJH0a1
TlrJiJ4W0S/S5bfGtuUuaMiCdwjWgH/zFUMNKTYcW1HlBkcGuoR0i3vPdYFgUF6g/AE4F4X5Ke7a
7jLYDjYLmvB+hAW5hyywKRyoTmnIAdwIwNHlWX2KycUmkJTEs2oClm6gCS6Evp+F+023y3jNWebB
0EfWb56f+y5zkgPP4noYYA2iwzqq7spmThAuM/eO9k4Nh3CgMFhifUT6Bo53gCt57mbDPg5Vv0iJ
Ihs4GxcyX2eyaaBZzdWe46p+1SAr2RoVnVw/nsTGxuO+Sa3uW5TVXyuvNncYZqnWshMCo9veO5uW
TE62E7Kf10azcXTPXtcJcJKYcE5Qye2mk1SrdumtUauMzBVGbIfIeIPCaK4Nh9wSP/QU85+XgEUK
ct674W0D6sLSWwKd89dYB1XFyLmY02ibhaLbNp1QpBIX39vIJtUgsQgaB9xOHtj7AP/9Yz5jBTeo
pPb+7H+p0PfbtlfiCtLLfUm66NJJEsooMN48aN4XIEFswkXwCvUJx0njkUYp2ZLa0T/7hV3u56q9
scNenNo+fqDhR0pnMGeryoV/lRtacCiZL2aDURwNrb4eKs1htFCXdwwFVYZBgqSV1+Xo1daZA7Zx
jKGH0QjDEN8qXo1EQq8V5F3/zc+Mlsfc98/OjP9Wf/76xx7tx7f8ODGKT66O3ZhC1kWZxAvqXydG
/ROyJ8fTTeGZjjQszpK/SabQWaH+J7DANTi3cOT82aO1P0ndZK4qTKEGyRwB/8KJ0VYt4t/NpPFz
m66Hcsq1aRObH5//RTI1lxwL57rVqdwgUcJr8iCOQIa0h4hoa61817Iex+mYbrMs27V51t7ktB4a
PU8gLJANyw8mbFPMRxl5EEIa4itjuDh1ohG72G+wwm58fVpyuoLPVhc4UMAcbWtbv58ayz3Wfnaq
5BDsi9zLDnOR5odRXZoApZZLDbKSdMRQJWlf835CPFpbz2k+YRYMauJIyjS8owH52Wv7btvFzYj1
xcX9pek1DCguftXU+4+bHx95MutSxJeAnMpJO5FgaV7CtoA7fzvO2bBGi4upBJ/kxkXfvrDayj7I
RnviraPONoNzGgfdQrek9+uk1CFjq8mVxQgrV7OsXE21ZjXe+phzVXa9cdoZaJbWh1x99GfM+Gxd
rbHH7/fJ0QkPmS7RW+Y4fzpcqgve19GLZbKhm+bcMxTfZjH8vSQISDaIu+KrRfhwMImXWBDzqlGT
B9KtvuRus8OFTv9Kqr1eEGDw81JVxB6ZIeKcUniPul5qX/yKJKrIN14qf4x2fo+QKHSdZjXamrds
Rpf0rLn4XPZQ74lpLM8/L56OEWXqNPSX6hMzUXuBXqVneQK+0kGXxizq+oWKC2Go/3GJXaylukum
qkMjfduN1KXSQCXPuWNYZ2nUrkNA/Qte+f3BmDX2po8PseENB1OqJZ+onoJ0+qOdkPyBNTem/D1L
9iYkOngOrcRygBhwHwnfw5FjMn3pHvgeNp5DkhfPBIP0Zw8d7HmgAQxCABX2PxQR+x+KCJSQfygi
/89TRBgzmCv0W+bVrEFkMSbo8J3ycsYhbG4aZxhJ6/gBBisCBmMKqDe1aNVkXYIV8mxM7oQBpPna
GZy+YkINQhdYNcgpFFi16RHW7nyuPYjZmo8lAAjPqp0RGvg+McEVlPpVo4wVZdXEh6Airgx0XzMV
t3VRpnSJIsolBIiLppfelbKHrCV9++08yWOHzvGUadgytQiPBWS1ZZlqeMHCaVhOGcnaXgoIwkxp
t2qWRhohqKGoJ3d0sMsFUOhuLwki1Eqn2NOSIxbWH0cSSyfl8CMRy/Uho5h+7TD0oBdA62tcM8Tb
imJA1SCrXTaHwZIUcX6qKap9oC6TZiGa9cpnTCnlsuIMgkFE9+izYZSP5Sprq24ZldcG5qctULlu
PU4SovU8a9vI08PniMTUSFbt60wqXZN29Tl61LAM7Ai0fXV10mobAogksQe6PWQXK3Qq0BfTuJFg
gOfyTQ4ivZqzkUydOHwYQh1dSDzRIjI+W502KHJsvE2m+QXUzJPX5DxLhjdti6QktMHzX3ORwrUe
k6/S2Y5akl47GkNKsI00WzNJ/mY8gIdqxa4OQf8y9dbPIvOhisuz7gC8GGq3WeEXqc0AO7qPrzQT
RUT8WnKdxr0GC/+hwHILtNx6SUi1ChyYXEWQ3zW+9ojJG/JDp+2yiCmaj+eAlxDEoOAYaWaDs85M
2JfRhUpf7BiOf8FDRi9yDOhRqZlgASasQ5N3KKDlH8Khf/ww2lFgPCkjVpo2X+YRUC87J7TzqvTu
Uwqu46TUSVYGu2yo7z9uTFh2ecBBRQUN4Fx7KbGC8NoniSXH5us/Ssxy+zSI0dEF1Vkv8Nj/3St6
1xJ/OgXiKFzUfyjpv3/Pz5JeUrFLtKS2wP2DDeHHEMhAdoEDgmgDE6CdK/jMbyW9+4mlCZUpQxnb
YDZDtf+b7ML5RM4dPw/XArpVGh9/paS3XAQcfyzphcEv4GRh6ULw4343BKoiCkyjScUim0Im9SPs
bvejCE0lPciCjCBf1Zzf73NqoAysNkED1xeBFrixcFVkPqZf9PGbXAm5GiXpKpW4S7Ql7riaDojt
6OO5GqZsOYQOQk7R37S22915GmjYia75Og4ynyZWPa6M1Iaa31gTqI8S86XlNgsgg+OqgC7flX73
alXWsOpxF4MpnsKnNMKcFQzda+fBig9oIrJK5PIpgxzghB/EaJsc4743johZaqIu9F0bAQuHDNS9
BOW3ESHFE6NYcFLorqVZdEdjjPa9JfwHhsK6siBMJ82dBvQmcH15K4aHFMwSdFgL5g7yrdOQlODZ
S3wVuiHWnjclt9oAHCvAVv2SmeLIYQnhOKaAbsaEeyVLOlqjx2PD/1AfmcEziCUdfGKh21pdD72S
Pvtq8mLxYoCZ073kHIwQuqmWyW528DETF8kcMSW0F0FpqgCvI60ffNLZIS5zcUkSvIcJ6MY1bAQC
CdaJdAvCput7IP7GIbU1FzxlOtOsRDjilow80Bw/ZpWBI3UAPRjENE1IU6IRnJWTuTIEXF/kfABJ
i+6lwU2OXcvJbj17rFedGx6GPAmOftRCqGyG9UxNvdaILdx0yoPcNe10RoS3IpXB9M3gmx+9zVm3
oZ+SkPWnd8cpp4v3cbPoIKD+QwX9hwrq/kMF/YcK+n+PCtp9HOrV8R6cQ3RO1JG/0avnSHUCDN8y
D70kzn4mytxU/YLBiFzSdGpyBU08yB/3VfUXS7UYctVsSFTbgTp1U2blcPBUN2KE20uSlvrQqJSj
XDUvBtXG8FRDo1WtDVs1OWbV7tBg5F4Zda0dPi6514Pt4cejfZu7G/sy0EwhAILemWqljKqp4qr2
ysfNXy6qDePSj6lVY2ZQLZpANWvQwevLUjVwQjo5UrV0ZtXcKejyiI92j2r8gMdy9z8vpmoQ2apV
lNEz0qAof7FVGymin1SpxpIZH3TVaIpVywmoZnRjaluhmlHUN8PCUg2qVrWq2JaMv31F6Shr0J8o
ea+6t/BzjSr8D1Xl9+/7UVU6nwRaXk8XSkdE+UZZ96OqpOUrddWeNSydStFD9fNbVWl9sgXnB8/F
2YTDV/+DmBeBL4c2JeV17b9SVPKH/L6opEFsKQuvoBvtUfZ66vO/9IkrQp00X1a8BGuNYSQewsk7
Mjdaz5VOYnlK7recj5NNtoVHZJzAr4MFe1drKcHt2rUl3wMqHJjru8SXM4AR8E9xSJbIQCgB9Mmc
4dqMdoKkvAjqtWtoS10bL5h9Ot05aRNcNBwUA0emCptfOpnXnG4OTg30q4yZC+ftA3CkdYW0k1G5
+QQ2BOa9Tq4pf26ud49NYyH0tJ8jRALBMKfA08BZcJq8R7N1k47qBxndY+cVe3hZl3r8ItsYnWm/
qd3TnMRrxEV7SLHbcup3nAnwnJA3pfu3Tok3irM4WntaApp1HVn+EpAbU1G8OzKEWdd22rPe8evS
oqZ3DtbTKbwjbyec9ofImHaKhYr5B6Z7uBTZW+7P696GSlbBvNG+OVA0lc4B9LcrGZcTWzWW9iou
36f6wglyIQm6cJiOlxaGfRcDDRkcBTF0HukMFMqiic/Tm1sLlA3pglb2simrhWQEFM/lgqyaBaEG
QzUtBGP+oR7Xg0Fj10quWpLpjQR0JTBNH7eYmJ9FTCqT2ZLZot2V0JHXkUv5T8fFluYWsPeaqntr
5dOFZKdrUwPhF/q3xDv2aXcN5PNgEF5itfK9QJQxGw+4JW/K3sp2dtMtcXdsDUd8C0Kx9FJeLa3/
PObdIyKlN0AMcVueorFbehmRG6NzMyTaIdSXjL6uzAZhWA7JveI5UAInp4yXvRIqxEggS9AbSSrJ
sxfwBhrwIvpjTyR8Ly5RaN+mhTxEWbju7GE3JAF5zFh9Sh8QH/yULDCvFyLWL2EDxNItQRXii621
jmwJAyBzidyM19lw5bXmui4IfnNJSpDwcrwcsPz7gECs+EohDva0gpVj+ddxDPAP0IK+7GLgvBuc
Pegw6j2Wfods9EbyssgX9PcPWRxv85ODkKiE4TuhZQGvTyYLWViETLgEJCXOTZsh19arq+Jk0hoz
e7FQrjDZg/QddpomTloYv+TW9JQzAQEPDbKz1sIteeVny/oizeYROiARLubbWEBR60JY7w26iNR8
ihV+JbJiAk/9w5xpWMCSe56NlhzbCPk3eq6EoC3Lts68mSVpegmRXdUrqL1toQgsrX12imxZWsZ9
DU+VnLiGCGC/fPVb6x6eWSVMJU7YFq24ICFapITUTLSOKp4awZOPZfP/YHM5RW8Mmopv7f8H3AbD
MTA0qDHfn+wvu/Rb0f+6t/zyXf/aXSzdxgCLnMHFRG3z8/61u3gOpllaE/idv/tBfu4uYBTwvyKg
A62AW/NnzwKrLUpXXUe7yg+jofIXppDgoP/n3cXGZoluFeo7rDUFdvhldwn8KtT7bEBcM/MWkj34
dmy+wX3FX7aOJtPYWiGn3cQdtpEj47s4RvHShrN485xmXw6of6L+1QTgR17QVVHYKPGgA8MMTTQJ
nF5lz36jX7yZyb+N5npd0UF1km9sUVcGJnI8cR7n+lVmEO0CDT46RD1+9p4MJVB61i3vGgR3RmsS
HUOZhP04v6EBkrCcgexrtbw/JilqsdT2arCoYJDzXIDlIbUqKpKHqUSEgnNrk3kNmV9+dTLxJXpm
JlBrSI76ZYbKtm/EET8ER3URPFuoPU4hZGbD9kBzEqTMaD4hUStHe6WR7Nqhb4rlV+iaYQDXFvVp
hSKPrNVm6/sN9PFi0RNBMgLUb8NhRKaQ9JtWTU6toBKvsxghuVzD/yfVGAc6UWGY0TUlyqyUQx0j
bnqolWt9zvdOZBNvrfXRTYRYyMEoubHLqTlgvUFLp/zveI5Zgiblikfr6GxQm4C7HdBaaMCD97gX
8CIQ6vIuKvSYnuUdJrvNV8RhLEwjrW+dOZC7Fq7XWjSQaAyHSHPF/OpNWd52tcCiL+rbOXHmO7cI
n4NQJUqSGm5CPkSTFtstCeLxBXBavzErY4Xg8WrKIpCFhjmte33nT0fERNkj8ohpW9MoX7QWnDwM
Py7q+bramw0QrdrP6/2YpLcNspdzBa8SNBIwVRsxVKuXB9PKk1XZVXeCbOtdV8NJMCQSDJzftwbG
wmNqErSZzDpam1XiN8kKwfShpRMU5eGuhHujuQwOJmqeOKOPbYgF1dDSiOdV6xY3ZtBeuyHemMav
0AySZulH7I2aW7Pyp+gWvbEZdx4vl602DzxCyIBPorf7K/ADOo83OURTVzew8kcY03ALVtRz5eHj
YmmYcuf8Euthci4je1PGsXHjZe9GFJQkGgpxQUNsLhPAG8v/9rPgm9QiTOhzzZo8szYThL5tfSp/
1uyWtbtWa3i81FjRPVb2WS3xjVrsIRPfU4Ys58k8B3G1ccgHFilIc3aJQW0XTB7PKfuH87GRsKOU
amshIeReZ68JXP9QTi3FBwBBhQHLzCca92hU/ZdJ7VQWW5bP1uWzheXBm8aG1rCxNalJnlVFYled
GE/zkL7EtoWNeGRzR1VnvAQ28cr+3RR96bN39HE82smidyEYadcG2ZEQF5PhRhq3DkyNaG8iunXQ
C/nM1R3oJ+HSzi9asy9ia5G62VIH5JSiXtcoQxk2sZ+FWzp9z7MqD+CRUy9RMXiqchAUvH4gLmtV
JhYj+Y6Brx2qJMZkFNxlBYVgFa0T6pGQuqQTl7jW7ujZPxJc9jxQvdiqjPFg0cGo3dWkmEUZeeUA
BMuBv1BQAQkqIUFFFAAUpz7qqJNc6qWQuimifgJpjpv4bW76RzKQXhLP3GoBVRFVl0f15ct2iZkt
243UZRNEOCWddfx3naqtpHrrqOL0FN2Rf1uAPG2EdrGq4VK4YjtBq8U/trD6jtBUF0A7+n8K7p3e
p8wqrmRmbmXjvbeJPHpR/YoxnqB0VRQ3VMeeKpNBSUO6o3BOC5/YMPNaCLDLLdz8CnlwNHq3LiKw
2LZvkIujYB22LjX5RG1euaeSSt2jYretLzBPL62q46nnE1XYY5K8ian0c1Xyaz3FfwUdPDbc58SK
djNpBSMv4ghxfQcsU0NeKohsad4TBMaNpa0MKKWa/ag3mTJw7WAURm2+5iSxmjAqh9bHFrNI4avl
PZB/0DgdAEpQy+tUfKvRwEVteKcWct6rS8N8KS3Ic8TIVERxckRxJWx2snieqp7dy4iDNUKIh3RA
LazON+qNkHHgmSxgWhltCbRjcUCelWudJvD40XDRDB+yXAaeWsyfGyp5O0O6WaqzVa1OROS+XnmV
EofH1IQ2idfyXTMIPuF4NnJMQ69LbqCi+tE31omdw23UrXAa7QODHDLXOdr5talmWH/74RH2nz8r
xa4+2Fv/9d8/a+f//PfmP/+9+6M4TPmHKNW+87TsT7qHHJHjPRWWi6DrX1WZ+YlxEDUOM21b6Pav
Bl73k2Nwn45qG+QVsNKfVZnziQLKochzGIP/VTuRcPn1v5skWWpiBd8BoBd9CZzEvy/LiMqSmF98
wPTMQJC5QqwAb6Lo9LG9lnEMAs4zMX16zJnK4Ex50t/WZY7vRfJWChK57dBnbvJxEHcJkybSivKc
rI1oU4eN2uUhLmlRwvErTrdpUWqLdojsx17SDtAKJilxG6CVqnNr35M4iVsXdH5uW5dwispdOiQE
W9jxcJw6RvtaV15bt4Fu6ddAfK4icOeQOeN53+vkc2GRcdYitKxbYhPnK8kcCEfnSWUBMc4nq9mo
xuAJkONNUsToSjHzujmUkSEY8r3VU/Fh8ChecRuziW2waZeP+gSO268MjAvia2kYnJMnCAa+m1mH
wSdTBbRtu+xldvLmLr3FzSJ2s2Z+Mz1j3hOeM+87dYn8lk0jiNO1AnCdR+eb305wQxtn24tCYuPR
5x2OIn1loYzfObEt1v4Uv3hlmmPTxAFCCZrpXnbpQcMsdRk7j6hlcXYRFPFeRi+E4xCVPjSvdjkS
5xSQbTzaGXi8mifV7hOSWmERYyBNwG/BiZmjWz8ADquZdvzIKO/arPKFZskXCE6kH49w9ppQTJtq
sLIVYXhim0129ez69j6rA5hrRFciHd4gUad89qr8DutSTQ78hZcszQPnmufMugjNsS5TzqJbAYRF
1jumRF1JCI79UBOow009d9OTUJePmx+XebzEftHtUEJcS2FiydbaJKMVpfLeYyLnbET5R/j1fJg1
F0okBGPqLh8r1PePPm6GIZj1LCBrswq6rLrKhmk8BJ2/79z8OsYpJhMShryof5oc79WrBvNSzD4a
h/ipwwP2FDcBQFdHMBr7uJmX2aZZziNJHh1J2TduqOEgMAiNIX+nWbrWDJMaxzihtKN3GNOnOh2G
dUVi7LYzuvhkZ919MOM8S4vBhf1cd4+xYRMCIEpKjaA8BZW0ll6uaejSvWyN2ypaJrq8yswZ4aTn
kviIk+rQJ3QAAp03T9/k8lbuozqO7qjRh2ULXI8Qo6o951Wsb/o2etGN/8HdeSRXjmVbdkRIgxZd
iKcVn6DqwEgnCa01ujWQmkzVvP6CZ0aKMPtplt00C3/hZDg9SDzg3nPO3Xvt8SBjznrLLWOv6Bm4
ILJa//EypJjSOiK9N41Fci8BOQyJ8QG7iqBbx5FE71Qv6puuZc1Djc5BK7Dlpq224q3eQy2QdsUU
yDs05PIuERYVi0pg15CiFYTUwcWWaqTpptYeob+oWL/DaG3J6TnyUVaXTa4+dar4KcyIzRMrB/tf
0LNU8DuL1AR6MUzNERYb6Rqmaeys3lCBVfKT9AbqlSAMb2KoG+vBn5uVGsYteRJ1dMgQrMx6RPI5
0PBIBa9OouplkKfmAhylPDbasPr9qbbl7mg0OXALmfTn3y9RzeTtv30TlC1d/nebIHz3jyb/k5FW
/etX/WMeobHzmSYj7WVu/Q8jLdAtVWV3Q7jAvHsZLfx92s2InHG3xUb5e+TwdwGFxhRcMRhPI6KW
YIj9Z9wK5c8CCo0sSMW02Ph0UtOAV/zrtjdMIdpfll5kzf7r1E/pJ9N66s6FMREU6X5AsqX05fzM
At/ty84wnaw9mFqOQ0iR4w2YASHs5F0fq/5ONKbZSeEKrQpjSd4Th9i1dEaneAe6tTkysDSaqrxQ
WBIdbhGEbMrzPjTSbyXM81Vhgl0VTA/oT/2Mh0jDp2J2r+wXhN5UXfXQxcENqdNP8fJSBLCKSkM+
lWrQbtVCWnOMoxz6si9O2awVJyIshWX+Hax+f86MAZCBfZ32ARkxnS6KN8y/zCJF6ZdMUg8UnFza
t1WnPiKsX41knmhZzNMs6SuDhJNVgjPnCtoc2pDkwzGA0Lhv8DHJvtx8Roa47cVguLcp8xoxg0wV
ttflSTuYGeVwglpkwQRPb0l0Y+3FGmlh0EGlB+wgyIOznA+EA6aBccBZGbIGCDAviv6zSTLScQz/
2aylF86xOADo2/JAKoT50OFa4ZkMk6NRyd1plsUL12E8GtZFGyWJayGMRxHc275smfEoJLBqGHwV
c+bfTEvK0jK8wOokLgkvvvnH78qhvKPlztZlOE6ruF2iYfrN2Gni4oRGczeN2joWxYSXZnI75BFM
ZEzhLKlauOuq2lh1fv5MDKq1HQRZWQepn+8CX/JRjQWkY5glFjvOVMz9749Hw2rWWh6FS7z3m0JZ
v68YDV1Hpk9nnbzalkApykDrp5WHQ0jWzDvnI3QV/pRdWdxdeV4S74p+esBHiTdk8rQF4S1pRwUX
SAMzfiDs7pR3F60mjatRscEWVGBujbNGasPolubKpsllhu/+xxgYkafLon9qCF/xUqEf6GOlTwUe
2UtVWgSqTvRJoYHzllu9tE1iOndw1QfHjEkbZfY7AVUo4g201NgTy27ciFPUvBZ6uZ8NJbtpNTmE
QZt8/f70lEZ3/HNULm0rv8rcYX1tMo6mOlzROtOam+2WyV+9x1DwFMhqtCbs+syYq3kyOtM6TKAv
glYTnqQ+T3ej32WY6JQAhJeR4gsPK/j3AEfIkIEsRmomqSWDrDcHX2gpKpKG8w+xTT4tofsR1Yzt
Isn6bSL035Icaxi3zVNR+vGOiOX8UpfWRzdn9abHAeF0EE3ObVr1myDVU1vyteN/+5Zhstb/uy3D
/vhFs/TPM2y2hr9+0d92DAR0EtuuqZno63RpWbX/PsGmg1q6HhZteoZlVv7HBJuGyJJFqAwL+pHz
j3+aYOt/YX4NqJjjTGPpov4j1R0ivj/1SmjqGK2bDMRlIJN88/+6abCuU7H3xD2pg2ArxHYGnJAs
L4CPo7OeCwS6KC3TbKS5hzSHSE7/h8gqGb2xSUjwUxJHmQwJmxdAmyax4JSHAnC2OS1tkaSD/T/9
Nsy7EjkZL0noFI2o7H11DA8x6r6DkRrhocrUlCnX8rHmylPQrObEOpHgdJIFObnjrUuIz/0hF0vd
doTJ7NDYDTurHYtVbuokfr0mdTndsuWlL9va1scMpnbQ3mCaW06ZmjQmAuEmeRlNZ3DN5U7M1JvZ
K+N5ZoR7ZrxLmpPmw4lNgwwmHi8yJNmjisJ31fpY839/jhy1emVoxIC1BguFb2jvDQSBNpGu+aCb
h1IuX8XgTSdT58jGY5xGI3RzPuQISsvsBufnJmALdnRWwz22pMIDVtm9qKAUy2ZN3Et/LAqj2Ulq
sMlIydn1xBDu/HqW4Bq3z0Y8mttCSouLXj+g+dVPNcLESVP9J1oTAmP0Xt6CXxPPlB4PTiRLO5OM
8aIjFDymRCU52kx/kKlYRYeivw4+tKG8X2w2AHouhlRffoOW+sbU10jurmqAX4rIun5nImBWZj89
kmbwIxR9dpdE4h2LKcuAS9bpJbcsokdCWT5NKDJt2oh+l4eW5c3wCdUJ3j5z3vmYiZDfcTTWa0Ur
jNMwfWT8UQ+oJ/Z1kodo9MKvojORdITjVz4SoZWxbK4SuYjJkdOTcwsrGnHkfBJ7CbSbHy0aYuGr
FSPjJSsWCR9diqj7BG9HMZQAJeVMIjHKSzCtg3Aa740JSADZyRsUlB0Br995oNeXhvgtM1CKtVmU
1TODC0+eqm0TwwnAS0xrPBsB0V85yEcwFrRBEkGqizNczMRHo0bGbexl/TZM8UqwbkDAphfAfbrX
jpjMhppQIAPsyH0yaLLywD+y1bfkNFgXnzd0U+URD5NhHWNTzY6Z9Mx/zajSRMHj0KZkhffNXSlo
2rZFchOYY3wXqfXPzTAeCcVmcsZg0gOzVR4iWfVJhcJuH9QPC9NqrG87MUgPOjlAbqSStF5C4BnI
nT9YJbqboq5uI0dqJCf6OZxhchCTPrizbbaEa96FJCI1Ra85CsfCfRxLtT1i+CVeQNM+0bCCaPJN
DO4zLlljqDZCSJCIUStcst4PXQU840Gdwm9CUgh5lKoDOa7IcMpJbTxpIBB7SuToWNdVCa7SyF8R
4dpSHj/nlpAQHUnGLRROJwpMn0wQXyMQvnmXS39dEJXzpJqV7AylOq0EMYme8n7JZw4QVMEeDQ8g
9Sv8ab5O4EUkEG2rqh7ZMdNaH9P4gGhBWLN+fQ7YsmFyB7ormVn1IMKHVKWq0Z3fH0KFW4YfnFb9
/hBt67CtgNMOZfcm9j0T/7is4k1GxoCv55A4cnn2ysTyV+VIhpVhkBiqxNFKpB6clsKwXkpE4LO4
7ZeyMVoKSH0pJQVWGpf+N16KzHgpN42l8OyXEjSlFp2pSUFMQtNKxP4OsxMLLoVrvTjxf5eyS1Fb
LuVtvBS6+lLyTtS+gkURPCzlcNi7/+17O4A/drv/HWRo1//v/0Tpn9vBv37V3zZ38y9ontjdLUkG
h7Solf7Y3I2/4IJl/2bTtwzmkTRjf2zudIoWawLNowTrV7Y4Nf5DUk+wAKEDfBXHb8vBtfSfnE8z
6fzXzR31kyYafMMwE/ku2d7/dXMHHzxJGBx9uAAa0YTdcBIzOX0wKoJy5tdOLAzGs5oT6w2DA1NH
OFyUsR0RWlj96rcfPoT+5tQdaUG/P/z9ArSOh4XIR+rpfNfI+qGmFj4hXm9dRZ2R2S2HrPNCFReX
KBZdDCDOKEA0Mj/wtzWwDnn5E1UUNGD5yr/9Lm/jjgRAAIYyIQJ5VUAlSojSKEI9h6rICa/RD92p
y75LvcrPpdoPdtNwcFrSi2wSYSjsWU2qNajDgAVHFa8kcELtS2gpOECRjxAFG+YiYboqiOZwo4Bk
a4JNdrNJoaDOUvYcg7nfqSNB2rUPgGBStXEzxxURuqPidarVbcrFOq8Rv7dY6QP5PTBlcd+MATSg
PLpOCiKvTPNXwmLEx4dB9sBizqcxX/eCBGQnyKatNFirLoYyUkscNCe4+5vF5m8shn+hxvpvmWnk
1GKeHuP8bHbldarM7CgCLclFZaub7VcGR0BfgALCghaABdRCiwA30P8GDywIgnyBEZRQCaC9bRhe
/qgxE7FKAFvQt8mJCaLK6REJnAvcwFgwBwGgox10n2AZbNZrsqZAKcFFUOAj+Fmc7gFUGXd1NDvX
QDW1HqFhGK1jjVEPMalmlF6NjdtmZUp2DKithrD3NUNsrxF1t2p9aaXI0uBkKvsmIDlOd+auRw8Q
lPtyVIq9OorjrsquRgiIBuqxZKXdqSyXMGqhBBQBymLFZi9savEOWCLa1wvcWAU9ZQMwl3aJJK79
PsjeY5IVdWMEvgBVzO6NduSAcCTMJp45ehcrA6xdNG9DTftl9cTB6cGgXWiC1UsIKdDRrSDz/JoS
ppzz/by8RMXvDEYxcwJ4oSt9rrbjJIlfhaG8C5Mo0eFXFTuLqO+SPtFPRGES6lRJ5Ufvp+5coArQ
wlE8RDO4bqPQgqeujx5Jq3TkwQrc/+NQbhlIPkaJyGlZWGfF+J5Y0tMQl69kRtF8IwcE21fxnulb
SyyC1SSAw4FFSRwbveEsl9UOm0k7tTGtr2hPuv9WCYCbqb7eTKHLjgJ51Bijb6RLlcEc3TneVRwV
yZIb6Wq3G4ewRzVH7lVC9l3IFOeua8lajc3idcHyaQkEX9RhH2ZgeWNSPmfq+J6WobHhdB8C9dg/
4gV4qraLGKxHSlYNRYwKEUSMFoayV8IjdiQShBnZix/UjP1JbI79bErrwGj4qfwsOUZTGnLL1oJT
BIWMpoX0hUC2yr1cxcUh5CRG0q69/kJc9fhUdHp+mSesZKmgvIxpT/hUAlvHmkw3IsbwGNfVfJL9
T4UAoHPQCVgNc2PPMzttxyyDd5VUsxuoTbxTOSGGXl2s1B4q8JjH3VXvVkIhxrv/+m0SLdW/3SaL
tvj///cjj/7UBYOC4Ov+3gUzRzWJr6MD/pta629dMP0sUAjkQgpblfSbGfHHRmn+hYmpho7VgEEo
/W6Q/9gojb/ApkAhrCHn0gD3/UddMH/+z23wMtJdul/ZAlLBbv6nI0M168KqmeXYDTSp3JLw2Fys
MIlOZcanMHG2TP/2HGuXW3kMX7Mwly8ix4Y2Kod43QhixrjE6MvdP/0WyC2flXsVpuDyn8BJ+1tW
CH2cx49aDb/ItBevzZzgdo1JM5aK0DyoRQY0TkxJqaGjOIZxttFk39id5wbMupQXz0T19CvgwOh/
hFA/9KSge6WphW7bD9VTN89OpKSZPYeCvxbQXPKr35eGwBMcl+swjt0lXOiz6Yo3MwZJTKcl7wy2
+I3GwYKfC6RQsS9FDrNuUt/RQa6bSHoXHQn59K3zJi8fX2L/KFq3of+Qxhs1vgBCvtnkUm0n4haS
EMd5SFdvFqSsGPWnCBus8V8k6yNibNXk7oBroFq1rMbamuUvCL8ij8Q5k7VxlwuFbSmvQSOu5ydy
A5tWcwkJJALdgZ2XIWi9lohfRGJoOxJQJ/lF9X8h0BCcij3Qd42QrENWArU91+3eJIcrdC0ThcNK
8vcKsLgCZqQ0/jKIVvDBJO9GZZPO17Za+/ohM59LFpJjrRpgjAYU2AURLLkdMjII0SF0PvGpEvI0
NSBYnQE2HxoHc9zRoQ5m5S5a6saJV7jMmCPUwI6c3h0yAkpP87ivUaw0qwRlgr8mMtBkB0bSkANq
XaJzb4G0V30kN9oFGg9/TeA12WnWCcYgjX1Tw7UlKU3fSfoui6D7cNja6RCxBtnW2hu5mQGciXCL
Qhs9hdtYHhuuq72200vcEV24I5os1sjqyBEw1SQMKFB2JztNjyYxM4qju62X1vs5fgpXjCXik2gc
SmzRbiByLvXmuxHqDLR6juAh/SKkHC+mcpWj5xxNILaULLp00WXIDxNPTbdqzGdJ2Uo1BYYbFCtr
ukrRHa4/gUcEc/qnUv5YRDoO2TXZJ/o3AjVy1EaPbHwCUikmz+TqumHnGe1NhtEUryP90jjhKutd
rXHg/k0+gDZXLe1w1W44gA7TO3JL0yNcJIcBRYp5p5qOWHSITib05BH6zGemxLbaAe+OnxlArTUT
gZq4UtW3WCTt25uqhiTmFxXEb3/q0ouqvaQF+kBO0Y3knKb3stjm+loeRJv+TDYOYXfBFODIKlue
HbpCvQ5Tx1wTueMAiWpXU8DtvsvSS2qtAv95VLaDcpo6xGfnBMzxUG+Mo1ocDfdB9Jtpz17hEnhi
G+8L2SZa98kx1XZdToodeJldH95N13AEBsD+Ri/eU7uOYdfZ0RM/DP5/BENQUk61to3nZyIVh2Aj
wtQaD4FneTG6Zp42m9RYDrX7ncB61my4GZV5xXV0NGPz/B7kOCJ3HM3M4oXKulDWeE4dxXqknNzC
hCyvA4P6YBtbq89vrsRs3QGV8ehs5WKtSsfJ4WolzDC82n8YzPoLBlAkn44XS3nogx1oZLMS2FI0
PkZSldCtwdOUdkVquL9HZ2RzhOkYTsOD5PSWq/qbPnmK7PpFsVweY0cfHABfgfZS8ISE868k/hWg
DSMCuBT2jUMOw3icwl3K4CDSXmD1ObjfG8PJkVeOe3U9r0TqbsvapT3v7FnqwCtv6mYzZC9TfDTT
vWhyckIY9MbM16V+5YDFadqr2hyC4ntCQpspHEw7hrYNdEI3DmKwE2WSuVCJqp1HuCCDxeL3D5A2
Pyknz0PgLSLajeap0ip1BW9I1nP2mufkaDT7aNpJvCFEnUIF593bl81TpAD/cUrrs9S3JmYQtX40
5TVR0VKBSdbcGCypDlnB5nL2PMBsrnbEUoWTWYju5XQt0PjPAZkx8P1iEAsC+oYIiwZr8QpNWDOi
v12N7R6AKDRS4ZlisYd5dpc10r+ZjI63GsWWGByj9nO01n22SshdloLPPIM2eNYzaA6cVK1lwnO2
7X0uXdHj0mdIKb2ALit9GZxlEvMsS2up2cziCR+XrZH5VaNgnKR7p70OxUmJ3wuv8cz5yXdq14hO
ghs7Un8MXLIi3Vp4DqrtLG1M/zE+55HTCGfBv9XV3rAOIudVBLm707RtcfSgjZlYlggtM+OXZ6BF
VsrC+iuyLjogsMR4i9ch7df3HH1VgE71Qica9SfFNVFQfjd2k8DPXKBi1jWHkzYcyDUNiGZuTuJE
re2SX2FP1ACBdOzazyOXoS1hb9aXSj4X01PF0GVUzzG6j8Ep1EsyvqYknH4jGsBuFytbHt6qek+Y
k9HFMMMCfYkz2YpC7tbBQxPA4/CRFS++jBWCVbNy2gLOG7y7CmonnLuWErpsN6FwbiwGgLflB+x6
VHHiejJfcPvZUY5aEORbGtlysoHmzhwWbNNGS1aC/Lwk6mnmRorcoToYIm+uskbpKDKNolWipreH
/qmP2Mv6F5UJG/DjuECP/K2PoAJtRriSy4GuDVIWMwo7lHnW3drTCgJTE8dkEc0cNKHFKltbHvt5
Rgoxo7U0vrOV0m2vu2hjWVyHJwis4wpwSP1JCHOkHhPzNnOkMPWZrWhXwyLa2/pVRbuAwZoG6PBd
7QYPcY/zyVPiP/XdvmcorzxU1juzXQXJXh93snoyW7cR1nP7rVYwKT8DgRNBclfJV+GbHslRh4jn
afrrlOIUV79CpFAss5F2VW3TVitXCI61daKhXTfySfAM0LJfgWcyBXwapNdguhv6ugrOlfpGDB7t
7XOhrYb8uxoeFETpzRQ3cfsUpBvW4Cj6aaVr5D9n33N8/oTSPKwC/ZbP30X/S6U5xhMWh4c838Zc
LxGCp0tGQ7crMwcF8uCJnp/sJOvczqtZ4bJfZjZtZZsnx7F/HsR9Xa7JMeHcNpHd0QFTgqoXOWXK
TTo2V9E/kmkcObAA9a0eYQM4RtoFF5g7FdflVuOtWEo5ReYRO2L3sqfquTQ3vYbtAJTXSy68tda9
nq9a/zzJtzx8a8adpd/pGrtlB45IX71UaMvMfes/xGTb6WQHEHottURv73LjPbdAhvRPxvRZNKVj
gERABP09oNA1vJHNUg8xcE0HhaKH01MbV+gYs+SUTikcEh/3W7QNotNSb4jJZ+yaLlgsexq2SLy9
uSUmdqt3hwxbEk2eTNH5qwl3arki2x2ey4bQYks7onu322on2DxLAMU9Un3Eo/5UQ6mWYlJulWeE
yG3nFMlWS8H48w29IHGrXXPdJhycBB86NaseHMPe4R9VohxfWyRjpI9w2PXKIwccjFjM1Yx7K29a
/U6qjJ3Ug12zHwehasdFwZRLcCFWuoMF/h4QL7XfNmxO/sryDM+PLqJygkzhJDlK7YMprvDf2aF2
RH7tJM37cpuj2kfoNXjV+DSEP3JxzXQnd+PVWJ8h6PQuAJ3oGrMuqDtMHpb96RdUAQqJ9QZhDq7F
8vMtt9ds6JxxWEKG38Oty8FADgv87DulO5AZIiY29YzTVyO2kwi+UOxmM8hdRGPKqUX/7TB+Jmk4
XefkCPTRQZqI/y1CRFGCU+dvhnSY9JIEHy53/tUPRDISXMF39kANXiQbHSGVcGuKdZTttOaJytcy
dyYDoFzBcrYSqCabPXiisv+eqH+zGHW96kiE9A7GR52wSDNuGb0c/q3MdEqRPuoM37P5lrL14Tnm
7zFv9dz+KpXiWcu/VOsnnskZpufbzAJB1I2Mb6Kz0sOQE1cukxsfCBpnJAmJZznlQ6uzdzRx/Qq8
9SmRqt6eB2PbhdparI0XlF8ayLeoI2g4ZD4fQZtIK+45Mzn4RY7xRFjU4NP4zLD3KWuobqwyQFvf
mO7QBl42D4fR1xMXX88LWcOlMtMWDlBY42U8uS2SMaH4NCawxSNDWvKUgoClOjJHeLndN8VBXtyC
3mcC1COSI2bZdDtoc1qJGLHZtHPrzNp4tHp9m0RBcjSJn+/0GEf3MGqAVOa1IKmHIrPWJEgQVzGe
5VigermZaIVwX62IW1uNtE5BJToDy0cttl+myuQ0NZ74mY5DRXuQamtjiNdWP62nrNgaUbk2pZVE
XGc4kB1dXisEFMZU7yqdYC+Oh2OgicCroI1qnjmVO9K77loC5jmo1ySsMjNsOD/7ZH1FkrGRMsjL
yrQbROGYhjlZENGRkKlNihmqI45GCtgKa+qHDG+nZPGcGDz+2aorlXVHG1npeDpV0OxFciF049Fb
2BV7XbuU80AbXa4Jjd5xJugaBNSPFfCVvqRHm0lpTh2JhDg92qnZcyZSNHHKptBVWdlrim9hDMYT
FKqbIFYHzVc4valwvaROVKpcdwZV2FEasgMLYXgSDQ0fBML5sDoMGZBDkl44BYLsXa3jwliroUnr
lLipDODaxLjUg3OWVE72COyuMRtJbH5Qq6h/D5L6IYifs3GvymU5+ZKQb41LrDt3WNuAYy54aikS
VPY0tEMOtGg8CW/+11JppNgRtPpG4R2Hp5LlOYhH2wo1Oh+ZfC7THmeyQvEIiQaRNgiJ1Phkpa8l
rdJk0Qzj0xxPQjvbM3jsWUcaw1CwrYKVVjJcbfGLzprLATs9YeISWWozwl3FMSe3merIiH5NAYoN
27BMBWF9WHntVJgiJDDig8qRH/8flaaptN58HsAOB0WIYVfrvxIW1UCk3aV5jOYVIIIpfUM5ueIb
9QIt9hZ1F94sp+y/1BYMo/YuxWfTgPayz7uvkQM/il9XGQ8KoHQOgFeGL1AOUjGF91DbGJJPbRvA
4mJXat/7+UodTdxPyWPXJfi1jMkLGTfU6XskDIgxl/GHygEKIQdgq9NWprAyyidfNGO7YgoTtdNW
BZDD0LgpamQUhSdwDpzIbx0r3XJ5545SY4EZFLVnEO5nqFy2pveWby6iR02L1umUl16HQyzQsvMX
4pv1zJjWEqB5lEIgFx++FnoIIhyV0e5EmdS5FYYJSKDbri/cYBAQhQbu5GPmmFp3Dmktc3JlOL2B
2YxfrU657HDdo4m1jnVHhlSZSxU0nNrJMo5ol+KLW6nmoLSIahsMN+U411zNSfmMYTUkiNgkL6uB
qJOPXl9Kxav0W11W1DzfhY+PlrGEzB2uxyo/BQ6qeMBMnrMQ0xo3XEDW6y72SBWP4KvNNBcSkDoL
pHwBad0CX18CbzeQfBkfGh44DT9l3P6ocFJNiJ9IB2F8k5zlxEsROnM4jBy5xzCi7CviF2ZBZ5mv
10ZG1Zf/IpPOThtWDoQtVYl9r6HaMzBKEdvrBcK71n602d7oYzxyHBVjgRLZiAu+VwWkOtPKzdCL
ton8ljN2h8Ng/P8FT0pbAyl976VPAjQwnXCZn2Bh2BXdYePJcPeDOXeLQd6n9Wur+zYJeWjBPgf/
pSd1MHyk1rlUngv52ESvEgI5/cesHxhauPkVOkYJYDds7xY7z0QEQSlT4jUSzjA0AlT5Ix8X46pr
1FXhhw5Jn+iHieocv9Rh8OLhu5tKuxCYfzHmEOPndOSqGtxAdjQ+5bwpWXIZq9aL5Y/cZJyQSg9Y
qHZNjqJpWugKw7Wfj8jvoP0NEMMzqkzxl9lBI5Cvmo4iJnQnowL4/qOoD0xZLredbX3Ow8XQ3zMk
d+nsexFCF0vlEGv61Ejr+gnle9dJtk44QBhy8gNUtlXhd0UfUfNUUukt0QT5z9AB3NIXb+Vbw/F9
mX910reU/JgMmsr3HP9iTH92F7PPkTSMENF/8SQkZ2hVefMWJe0yA1HkKzkrMAUo9Wq8p/KrXmf2
dm5uevXRqw99vHMlhuIg4IIfRTcRfkGiw56xG8WngOgW4gQAsMR7QPgSYC163ajwOuLYSVVn4gO1
O6vfuYpScu71M0M4+VWU6OiFVUh4Zcp7JOQXg9ZskU9USCFban7FySKOYRWZsjSxQzD8nNzanVB6
kQEuS+RaEKLQcsavma98CuuTQTzCB5RBUmGxWZlrhZuevd4WUwGZKqordmwsLCslIEuGFlYzyLVi
uuZbkpOkzJNrxe7HdwS64N2BOcTYvZgT0OfZRfQe4+Vq+RVMhasT1D1CXkxql6w1Ii5WxjuCKGE4
M30SkmOB5T7YTnQO2caKVyRTpYDnjcXNS96U8jIFu3RYFZCLnTlbRdFxKcLlB18JHqaaLnp8CKKr
AGHeXwfdXhTRT7AtFFtsIjUqz/prxhooQGbsmDxo0n25ybPynTwJmm7WEGvklwA6E+w+YR25Rm7j
MqVBTZXNG1wGbGGOTEOUiqRRkCbJ+6zElav0FxUplyJdBfUhSMAq5U/Jv5NULAVvY/cNQP/30tOE
uT3rVOIN89SK/8n4UWpveX3qDKAJKE2EpeP7VlhBiqcof8zNj0weRRl7y2OZZ9+i8ZCNzwYemo8b
lHnpHqQnHl4Ght9pjU1Vfk4SLKjbiuvbwICLzJWuoBiSfnrm2f6Lb+1E7EX+nmsZmQcGBGvB6myj
3YvWIYWlBvzH3NfEpWQ32D00SR8qrdyk3KXyLctehPmHn9maDoV64wmZ5teCbTaffg24rDPQBtYx
TW7JeJvlp0g8qYtFKCczQt4a46OhDsgyzEaKejRvPtV90kqsiG8i20+cT3ZtXcSOsdPRrzgW+5VX
m2o0bZ+lHTWbW6EKImTZkTGGVuVDDiFsFg/CBKZpZE5/09rrUiFI4pbqqOjXk3TJk8zVw4MsXXvt
1jIWSYlM4lzvJmQ7E97mKe6vMgkc0z6uaM84UD3wtZW5RcvczJeQkYcv3xTzrS7xArGnpsk56c+i
ScbcJ0kmNasXLM3wF4xtKdvM+alTr1nEVkGIznyW262ubRV5L+qRI8V7X8TNS4ffvUTkSU2HNLng
wzT8a8gsrZVvg7+vzcPUn8pqpWJT7naddlW6zE7Fx6zfBzylUn5KU0yTsm1KzGOacyHw1FbvvgQW
b9eUx1R6i1CqjTeVhaCLHtwyEssAB02V9S1b2kGaYeuzYy4/jkJ72eSffQcRJbkzB/GVWxT8CP0z
k3aJROD4gHG2FLyekixQDnp5l83Hci4S9E8S48ihuJfS3W94RK0zp8deVN3N+SIUF27SWr7r5rZl
vkP+NOSbeFVanEAQKMGcpHvNqsAZlO+RZrVisEndmKx97cxv6uQiWned6aqpMXXMWdGblzS9aPXD
0E9hferDp7AifetUp9txPockekDjDi+hzyGP6lrKOdZM1xepwklgOeTlC3gXihka0eFJTz+z6Cvl
HS06nArm2zQi4GYtnPpbnv2U+XeavEjVF2hBjrNDAH7dQB0QGq7kP/vqpq9P07wiOqizPoT6cwo+
5vhFN5EtCgcCQugO3DUVyEInQHiFrPWrZK8xgQqOFQ1c0dOVxV7EgVURfGjjOVxmaAJTuO5cgLoK
SetJWhoM0neljyR8LvoXXX+UE2cqXp17JB/4077tDwSgqO1OzUmwu2r8HaPoMSOQu6PaExO2Z2bN
4tigDwmcrHYiTprk1dQiaDkyM8FCz8QhJLzpaMgf5Avhm75anIk1/jWWqJ8Q2Mo32f8SeQOKB3cE
kgm14w39KRl/IWfgrVeirUSmQ7dDgMLDVFYXIjcC/wPoYykx8irep+BXK661gYl2eRzGUzxeg35L
WFSQrOnJzQHS+TGLv1jgk+/laeouTYfg5SDXr5p5EokWiuMXQiMcyihV+dVj+xLXlbDu/4e780iu
HNmy7Vx+H8+gHWj8ztWSWkYHFtKhtUN1ayA1map51XJmVka8fFbPLLvZCBh5SQbJywv34+fsvTaT
ivCcVzdTekzsF16ref21a4/Eikz426piVWXADyiHpfwkFf2Ql8Sje1TdIXdocKkzWyW1iIwjUrlM
uJkWIdIRiwuDWMrCOpDrNAg4fH/XN5juB9Q97b8r0vbS2rO0KfelLh9zzwUU9oP0YJXc9BknwLWv
VoSu85PV1qksz9JgGEsDq2C4h21xPKGTGLpzv9C2ggx1oR8YChY4+WbTttbCng4DVqZNWJMLAqdY
c6KGH3MMVL4tnO9uHK1Lapoxouc8l4w3bqf5wIoqxH1QPnjGua9Pcfqkj2n8sEP7hVOqbJGa0lnV
hdGA21G02baMtnF3KTHS2APtVhYTycKQPI3zG8e7ivInvUuL+1ZeymiH7IQlo5A7cs+CDBPMd1x5
28x8n9yvtfe1qX404Zrt2Bp3dOfi8ZuPODiKvunzoTK+KZkjyGFg2j66NnDol44qxKA/Hz+4bMVd
9skxr7NLOgFCzvyI8rToj1F3HOy9Fb/lYidJ41qI33zos0ekn477Foc3+Uu7HMr80TE/JfJO/3m9
8gfgItVth/oruyi//CgfKlRT5r4bT5DqIveuxs2YMB9EZb72fVBJd6r46nPHUdituGni5pV7IHdu
jYbX18tMqy4nYecwl2/O+JTIC5SVmBoFFxBvNJcy3D67yxk4Kdsx9UfrkUtGXFH/uVyO/HUa4skY
ujBiWjGUc6otQVJRQpYEMOWnNLzT68Qs9jzqxTvZbpa+fi1y44janWM6J0jwE5nCoddxy8zZjZ2I
twPSt607p3dzEn4aiuUVR9pLbbab1mL+iMk9iIaHNLfuAzYBO1vuFbzjmX/5Tf+S0UhLhHsdHHns
xuAweempcxxuWWIKxNeo9aggCI/IADSEU3Esgob2N7VBXV2i2EF3yuA3kEdkb/tMRO8TcStVjpBb
RHeXWhUXRejUquV8ayLRKXz/LhXuHRbqu5B/Fue9dEh2fWLbZNIfnKI7T6NzGY1s30RE+EW7ZcZN
Qt8xFOh64CQ5cQAo7G2KOKKIdOfLHgNiuve8fk+6VMChItwHnrWph4eMsJlFxMSayvsuUPf9VHDz
YoXMLn3xKOvbfPjch8vNQHHUx/3BhwuiKE1VjSYs+WQiAijIV+PViVyBHJj8WnSIp0ha68kzbBvE
dsMtbKi1xWHdHB4H2jPidpYAZBwGxHFIMZZsZuY0zths0/6zWd1Tla+AwhKa19MnJ7yLuaBhP2Xt
vF7E/Jql5V0eLESMU7tMWyH6S7g8J7ncLOWycaueph0hS+68NmuwwcN87LIvQ0xCm3jKdKid1R/4
U+6qfKKTPUc706qsC6Yfd5flxXwX4EVlqEGHtPUfLDk6ZF3egwe/rbtloFihsaksb9grjvB+b12X
LrbXDtjiXRNW5TF2UGZK22FqbuH6nsk0mtQQfkVzCmOoH4tNZZIvOJBxfBJFZW+wpWafyJTC9cqB
axjKC9nB80NoczCr4/CbLBf/HNdxfZjrPLxMFWduK4e8JofJuLX5gTauk+TPMuK028ks/dxg6Aqt
qXmsHQZthd3FSLKHCSgXGUC4e7MINl5Q9aRmBjX0LzW0G/R8ZGr2QH383qMhlEkkApYbXDs1jpxw
k+hiGkS74YylqnQYXpY5I4BankdrMD5Ftc+g3RjqOzsp87XZj+/kHvq7v71Ii7ydfyvSaj//939W
w58lWh9f9Ye1lYk7+aucLD1bm1j/0DKT9ooYGS8SlCvL981ftMz+PyxICyaYJNfGe6gJWP8r0SLl
XXjYm0wSZPE5wXv4C6wtO9RGpCqfJS/lb////5Htzv9EIxKkRBAQy/4BffiFtdXACVuIB/XXCbSW
zsmIYZR1tUuycrgTaeWsCOvsb8aGdl6UkpE1TuytcT2SLKcSUWwFzJZtNY4M3AW97A+3jwrj6Xas
Oc74JKJ+vPfx+MeFBALTdwROTHxBteE367JxxCbqPffcIBRmwMHeYHvOFeCEd6c8KgI1IRZAMQmZ
v/F3qRMau6owrkU7cdJWeX7p7ax+i7dN0dH4rajHwhTsHeHi835xETmQdPNpzlp1z6TJnAJKsgwR
VR3R7w3SML66Sr0OVXU7m6O8yYUvb2wcmW04BdfRbHAJed4Pk574YR4zVoaZ9PFJls6+Uhi5Ut8y
n+AuGnl2VhiadjYOP5IZWGi06Y/Y2Pl21EbAQVsCO7yBmTYJ1touSAId34rCBQPld5ljKbS0uTDC
Zai03VDmGA8NbUFEodpd7A9bojYoTh9eRUbh4YYQ12U7OWz9sfY3ztraaGuT48e7C75HQh3Di2Wl
3f08O7euPSX7AJfkpO2SnjZOzjgoU22lHLWp0sHgMGmbJYs7/Ficl5Z2ZsZ4MX1tyjQZMD7W+DQ/
Hra0dbPRJk63HtPDHNrzNWh8f2tqs2eobZ+1NoAm2goKz4fZgEInnqZ2/Rot7hdvscddr02kfEJ0
M2tjqfG5//CZFjhO496KH52h+jaqNtn02pbqa4PqglO10ZbV4MO9itQUUg+O1qLumwdThOW+Aji+
rqnoW00uM/Ppa9/SPPCh8tbEXK2rCCREAsKFLpJLCGRvkwvIgSLxNWdkYsot/GjaLGMdnJxOFc9d
WZ06adMNmwymMWTq7ZdmKa+hvinkvIABzYL+srQgGCi4z1ILnEcfbwqmIhgodRdcsc+KTVUu5rpX
dnAN5qLGPavoO4JcW3tTk28AR2ZrfM6Yr0YL+oFCmhhMecx0wLoh2dbYg1REDKAc2uDKMae7wBze
nZQjuJP0yB2c/EGVMefQInosuRVIe7UPlSHKY12XAB0y2zz4TnsYGyvY10PJa0jOD1AuE1Rx5Xuo
7OJQ7eYya18Xfxm2CXPCIKLGkM30Zjhil+EopNU9E1mxiL1PcfwbomMoa4R5ZRUTWOzrCD7SpHNs
hW/p2GTbWAvSBFyJQ95QnM5pvm1wab0VFiGAYxM8Qywsr4tLJdgj1R9NezoOBMV6I0I14vxygijR
NzQZLaZ8eshJ+dvZSd5vufMQZ0g5JWe8TrwJ+y85jz/fTPL4NEJ42X98zsdHPy6/v1t3zNk5r6dJ
KK5RgblQtNz6ttGyOUOPRjVdGucFJ//QZopyHFdfQnzttoex9tqE9i1ZefO30RYPPjXsayUwbc49
U6rasRoaCrV9bsrFPs/mxajFcgyrWjz+3TdX4mj+vVFILf9qAv7ti37Kn9E9m9q5izcCyfsfeyvy
Z1gSqI8txNECO/CvPqEA1AjeHYec9d/MRf+7t+ITcrwAc5HPlqxByX9lb8UO9M9764dPyHfYwVFT
41b68BH9srcW7C90s4grzhO0Am78ygtypt2KoshOCYWQhTtvJ1Qnmh3u9WVAHTosm34kL7rKjZmj
SHDGoSNul9IStNe+Gq653LCrulfydzaO08e3eTIzCLE699WY022ttfumVvGP/it+KO8hWTkfGn+t
9m+17r/WDoBZewFS7QqItD8g1k6BUXsGTPsax+5w0ybOZ1u7ChrtL/C106DTngN/jNO92XjZ2jVT
VDuu5Eeo++dQuxUK7VsoMTD0quXMG23HsKk+L3R0NyRkjG5dv81M/sJUlZhEgSt000DTuxmIxcAm
IUFxsBIx/6m0k4IW9aydFcRRZtq0WYnpnXX0tcYWXUqUiuOMJ2R86Mtxk2Jq7cjIhQ8I9nNpzRcF
zt0Nq/PozV8Z52wG94dpk0UdKx/vgvoyBMvRE+pKzs8jJ7dHr2BxIgfkxVQZ7ab+4qVWqnUvRjM3
dJHBFC5l9ANsIbIJvM67vAiOZgQgVMRbT0RMWkw6GslsHsJ6Ilodz+bKyzq4nExlRdni+Hm3O+9q
1NAYqwDRaFveJeQF9m79WBThcXE8jl7ixvfcQ5G0TxxnXsuEcEKPKaRs4mXdGvb9ELz0pgxoz5oe
tGaGnKPzbAV0EpwRbyRYxjIKsV0G+2Tqn/Gq1sdmrvpzlxmKU1v2XC5ZfJ9ELmue7WOeMWRCIz0V
13xmEFVK+yEzouoyOyp64DXfM+lU+aGMXRSLQJx2yo/mU18Fn0rLii/wo2klRAtn006Q52pM/kNH
N4UXWLn2hrQlKzevNkPDwBv/EyKtwczObNs0WksKqbUdGkwHuiY6OYjME3uTzhxD5ww7GzUTpVBQ
icey7Leepdw714ycsycp3nD4o2S1mfTPsyqJ2xrzfThl78US1icjb21QpcmhM4FlKkhYuznzgHGO
U652vsuwTATtzBGaYXgV2unjLPPmkimT31FLjCvzU9AHw8YkfvcsatzY0+Lf2hVDC7at9jS7g3HC
lIGksRu9rU1JtikHWUNUaeobZS/8gbCN//ZYz/yxJZzx3Wn2TRMbn7KMaQjT3mtmO8FzxW64LlU8
MfBOmKcBMDLshlGjO8aMV7pqt3heRZ+rdLAiK2ejrb+jsfDrumin/NG+KQG9JJr4IvXFQ2kMqLR5
zgSy9N5S6s0w6E0M6dS+OEKA4cqutubJSJF/NzVhptGsGdsGit7QzM46RAWG4feI9xGdG5pSQw1n
Hdnlql1XK+JkcnhNaZXbzECPSzGkB5qX+YOd0vq2g3XUx+qctsH8QpYXYC0DUOHoLHtoxBsid3Ii
b4O3/qNYbpd9aw7RgyfymepxQNrT5ynsxRjcqkr6Z2G2036wHH/jo+90LM4OnZltpZV3ezWMa8PM
mSdFKeBHk6etQwVzdLNEIHRx8DY4/rxd2nJD4pn92o6meXBxnPdgGYNhcK+yp82w9F2/bUz3c5bZ
4iTwf50+3jLSSK2bPnDPTpS32wxd0za1guEmnNLgWDIa31BuosUSy3du3fGSmhNZk6Fbruwmn/CF
mO7545J14e9v/Xwsb+pNl/pnBEHZl6KwHiO/8FDzG+HBHDFrBm7pvFGsbcRQuo/TMhhb7qr0MBId
dSXrB9ooq9G1sQ1xDOf8GNQp0OIyWc5eOCFgXcSaSHvrLovdXaEYki6ykA/JiAgT0h9jS1sCiKe7
7E8wkWdtyYt1xfpx+dO7H4+5VPOb2EE3/PPz+o6bqe7HDjZu55+jdmTlVCXA2i5Y0+JAoaKrb7cf
1M7r6jdCzPIzlsc7wnEV2DNGi+XkTPdtfOpoAaPyEON7Tz5FFb//3Ssk2gP/Nklinav0T72H377k
9/oILDewcBxdlkMPQoifkBT7H77Px6icNChFO6L/8FHjAROInrhLoT14YFJ+9h58oslC1nw3sC3s
Y3zoL/Qe/qU+ovdArLFugdAXCVz/z2StSFlt15jgudO6sG9hvIGBk1UAm9SU+7mC2KjaZaZDF85X
dx7LzcI+gdFIHIkZcU5VO4pdvSx0YmEZf1w+HhcyMI5p9VwnZnNT6ouFKI6p2xTfSAMyQoalG4k3
ajWTCIQb4G/fZvM6hon11DrTwXW8+dKlxi4gq/EgCVaIKsCuZTigoIZpd7eEM/Nwy6FX0Uc4vWr3
GMcL/Ika5BXU453bnF0VAHPSeeIgV3d9Q83HFAnXZZhczL5lZQ3NeZOy/iMPKoxNvdQlhZFxjeJW
0AkID1U+JpdEhvY2a9wvE0Tyy8Q8I8kM6zYLDVZCJC3mJO9ih1UvNCY9jhJPguDJrWGZI5ExkdqW
9WjdDHRQNm2+cxDs7Iou2TBjTC5VX4AxHwkfCFQcwJ9KH5EWqc0oiuDsWbG3hbgvToMm6g2arQfn
BdyH5u2lIeQ9WzP4pNk9Ywr/0mg6X6o5fRG91lKT+9j23FOqaX6D5vr1FvwzqYi3YaHvkcljXUi6
2j5Jfak1E7DtxDnXvMBYkwO95FZ4kAQLzRScgQu6mjKYat5gbqdwhTWDcNA0QtfCHg9qdDr9cgmy
u0pjDDXP0AJsOPbJe6VJh0ozD5WmHwZDM278dkgeJw7tS/hQjTVTTDoSa9mo5VxqhKJyiaKmPlkp
2qgb8kbKnZkXci99hvSjbOprlOJRS8dSXoIUgvPPCwEfWJ6K4OB31JB9LJoT8yx5nBJrN5uxOOYh
xmszU/WFUbxhxtFtnwRiA9YRd4tyjE2fmdFBuTQ+Qgvgs+gbNNqReTXn+tB2jBNDsNM4GfeW18eX
1u/OyqnV5QP0QguRLNE2uK+cTiv6nc3gzI62BqNfLpubqUTKNUIFMeyErs9QVNVxgvvTm+FyrZbC
WpeCqoHGZXFLkxwdW1ure8r1Vy8BgDiPOMZynsW8CYa7gltvVzWbOsnEaaZZgSySAVGQkT1kIaKv
5tDdm+NEuoOLVSK3IBKHAyPTxqZnA1n2PBbCOHwgXrIZoPNs4hdRwYM9zcsBD/10KkRyn3p+e2IX
G19qtE8RBqNwjus9YK9xN8zsnnHRHwy4Iw8TBGgrnkISCRfkqZEV3I7IaPvmhyirBVYLqgZBvvdA
swAVgrL8/BK2vz/kVSajgHF45RTpbk13QFGTDcl76nI/R/GLidHK8ReCLiZf7VVrtSxatXvTlO01
DYsFb4nF6NNr3XU2x9ielPkJojxqVzbZlae6cEfSrL8uOug3omSvl86wNfhrnj4uZlQ95pacj1XX
B7d15lbbpdEBolQ6tDiy+Dyng0SVN/lXcPGgbZntbi2dW8hG7zPeJ8uQAmm+ejrfUOmkwymOT15u
9JemHrIziStMLzk1IsCx/Vi9e01PYuKwHOt5ookK1v8yx6ZEqUXCIkuz1gWFr0ZH+mKvcxhtSSIj
o47N5M3xq9JpjY7Obex1gmNJlKOvQCcNOt0x0DmPkU58dCZ8ex2iuFQUisLXYrFPnPAQBvaXLBsR
yxloJMkM8k8fF0+63ikvJophJIBbFu7DEIJzld29gYAYZ02xbDHZBsz78+gam90mJ0DFogkYY6vr
qi3r4mNrkhgwNt70LauZJ8LKCkpie6t2unqcjZAKD+22pHl8yk2s/UmCZASJJw1mURrX2EP+UFva
3//HY0EfDZt5GAQHG7+5CgxOgQAUWHUtMbyDhWjW9NNjRWZm7MmSMy6MJqDs1hM6aWQc4fhSTiFP
Qw7H2FcmkoKgwtBX0ImSPFHXsFF0UbGAFiW6FUixDR3bWuzr0MD6Uuf+oR77+6BnwfTG6c4IO/Ts
NAvvgC9u6GwoyDVhevbTvz1qjtkGzZ//G0ez/q//yP/rP/Qc589O+9++8vdSKviHyXjEgjbn0von
hOWXVhMjGkvXS//itCePi3YmEx5YdYKvxR7/s9VkwrulZ+VYAWhuUHR/oZRyPG2k/2WMQ4vJ9alL
HNOnSU4pRT33a2SKF/gymUXKGMc720x8Vy3bLb5OjJQLUlUL7Oiua75MWS9JKmJeEIbfs5Z12WNO
s63E+1STfyHs3Nk4nkKRTDgQWm4ob7X51vBSPSRY9coZP1E7RN2ut4PqbGK8lf7o0qmVOqlq2FqT
4TDeQWjD+YoZbXFMXTc+JNlyTScz2Adt/Vm6gY89qssOfSXRBmafZymxzOJ1IXI23kB9y9am+mar
DFsm3It1g5JEoMG8OBbtUyu8wgokLBqdRu8gGonIqVt1TeqeZda/j+SdHJYheBgLwsaiCeNOzn3a
9eYbA6t4N5BuuzJs4WxCz4zWcb+Rk602yhTzKnChp/qM1pc853mq+1XuMqDCR3eSg81gpAu15Lzc
DLUN6Tm28EjU1Xacy3I99KxS8QTy24ozctCwAztdVCAlmTZzihTapOJckXaEi8CIT+lo04VTw5ut
mERHrNBkbn2xDKzCqcloPPLyz0OpdbRTj6eVcZutXACx0KbCbHkLVEc+iRiQPbbOq9k51jYUz9kS
29gv+2fGwcizCrmd6gFPVJ7c+TNrmgH+OCBmRKeLp+eBGKewmMcrJpHhOqn2xh4agiS8tTkrddFQ
Qoh/6iztGk2ZFb3W9TCtE5PfP0ySYlUUTr8GG7iYdvsA3WcV97bxODMz4gzLmL0pI/s86nczH0Qq
gvR9SzsKT2/Wnj8uTqUOIlLiMOQ9mGaLdB5jESSgeAInSZ0DZId+bfRW8cnFG0WL7p3jfpEPV1Sc
arO09WMMTBYAcY01zUekLt0FHksu+3OVvIaxC9ccksyW51du4wXlkOjN4eBBWb8fhiFYNc6pDzrn
ykaavtACeponpz6GcX/NjQ7LTzRsG2Oq1zFz8ZvK6MqbwU1g46YL2Q2ZN9Lx0sx7XvHlxkriHJXF
elQu0kpv1BCGgcXbsl7ifjEe8qRILgWFPNLO3EIrtjxOpeVhUczcVcnfbp9nnXV2skxu4twc96OS
eI7pWG/ddO5uZr4JQCVmNiv2mSutnv7ZGSDfGPayMen8oVue0Pa1GgDFIBpRziA3ac8BodPWNQ/d
bxrK9mIQ6y7oiZ4DF52GTCWhZwvPlHAREVYOJiv9buQyQ9vMpja6w+Tehg13QG6PPYvClC0nO7GX
U8XY5pAW/VbA67kLwhaFp2mdP977uIQ5clY6o/M2uTANMomcpt7rMwN3uusUBHa0OCfkKL62kZne
k6QMJaiQYuMshSZgzCRZLq3kdAiMzxfUlaVtOJzDvO4x7KdgP5YcikZB/zOWc3M3UYfhogpctDrz
/GCoYetHVr1RorK2kWfYDx+XxMZ7NYnmLjNcXKt2isVEZcEdIOJ2G2QedIUSE70dKF7xjmViQhj9
+mBOKTdPb+1ra2wfTQHhqtNxT6YOfvJ0BBRn6/I+1LFQjtUT4Wfp3I5Cug/OBIWxwX1v1EF8Rg7g
cvwYcogcQIKC1P4aiQX/t4trM2iX8eAKRJfOYB382HZ3chnl01TZWKi8lEysQEzbLE76U5GZeEf9
JvhEC2tn2o14kQs6uTKaoXOMlb+VwTitZDiR0uQEwcXGWB7I8ooc5DzMEdB3vHZpHWavS4dNRvlK
3BixMPFzFNspkvLeqlxBZE9yGu38PS6LEURhat7bmUOoYdygF5u2f/dOjWd7/75T81lXGMbj9+F7
m5R/6tn89sW/Fxp0Zj4Khd85PtY/HF4LnLHQfJCz+Wvyh0cPR1BVIt3QvZxfRSLuP1yh0be0fuzw
A/HzF6oLN/xzdUGzJ/Ashw3RBEMbMBf7p+qi8tImmkJnXMOG/bZQKaz6qLlTBorTDCdaFeTusYpq
9IzYkRLVdydXeffBPFSP5ZPsTfxDfVjdGP6YbSHiiCKi2ef0ewdwzNYsw2S71O82QRx+4TAEc8m/
nBfnCWAPYnMcS6G5tCvGMZ/yrn7kwBBsObK9e5F1Q22+4FixKFZawT7gR2u0jYeQQfGq3w3xEOEC
adRqrlL/sNTTvu08cysy0NSch9A5+gBRLPO9ix1jPzXqtETt96HDFJrl9tqakUWVZJLsavA7LLKz
kljkspKlJMB21tSlfCx7e1cucE3F1Pm7Ol2mJzOGIlNMg//Nx+yW5nb9uZuRxKoqKS52ag0Pke2S
w1Wp18gUTw1oeFqeBfoxZtaPacgaFHntcIPYbuQ0OwLSMoLxMma4162JJ7GzC2CYhL11fYQ5xov3
spP+Q5kR9NGB11yDnHUubk8SceaM5bqYMRNY7ABPNPSnjWW03p0cq2QHFHNYmvmJGJl8rfLJOop5
wspjGs9ShYee35CMqFT4JxZZ7yac/eFz0GBDVbOVnowJMNEQ++nW8VBztOGxW6R6ITyuPVUNRha/
+Z7LxrkTjJUOaZaC6jB7/KuLTJ8sz1GbrsjUfZMvzlY7qpwC5dzkqXZjlggi+yTzH83Wnc91hbm3
qaoBIGHlbNxuNPdt3TLPX8rypS2xuIs0+OyQ41ai7Y4XK/6at/FzZUlrpUxK0HESI/lXXJrK1CAe
b9wk5LS6XatubB9UeK3zwKbWgtJuJ3AREjAYw0NrLxFyT7c4e10JCageN5OWdgAWL84fj89dQ1U5
RqiKFU0NDg8S0bMSFwgSRwh844ngZxQuNmqF1kUaOtbeK5OR4q1LfG/thUt0JRKluM9BLyzEsIEj
scdtNBt3M1wvOIykhirlZZelfmSTmh/FYL+kbory2p6YbMUmTqwQ0enl49IXRriVmdZlR4G6xMvG
9xzvke1nuAurnKBB4MBrGSPy8ZjVrqzJXjC15gigUXjO+pJE/peEPMJ9NhrBjlfmcQxVe5fOVncm
gKZeW/Hc76oSAz4RCMm4sRsyYivCs9d+aUO9jWdzxSDMfwZIX+GZy/H2hUQUEi5iXD6PXkqCSG2r
+wz/WBTE7RlWk4WhQpTryNENw8YwGArOG2/SjKga5k+biQ60FAPXaIDrIDnXAPLowidPaSKSxLuq
kiJ6SvO0urbO8i0ZgjUkBoJbGSm5HshLoiY5E5nVwV8umNi+Dz2DUNc89RkzQVRj60qXrTYmQPyv
NgrWKWQY5bvPHaF//mKuBBL4OgoPDRmp5GkF7Plex8PU+mPvPeEWJacU5lgxmC0xjbo8s/bZIr6a
JNCsKtufVpjrvPlTL3Ewwt/GbtzzLR27zmEKFTcO08fVrKzi3Iz9WxE+UzmcmDqt89B/n/2Umn8i
49HR0BO73+RlxWyroaWdT/UP1Yo3Sx7aiPtNtedMMvGZfLxYtGXBlCa7amYuPaiQojWzvjtTeR+h
GF0tYUWUyuyu4hGuljGIgyNqZ5URNrYscsBEKyfdQCMTHYSzFctoVfTE10zunl3orR1dA1aAW21o
T02AfeyGrOKE6oL23qob5rXDj7QGsCa3Dfe9Z1YTVvH+WdI1ycxx3hKnkiLez9/6oB527VQhGzPb
cF0MSQdwbDY2jdGtltoCpJaN3xh3YSSWxDxMy3zw6wonlfDohtWIo13fjtcqPnu0iFdTwpFLgo3k
t4eFRCZdHRsvJpZ+sAf1sl4s50DnUOMeymkVtUSx22G6nvDLrbG0/lha3GsM5pBwe92Tn2EDMZfh
UE3ONXQNEjJGnpkm4pnznRyDWbFdqsTZSuwdIqiD9YhWCy+rAwKkSVBaWTsPuvMmzL3dNGQPTmze
lS6HvToyAO9MCxV8D3CjzmFImPhre8rmqc05Hh0LKym3Iq4jbiS2wWdGwvjTMwefFhKotYNREg+i
3ASebWOdqzkY+sjM2op2lGGva7c6WRNzkV42W9/oxJF8iY0seDnmLooJsjLYR2VV7cceeE1gTyjx
FewwGeQz5/7xhVGVONXRD91l2JleekmXD3rnSLxjmV67wXjopQLhOjWfnSZBzC/4fz1fVbCyjW2X
Ovy9zCqHmjA/SkGvOZzEuVHV4xC4tyWL8ikpjG7tVdZ5RoVNt022BzNXB3QSzE1KmhFmxNgjHSNM
Aor/e3bFbkHVvXby6T00Qdf5Qo9CKsrcNsb8lOuqPOX2SGxS8ipVIpbglbmxbPO27kkcJiRcbNrQ
/bvXrzbyKYq+/7tL9sTZ9L//85/r1t+/6I+61WNiCzyS8DM6UR69rt9LWBPeJCJnrVd2PJNW1M9Z
Izrn0EYFDczZtnxq2Z8NMg8JNMIpEu8QJTu0tf5Kg0zoUeevDTLqZ4+KWA81Tccj4PjPKT5L5RR+
qYOyce4Myv4GRb262vYcPcUATta9HzrHRnnhk5s5FAJ6jzH0btPpfadhA/I/tqKGTWnUu5Oh9ymh
d6xK712G3sVytjOKjeFezi2a2FXkdAbMFocYMr0Fenoz9PW2GOkNsnGMkiKhFPTxWb6iCF7lxqWA
4j5hW59amm1EOXbnSvpgAYzymHVFuGsIE9rPc/jFr+QIbIRLOJUwQAApErfOzy711q73/LgdfT4j
34168/94SC6bVJcFhi4fOl0qBLpy+LhIXUjY+mg+pA4fHnz3xdEFx1w/9roA4Xtll0kXJSHVyaLL
lKFisjnFcK07t7i30ii69rqs6XSBM1HpdLrkASlZ7CDzj7tRF0RwMI9Z6YqLXabxScysM4SQj5CW
KKVKXWxJXV6NutBigEm9R+n18Xijy7FaPEzTcvQXRayxyEeqf37tiNfrLQJ8dYPRggCIaNzM4EzW
aJ5I69KXKJMJXBfvXYxhdU+V9aLLqlXZU9nmsfT2+ZAkuykrqP7aQu2CpQwe+7Qj4CKa73MO+cTh
Em7Iee2HjyJsXdnWdB9y7DbiDsl5bh/izP5uMQdslvze1/b+SdbyYC/Zcgmsiu5hF9NHcwFzIPZu
2daxh85d5TwYDUZGhf80TnZJ3fg8A3NzP8Qt2ELoy+s4WtpzRDLFroiJA/Y6bOlz+zlBVCYzwoP6
YR87UbQxsseqJSLeK+1qS2V3oeoHqNLl8y4zM/bNDNKj63f3ysWIOlF3CKd7h+DzvQ8jcm8GBp1C
Id3AkbPsrYoaAixyA9k6fYli3z2RP/oSBVfPc6eD18uT6NxNK4kTlAlMZn2U02OOuRzbJw9eqn6n
MMvs0tbBk2/EIbb5aeTgkXdf7BjEc9S/iqp0qR36FznX4oybnpDkHtueygrnIm0DsqVHYW3bX6II
ZzUNwHUdOtkuNZwOJLm8/A9357HkOLZu51dRaI4SvLkhaUACtJlMx3Q1QZRrYGPDb/jX0VwvodB7
6UNW92lz49xQa6Q4E0axspjJZJHYv1nrW7HEsRTn7oDS8pTXvXYcs/FFLcFLgntvTBUeZqFHWmm/
r5d91v7PRTZoR+nJe14nEWGF7DbKolmwnXBqPRUZrioAvXqXnrDArgC3VxqmfSxj/eiOpFUOYmqf
PHDQGzxptGCaI+/x5bKT/16ZRHmQVvC5lgx72QvMRN0yPUe19JrPy3s+6tnBoXuOoF1jpp3vp1Sn
hPKz9FkvpmPMnGWj20v9Lb63knnaO6nbYAEbi7sYwEenhtDXYSbwin9eSr040iS5WXux9CR0dV99
bhj9zXWZvjVLq61aax9nfIL8hkP2IOK7Is/7cHZ8H90iRbGOpQxZQujUUx3GPhpNBvv7UfTNaV5v
RpPKvTd9DQdtDRaltnd6UB1EOk67oWYkbsete4cFT+H2pm1LBvoqhPPgLtzYiVoTxmZJ/6ZXdY+q
h6iJ2Jk2duoN9Na2Ftp5dQ7ygGqzgMXjpvMYNrnGCyKhSGcC2prGbGHQnYq1d3DDbtM8TMns7boh
8MGC1JjJczGFqqrzvYWw8DGGypg2r00D/qqr22EjWHnSUiPL6pd42NliRZXEFDbjAv20dL94reUf
dHay2BSSjIyUPBwMP97iRPxuzh6Bov2lK3q5nWai5KUxJ7ulbRGjtNkz7zEgZWlNkMRaCZkzUeS6
VuZkTtjQYDnhIjzS6zjTCSh/XP9VnwuikQVjDrto4BwLSOdzgPsQ19tcBxfRcrVpmBeoZIXkgpcZ
h+la8wLb0gCBPgUA2M1s2T4uncyhfcXebrBxWzsifSa+NTm4RB1tCcdy95nKm1AMoDKCxj7GINVv
tCnAOJy9WyWA9laPxqohhjVAzUuiI9Tbr6KqWQL0C7xZ8VyXxnyDVDWpCFaZKcg2/TTcMDFijwrz
a0gqrC8m54oLTUMXFcvjUoD20sXbtFLmqTNnYybgqCW62V9oYaQ6jyZdVVy0yHKhuolSZ2IpXQ+8
AEnMvarBXE3QCGfywbPh2JqFS2A8qA1GIDOMj+SRlunV7rezCxBJywhMGthbuFVMF814qo2NqxnP
8ZZRBZkcPsmwMYv8YZS34KHhS/nizpS4h5QpQy5cfIBbBTaVpYJVufBXWNe3Umwr1+SdF0/Ad8b2
O7tbTNQLs11UqJFEPXDiovNQd92XapAc99SWe8WyauhdQMaTe+95TCPGijAeD+99QNbQPu4H8K/q
bNV4WGwCn0GIEGDSIJFkSuZ7QKjafDsF4sXp0++eRUaozkpDsjTvpY0co8Cu4g6otztHRJ13o7Px
D1Xb3WpLfTdpQGRaS/qhmVkE4sCVVUCVs7h4t4MR9o2lFhjSAVbt+eRanRlWRtCx0dfvpI493ErE
RpbTW9fmmGhhSMWiHDZ+0qNSIa/BwvYyGAAUe2IAsPxsa9z8W2Oyvk4Mc/oUHkWA/2qjZVZUk08k
q+KLmQYg9lrycCUJdRbw64Suw7amdNtpfOrb3jrZCUGpDJKusQ0GQKTIAhTNY18jbTC1qPTmtyH9
qjXFe6k17yTZovfEPgdxRb35aQIDqeO/n835s+Fcs1IbtnVW96Th9LxlusiQbKm4XG4GdDV2hiYx
ze19NzHWJy2AhHGu9bmoDoVS1xiqJb3d10pj8KgHCHXGheAeOtl0b6j4th7bY587m2b9+ljpCGes
JCz7mxHFKvidrIukW8rQ1b7EAddMVa9itLilu15XZDFQF4d9ZbPQxNYr2rBX6rMXm9+8LFr0xT8b
Qx6OvdOGga5gh/qCBFkHXkGF+XUeDQY5/lNaemwI5TcbWPxGJz9qU1APFtM5b2a6o1RU+8zko6RE
zZFIPoeRtqBJYDLgCbhTvvWZ4/1rvTRPrt7vMlPG23x80KxBW01x6catXssJeGU6+19UsrzzETEg
c0+b2bCMsFw6aLmi2/cgOws0rEyHtkUGcMQdd0ECxXUWdHJlHyPpBrLdmzctoazzEjUZhJp0yDqO
dMlbM+uCTWPMG2kfzawmWTovCy73vLxeBv5O+vbB0Nbpymiyh+kThDQ+vnzdAqfj+0zLqLAa23ib
ivJryngQ5T/2Ws/KXv1qJRPZe23CpQAXR9+UYPhEGR8+/l0nkggv3GNV6FcrMa9m53ybJRNCJ6ME
Zi69Kcp8Z8zpIU1LXmaH6R7VkzL1ryhWf6HRvVPNU2aBsSpr3mTzMrw12vKjxJtIebEhx+UZ8xYX
7LZ7Juntu19y1qrFfjXlg9nY716Vf64s/dEn64wJ4Oe8bP1tXzjwDANn31Xle8F3B1nFT8Z5ruOG
drcUyoyPUjreZmXsShnWpE1vhTnufc1gx2dBasLPGKFy5mrFo6hlv6rU/oYHKxQifUuLwNkZT84I
7st2c5cluMYgGQqjqulBag0lNUOEkUtB26+bynTNtRx3ZaoqGhYHK7w7fBtr7VkFWbqvXvs4m7YL
a6UAuCdz103J/HnTUGikpCMxZhy1bRLIH854MvNegrWamat36qXwuoMceTv4yJs2brvtewhg/+p7
JAvh9X/Uh2+rUkFSIFH+z724/fOB/xCrBB5mHN9zTVP3/hin630y4Y0hSHE81LeoUn7vxe1POIF1
tkyERtB4r5ap38Qq1uqLMmmfsTH9DNv9G+skx/l3+UksnymWmVBZrkWzsfqm/uCLkkXbyrjx4m2S
E6viLCiWsLSEsrcbOKhFFXWo1gDMpTMQYhR8c166GzYAYP/8CaElBNB21MgIIynCo37ncqmeW+me
0YYyTMVre3B1eMbT3lU6G/QGLFMhmzeDVCK9ZzXDxRBKn929DUsJhjZmE6vfpyzbTcLQdY7kZuJa
h6IRheqU7LpiJgJWfsmJZAl70us2WAzzNIOJCBshzEjpLuHzlfM50PkAZ7VMw1S4T10xMfDjMaKK
q33e4wdwf6yda6CJX3iW9TZLcVg7k7Nnj/qGOysgFx3Lhtm6z1LvYdIbuk/mgLzUekpnrk4tHWOY
Y0LcwTSzM13d1OooRroqWcKzbJh+HPxZk1GFNLe3CLbJ2KZgXTLYxqCe/lJamJRce6635szvmxaf
FwF0JU/Vm2rH29Y3H9JJOw7TwJWGmQMdYW4jYuHnJ5Z7kwwByPjYv7YBR8tgNskB2xhAtOZepVwz
huKl7JqnRTDqdiWmCi1JZlpzc5u3lAvW0r2xfHqLXX1PdfHLDFQmPcTdAjZYx7xgqBSLpRsFftMT
Jj9xpvvui6AHPIi2X3aFbj4Gdj5Eg/NjTMi3o6+pNrIXUIwXVMRW3LYHy2XFhDfV2baOfzv7Wb11
g/jRxCcSDmQB4irz5MkT1ts4Mz8mACqrlXU7GywPTcc6piT9PtG/UMtI7ysq229caZe72S+Y1NSo
xpFIKPgocXCUhSKmIAZQp8aSuHTB6Fs6CdWVUVyUptRJzYyuzRb4rRhV9kZlGSVFDup0NOaT1wvy
KuqpvWE69tg4KJInuJJ6P4G3xDEEMS2zXlNsxrWHW5cUvmuWpfJgm/Vbps3iijo8eIzHp76062uj
NBhFrUVIRGAx7Wnrq/SLbIsKhLXeetfwpzsYxMtBSX85Q9qdz6Q/xn2MYBs6uemML46s6hPHg30e
Eef89GmNxA6dWTNQgbbjO7WvxWIAXCq5Xv25mIDilakwUBfbFXP39YBuS+saNG12A2qCgbYgFWtm
xoUtnUyIFHKX1tZmWHoNo3tr0pE7viQuPYIvnAFeL9iLIDCncOggKWUohENgCc8Q4dGk+q19wUJH
6Se9LS+suZ9idEBTo7mrYfe+HI3qxqgdgkfN5OymdRENyVJEFC7zrh+y50465u3QDg9aBcml7qb4
UgQNYi1/ObSo6KKFLernHO5UnqT+V8TVA4lG8pgTKRWaaKBPRq7Xp4ZLlLbEX5u4i3CiElICBnun
jwVhXa1j3MqJ7JjFAgk6oo9/LNb4NP0jSG2NVOtyk3A1Xvp9UEETC2RS3sXm97TM2oN04BdOcbYG
Zyz2yRmC20Dvn1LLk9Dzq/lFpuaBsNwumhLL2FduWnzEmO4BMExkdZXtW6WKMFCTfXBaALJ90GGm
02xvbwW2+9QMOr3ICP80N3Tn6ij3MNL93Wf487bkm91MZUnyYlu2O0NJxgqyujgCF6iTaBbjsYRN
UIerdQG5u0uaYiBfxVTEn8ZcGshdI4IT0nYJf7QtUjCFpqKOUYwO7Li8DlOXvUyO4PPWn+BJ+zQM
cwegRQ2HwKnnQ+/MSSR9peNl7ZEeGS/6KudKV2HXvEq8RqTJ6McJuyzL8skz6j5sS4/p2abHi/vO
i8tOuPhMQ+7t+4l+fBWTJbq3QOVGYDauUjN/FZ1lgTpoutecf970BjDTqdsrSDW7ZJWyCU03z7w/
OQXWu4ZotKcc7OTgNS1Zkb8UDj6GOsHH0Ewdoji7oRSqfFI0NPvGLGAyeqBWVZL3N9AfrFVcN68q
u1VuF6/CuxEFXlZo4qwPE6CcVZ7nodObRgB39RsV3fuo+xGaAzydzFQMGtoRxTCLzoZGMOcz94B3
SoTalaWnts3fGhMg1giht5e1fcDdJw5J8dAEu5lP5EucT+uLoyKNOf52nrI6oim8tEWn71omDUOl
Aeii4s9w/hUCvLGw+yMaNlLnxvxZ1cG5ZyYzEN52lL2x0wwrhsNjfq5VhjiTZWNXnRY+t8yjs7PI
jnqGVmnwnSFcEDlOZVVv9da6jhrq7NwVJOw09huKkzvUTfeza7uHTJuGXe2gSCqSdEsPYm9bXtWg
8oxdM9BMW4N7mBf0oBbCBOU5BJVQQ4qyIoc0GR/GAV9wGac7gojrbTKVaCsHg51QR1gR+8tHQ7LA
ywdSlLtcfxEmOle2BenWElADcznf6l3zpbbFhMtuvqKumsKxI4oCQQktDMJuJ4uzh7kFGecsY8gb
tQs1xgb1GIudNmvFbiQ1oU5SanORqu2AxdsMkH/anuhvGv1b6Xr2qVhh5QXiefJW29DJHXkoiuuy
DNZ92edvuUUsQb8YoeGn392WxsgNUjh4CYSLgKLdSA0jMksQp7FPuzHQg3Wm6B8UMvVL6mthq4AV
+2MRRLZoSHSbmZYm4yxCu1B6OBnUWIxVeH7+Lk2A/6YzezDfKopoLngBsTCIPRCDGSat/pSS+5vF
NdK9OtEh6Horj9s4cIHW9lqjvjpt5V6kH0/Ao/s3VsbZNomJlIktQqebxXiDS2TvvZQoDgP14dBf
/36Vfyu+tVz7fun+63/5Nv3bt6qeUTmm3X//8131837yowq/dF/+dCcqEcPMD/0PMMk/MDTzUL7R
r//y//aL/+nHx3e5zvWP//afv3yHfBkK1bXiW/eXat0IDIrif75uC//X/yy+VoP493X+z0f+Wuc7
nwLXAYphWfCDqKYp2X/dubE9s2woQf6HQoyl7+91vvMJBLiD7Q9Be8AijC/9VucjGyMNE+yQZ4Aw
Yo/zd3ZupruKzv8kSsd6yLODzGDQTuDH/nOdj5o7U30Hzz0v2NGjV0ufm2DQjzIY8UWVfn4dFvNY
6OlVS4301i3b9HaOC+eAoyWJhk7E+Edsgtvg5oRtwyE9tt5RzdQZ9LwY8nuCAEgxg1Vti+7AZ3m5
R5i+XL1qmHG3m4Iwjb67rw21+7BywEdFaGBZ497IJge2Rzy5+2FePndrPdQTovXzxhn1AWSy6Ji4
mB1xFHraXZBgJBfPP07BspsZcaMAIfi6BRqjZVQTZVvoT67dPfaBg84WWf3juMA8mUFzo78l5My1
y523JJiTjbx9VNCv3WUp6R1EQDpSvRmaav5hxBnIndKvTrQ43T5LcRwbKIK31gyHrphbUlD7JSDT
Oeki4Y3OYehl/BY0DAQb6Jm9JmZKTX3ad/Po3nQjv4hT2+pcNtRSTTAPjOtGPM7VTKRWR+0eqHjZ
YxLI4G/avBytKQ4ym96TxeZKWef9qTS+tg56Z0vZ6QkV8lNWuOMptQDKybp4qk0TKFNXMEye1XYJ
9G+GU1m3sa66kx9U1wxIB+ID0BNFrxf7tKd7SYzq6CPzvXg24eiybQeMemGmLcF3u6UqpANCDl07
1c5E/b1hBmR+65bu5NYmMhH+MItklfEbOcvP0dobmhzXa6D9hMkrjFNnwgxeI1F8hL5wP3fFeCUB
D3CfN1eRPvbyi0fEQsBQtbY699YpTPcCLR0/gr7oYVl7HOqk+L6RFW8w4CuzyKyMgkABfUE4noC0
9gl3Q8/n71CcUMARtn3RlAR9hzCFsCJRAUqAqFoSvtDnuhFN1dAjpCjFw6hqj95NszazSjG6e1Ny
Dhw3IbR3ORdk2L+YLno75YpvcRP/guTlzuhzcLmGII6g9ARmJ6+5wwUXsw84wyoMnn08BfBVrU2C
VgOAEaJtdhhpGFvVgv6s+Cz82afpmJaTqN3l9PH3IjNmhtLDyRzrZJ9Zrbj13bKJzGEhXaS2n5Nu
gpothluPxCQJWS6yLZXdofq7CdyivQVzcKg1ElhtorRh5o57ZWsLo8Agfw5AFZw1x55JHuFuw7ca
Os/cZ11SnT2WAZsuoXftBrJz0zmYtpkKxEPVEkqhx746FrWp3wLrMCO2rO1TOdgnPG/GHfvU+bmC
ndJid6jandn0Fr18RdrPpOn7Os2qg6Zacw8Sw3gevOqxKN0h6oupP/Drq0NFmRvqrGBOgTJiRCKy
esrK/KEgBXjfK3B5pp+BD/bSZpvZevet127rDnaBYBEb+YppO0ug7Gz0znT51z/J0CD/hycZCRZ/
Pfw+HvLrEYZFPbDIMEX/YXFkeXyzX48w8xOecPZUeK0Mz/dWS9NvCab2J89wEUO7PueKx6fh9yOM
URVsL4uk+Y948L93hDH++usRZupYsC10I8ysdGfVWP9xVEWe8MI2ljwTn1DDndtc2g4xQUlY0+83
2eAympoGhPVufqbQTsC9uc5D7mRvelGM76AycqxRaX+0x2IjkzHdqaBw4OsW9WnRtDfbn5N7HDHf
zWSqDwUdUbh4noSuX/qQb3XvUTnDwWD6H2aT8I4Wq+rIZmnDsoDCGhYeorKkRkFZQpy2VdUR2kXK
UeCReFrISb+DkeZtJjITiCFAFEKSSr/aYNLvhVzi83KVja6fjMxBHlOrp1LmS9h4Gtt3FbyZwule
9NR90YoJB5NbZ3uzKmgMEz+7GBVUSdtwmkjPvHqzDLq4asFiwBVyzL1Y+jfRGkmUAO95qYrgDRLu
A0EkxWezmo7AOEdGHzLghE1uzJj8SB8+5p0byDfHTMxdomfk4enIGMg4J0DWIrwncCovTBuMGVK0
A0VxV92wY0AAMhbTdUFCzKZzNu/b3K8PaGrLIyK9wrUIbMm75uLm6YUxkTh93GMkTdQWqhOn0Uza
HGsKyNA0T4RM59GMn/Y215MDHXuF8Xyy79ug2De48TZegh87gf3JaC0dbopsORarmKNvNPGYugCO
PfNmQWyyZ/jxOZF9fofZnPgs/CDxyBXYsrOJ5a4i6NYjVxI9CQOBuKa77NjfGkFq4PJBiYr7Su41
OoLHvpLon2d6zviptnTneU4zdQ1QFjCjUNdWoWWYutPvN+OKX41Xi0a6MG4wXGApH51sWZpoS/yc
5V/+vVks7ZmZ32cEINN7E9fv87AkjzBZ2m1b8S6aemCMvhm/dKMx3nooChtSgjQIVVvI0u9o7buD
nnDYOMxRomwq1ENnlt3ZmGfo1Sh4t53TpmdIAj5c6Z6w8dd+ZsnhiHGJtK4dotmULsvP2bxxoemw
lCuUfbSHp5ELNzlP5j3TJvO+NoV2Lv3yMJKdnbRNfK+smYWvkT6aXdMe2oyNoOdN2jZmNoQxRwnq
sPKZ4xuYXMlVvy/kiQb0OXDFF41ZwlZ2pGi7E8kJJssjEQc9AeCCKBV9N1cq2U5VTi+d2J/TIb/o
OgrMrM7PjXJf7bZyYFV1D6mPvCvjFEQyQkfKLHJLBXOrOjM+ppiBqPuGaac0eWLSNO/soTzyfIhW
0LJgHxs/xmwVVizzLl0hE/FUkkpmTDj9ku8iThXDAC0PZVeqMB2BxpolEklKg/3qFipiKfZolvOt
o1XkSamrtN2et2Ueg97G9rDkQRLmMrTnYhW59sum7KdgqymNnb10D8UC6HbO7Xdlx0QoacFFp9GN
7LK8G2Dg7iyYFxunwFw1VK7ae2gnCZY2b6dgvrBcF3F8A4vxkNompSKggrYkkApcMVaSLfA/i/0T
qIU5HvfsHQAxdSrfG0kWhwUTyy1r0f2iJ++YCSGHWjnzXVAmWxab9oElYLXxWFhWymLo509Hpymh
kaazte+Gcos+aLjEumQKmeRauPjVwWtXYvh0l0mwj5gJj6ljRr3Zg1MisX47574ZdTljgzkbzwoB
UdTM4i61HdJP1liYUsP7XX73SVFnHrcpFjMO2yK3t3aOoarrUe7q1E+LIqBzFcAGC8nTLagsl66Q
Rtf5WgdNh4c+5qJbCi2ky9q2SL1DBzTXtluBY0hgdqWPcabRCy4T1bKTvvPQ9dq7b0jATN5yoIoD
gG4GI1MnH29aJqBD1eRByYnTZZLecUnFDwJRdKDSpCDGrvmLU5UpWJMSbgneWw1jYynHMpKzbR1l
s+cQyvc9dBLV+9aGgGtmCe1EQLaw9kM3t0fU5mGm82xEqr8yJy9YxmCeL2KcfI0XAQqTEdd4Lms8
ARQi+RENWx5ZSfZl8tGKmyNYYa40J4wmbmRmyt22gj2gHFsIWaykNnUmd66z6Hd8wpFqsZKOYaNR
+cfFv7pFnaGriVr2n08D9qiI/lxD/fqQX2so65OPQBYYsGk4vvnHdZ/5CSGup+sUMCzcKGV+r6Hg
CDMFQK/LioA+/c9jAIe5wP+j9NZ0VnfYn8cAvm0zjDDwj4Fi/Kt7bOwXIpXkiqHoqu46AcAX46Cu
OSXFc/EiNfYKsdYOB88X+WNljnLP+M0G0cqct18PQ4ZPLKPWA9LlpEzWI9P8OD2D9SBlw4XICjcI
TyK/a4hL0tdjF1a4eSNc4iDa7DFelHNTzPqRCnO4qUYoDeXggiJTPtKtWlbIGjUTbIpp3gTjCv1P
pxvHy/RLFsj0eUBkJec0fmjmKX2uTXsvtD6Imti9eLNXnRND1mex3kAEg3qoWyQkNzRCzSLYcFn+
zdQVKe22Y7+NJu7bGZtHV3vNwfctoqvIPYyYsmf7j7uxV30vKKkuRZwv9EbEU0COaV7txYnhQQRr
tjw5MrBF2s62TyPI1oi5PuMMrVleQepZ5aA/T1REzuiKG9rVX9ymaULCNZ2wX0Nc5wV9UtCWzln2
TrI3pXgF4Oucq/Xm408fNx//wokd5xy0ZIw71be5TKfb9AOcwe5s41PB7grsW4Rm2h0AX/aP/F5S
JxJxvFruUN2MAoVQ6JC5oBpkmEnVVQerz3wEqs68t9uStMKlKc49YMg/3Pz+dxOZVOe0t9QOanqJ
LnLoQoYVQQSwZFx5MLCTbfkVWnn5VmnOc+IUE9oFstL0Wq9w8McZsUHLIRF6xg6w10NWDXGE/4e3
haeCi/Jl6Nl9eeZli08EOKQNyU206syG3CZ4Bs4+YZurjGOsE5mbZfF07UFUSrTCqZ0497xjp9Bp
u/FajGSH+YMqtxbTRkIUMeG1qx2vWI15Gs/xUX549VbXXlDt0LXFbHP1Bo+zn2/ZFfI+98b5OsKt
a4zpWec/NKCr2HhqcW6S2SCtaSmROtL1RuUyD7t4+gEe2If9ttYioFvuK/2rFRPkOQfLq9vG/bGs
pbltRzLhJOvRqEjm5YFmH9SfYwOsa9Jb/ExnP62uU5uOCBT7+JSavI88HIkxOy5C4Z3qoX/V+2E8
BLierwLfTzKUzlfNsraj58/HVi91tlDJtu27H1nTN4+VV8i9mQTxNlgWfYcIpj7Dyds2HvIvOc3T
bYf4cmgg7BNzVN7YAuO9PTln12Vm5SrPuJYj6hgnHdvI7UbFljAn+shf/wjJ6KkxyMP4uPfzxmmM
zUz9s0/iUV4GzY6sVmUPcHraMGkd7cQFSKHVFa469n5TfBOFSU0S5AkNWL+1es5+t9Ve006NUaIP
4d9v7vc/qsuX4of681j6/9MpNVl860j3n59LT6BTvvz1ZPr5oN9PJlT3ge9AlMOTYXM0/KO7R+kC
fI6Dx/sYQ/9+Mnmf8I9A4cVRREKBDRrlHwNql5OOR9H9rweJ5/yt+fQ6BP/jwaRjdGY4Z2MwWT0o
9jrI+GNzT/ZNM1alR7qF8stjCZBh2EzGTSEloR5ZAaRcEMJxU/rTclO7v4wZzZWfBHdIU+3QTFdl
CpApz3G0R4PpEjhq56opSFT+yqTCgACdSjzbwBFfyj5Tp96TDyJvp1PfussB55PQJyKUHXc4drbw
nsYiS4jktc7CRruXQmv7POE63YwmqX3Gys6qZyha9crTCgBrxSmErWVlbTU0PCcyjeOY8NipL8f7
dCgjxieK1RlbfmdWrwZSvwe5Gg9Fk5Z3rb6yH0r8rqlZsoGfeForASz+CQMDC2Zgq9oM6dxcVonH
aMEOA/YSjqRondk4+A8ox+EUJ/1NtzLHMGOeJ2JBbqYMIXBBdFwDoIxwk0O+EsvslV3GDiMsrBGt
eebHhzojfc7j+AgnHf0MPpCYuLEb0enkzmd9cfHxlFzq8tD7Mj4OjdOeuljUp/a8OF11b3amG0oN
nXNVpARd3IFsMxEjFtqdK6xjW/GqDX5ZhK3L8hry+z4vc+uSC009aTNyvAzRRE+PtpkLd0ZyoDfq
hBfozB4swDth3Fttg6igTNxbVNzOofXqrw7V82Pd7DWztR5T1BaPXQ9D1mhsKtoVL7GIxue8rF8D
d/bv9KD072SroUIalYzyujHO/rgYZ+mTKC+d5gG77nRPB/FW2uZ4kpRHlwl9w9ZHmUB885SeM3YD
uYEfws9y9ZpYWOLUhOawwUz3sRY3dIQ+A9K+yFtyrth5c5cSF/DQ55BEG0hniCy6Qwc26tUQxJ82
Opuwhqg/HDnViSABdf64iYk4PVfmMOyp1p4bVqh3HzcOm7M72RXQWWrXjupl2n7ISaDUzRffie8/
5CcffyWdIhTYmYhTHKrnKZqEZYV6SxKyrEvQxL1v3MVgMjAKjZgxuxx2BdJfNQ75qxibW8O1SMnB
q6ONS7ZffElDyuYYPsZ7XBAHa3EEkZ9j5odONiez8REFVHV70yXsY/zatvH3pJ3OGW6rEyOmTQ54
WrNd7T0enWbLSSUfU90wd1VS2+dB1uG0gtSmFanmf8DVVsxatQLXEOLxX7dC2GTWPmVN4Zw+bhJn
jNwV2Zav8DZ9xbgZcx7s2nykPNFr6wmt9+fsA/s2AEdypng88Z+27GvocF4DJo4YAnA2KzrOXCFy
CzS5ZsXKCfvYrJg5Ni/BYXFQrCfj8PovfgzRtqzNyT8/hvZf8i//+3/8ld7181G/nkP+JwRUlkkj
5DHI/fAZ/noOIYg04W9BjOIBFMnsKH+bMruf2Pxz2LBidHEwrsyt3xalNE94Flmvcomzg78ZwmKw
lf3LSbQqIW1gqzwN5syeubZQf1BExjoc3KDo09BOKY1xjYuzGpU4a8kzyADtIKtmYkDUV9sKtNNB
D/L+okZ7vnXTu7p4REI1nXAlA4leEpqQpR82ldHfxRYmAHf0tcig3HJLdcYTvmxo4qeTbQ/ol2x1
HyR9KByiqBOr3xMG8Qy8osS2EZ+besEFXCRrre29VhK6D3vWW3Oc0/1CqhDaq1mZL26lxCU1Hz10
gZvWLe2wwz+m1phmTEEbSIPmDhZ+iOoy7LI3AD2AJRnPbRYsf4mGatDCymy9BoXcxnZy6yMbrxl/
mmjCiflDEAP80TC+sIPtBVfPve9GC18PUH2h9xwDicxYbGv7TiZPVf04eSeexU6Tq3vhB5pHohkS
fHr2Xdvfz9NJYiYoj81zNT1wuhvBDggFzqUnRdjJlHxul19Mr8F3js2DyOO5BZYE2ivQzgm6lBql
skmOfNWVtLHvmctA8Y7ws3y+G8iJTAkNqVh59vOuszjiSXHH9/DoFJ8rt4nK/uBrFwwQCE9fWQd0
Gl7wNw3UPemxiO42PkxAjd11Ez/OFqBa+8JPnhuuMuDVfqROvEmxiydIVcrqmshX8j16A//dGtA7
qi9J8Jb5YK8PvniRbA61bwk5paP5OqYY0XB0TsyrV0p+kxzbcd8skTXvcigOavoa82PhnW6q5tWZ
Ttr4QAxrbUeLHQXdyfEPY/pml6+593jLuhLTjbDPJWGfMX6NMtiU9Or1+LImJKfZjjG4yyT2QBqA
B7PKIYpvJNlliZzkXHT478bHHBxKkr0JU2e9SknCbK/DNmXscvtWabhoDkFB439esquQLxnq1X60
NzsdULX2f7g7k+XGkSxrv8pvvUcZHDMWveEEzqRIzRuYpAhhngHH8PT9QZn1V1e2WZnVthbJDClC
A0nA3e+953yHAGWpf2SE7ClkY7n9t1SP9dAv4I8M1k1UDZTWceH6H9C9OuRv/XaoPArYBrOnQ9a3
UtLiBRqKHZ+YTNVkX+uu9ibtoOJ5NP+78T3oPmaNcEGudS8eHPecVM+jPoCZwUbhkHt3MoYPbLRN
+yvSLsy+ociQCKtRVWM9XeKjJQtRYocxkAHq5CZN/QfVPxfrp+xhTIhk2VvtGrZe/DTk50HbcjGF
4gYkFI8FPinSdqPxgSSAHDMntDral2gz31LMjumnH10zLG4IYhZl9QkKKs89n6bFdJi015KLVlqY
YHc5ZpIC3S74yuZTzY6WvTaQEiMk8x98QtkFv/Jk7GhuJkQJdNxFK125Bo25KxOSHvTloO0V86Dm
GwqimDdYW6rVYZCvPoVdz/NcFWT/noDlMBXpQOVM9quVvMc0Fg2vCH6z8y1U5ZtTwiKzrp1+KPNN
yqzb+CWMXzF9CJRLC9tlJAyEZpXKTaRs2SttyVTqrJXdLuich6onEKe+Jx3CTE43ZnhhqeiVW9l/
W46/93tS8rpLE9wRYVVYtmrwBUiUHJZA31B2BnurVb1Lfae1F8UixweDdO+cM8S8pfmhRvsBz1sA
zCEdHGylnhPvZIaRhHU4iCzyS6++HS/NrtoEhfAM+cS/yYKLGK4mebXKuhKeKxhrFM/gXqAv+n2w
QpOHFU9udJ6jW5ULl/BTqZ5BeLnZk2Lf+Bmqe7bh/yrvNpFXSiQXArGYk39p1V3EXpQ9FAVIO+fK
/LrRn3RydDrcvZhb3CrZ5gyCKk6Y7p6bLCiQam3sDMPbc6N8h8Nvt8WZRzT8ugFWI1btePXDF0W/
5cYtDm9t1K2s9Ltxr6NEo3Y15UNdHgf3WNgXFzrGeMzk78p+EMa17XYopAesgx3Bm2A1HtImxor8
lFanvNkrW8M42EjVOR2mDN3X/SyzXZn+ttZ7GA3F0rf25fQaJA+TdvazMyAjKz/3+UEbu0VJT77K
WMKOav9mYZKGhBzzLT6kVh5GrYJ+4Wk5fL3VkG54lVkAI+C5/GiHhLuBUaTuQIMzjsI/uZAi4p05
gnU+KMnGNm61Br97oG8AXSP66KprZh1KXj5DPBSZZ9LDPrkhYZYntzxl5TWpzm235gmq3S1ttvj0
eEbW+JRnR9mj635rOU/EXzHq70w+GPp1LB9eTFSAAeswJRchpdpHGbx18oGFZswuqUOI6WsWHabx
VhkvTUlI665nNAIHdtrh9LV6ppZoSxAhZr/t4Da6d9aYLNtn2kmECJcejPKjMPWlNFntWV4D92hz
OcUIDNnh76UCeopXu6l+EVY8L8iob2cAs/ridJ/CihZB+ZtJBXM56CYLZbwDgQkkRcoZf3tpeUJd
RfomMfY+x4YAGXG2nAhBIJE8PmvJZy4+kDby27v1PVhX5tlIrln2PMpkwytlEczRXYAZwlhh6mLF
uB9Q5L90wcXI75nYaTS8MOgvoOshUMWsrk8rXsYsBNmd9ot8ivm/WMTRm1Mgobl2nhoskeKX0U2P
jkInQJGJlfIeyafaBPqICz8dXrpknwUnq/qqBtLCH9PIy5NLQ68vYDzSsbya1LSgv7Jep1b+lViA
pMihh27xQiDFIuDCad1h5Vdn7hHgqJylCBAbh42LMB6ZaMx0QyQnNmXQu1w/K+CbfdAiLT3wqkNA
0OtdiVuXNlTufnTtbcLcQcA5EIPpxv7FK9MaSye7865M/Uhu4xbJlCNPwgdksM6iL0aoMFXY98fP
dlaxsz+zb47VkzM8IPRx0PTwlHgLpmI9yjuJlkSrzptiFuyNEb/pbuw/oeW3XL/FK3tfTIDCZHmu
v2jS7ai8mDoAAs9V9rhby3ptU6KIjd1+mwMLfkto7+Ogt8SPv06Hurl37rMBtrjkdgSD449MJC/c
dEG2xQ+N170YP6SzTbUj07vE2XTTp89IUvlKnYvtngzrwA9Vag97HVc4STsivvDKTpCaoBkriHXY
xrDuwkUiPNj3IPA3eMDSM9erjkun3gzZm48SrRB7VT6xnKbu55Q8xeYxnm9u28strzVPPQeTFJdF
Ljfz0LwnjX4A1EQfMb9z3tDVzx41e4Vp3ctVz6GtlxA7IrMW1OZTuR4DuBomR8ktH2olgEv0eMA4
A0LZuFEDm1s9WcZM0rkaTI0EAMKxT7Wx63Wi0y086fQPUuwpZPZi1FtrIakWJbitS2I5S/4d75eN
d8iW12YGnEIskLukX7Azq84HPcWVHt9t/4hoPqGqLVY+jlX7HeAYzdDFAJ2aTF6pPNEiWIjyIQOC
ITYuidg9On4zu+EUrgUN0h3LYK+eKlJeLeVl7D8kb0tgM37esvvF8tqVM5xT3QCab611Q55f/5QN
jDm+VCrmdtepa2vGhi9R6I/jQ19uVOB8TvSbQJEUp56J/k9dcRXr/mNabAExVfoiVb2o5hzChqjk
m6H5ngjuRV/IBaU5+FpZ1wow4WsCA/TmFYcFS3GSr0c6v7V/6uwVt6zWIxKBr7HMg1UR7Dqg/R3n
N93ddCeVI124wjrtTzt/OjkOosC13WxrLnH11mR0v2W4h4VLZxdpcbZwPL5XXp3c1l5V1muVrwNS
qxQvtS52+hD0uybYJsk6YwDuV09KfuqGE8lAtW0vQmML/7WRawTai4jEZ/0pJsJ5VY8Hde94MQr9
lIX+XpqfWUT7/FYUV3XaynBdqGvdocja8YsAORhtxP2YAGCaYVq7l+7GLvZFl64c+dgp28Y8IzSH
c4okBj9ZHL/1yTVu7oW24Uemlk28zkEqWGNWVF0G94HB4fim2x9NdhDZMQk3kRWtNbAnLebiHXVc
QFZ22rvgR81FP12Ggdjku9Z9mPoX6ZYteKTEABmQb/Ec2OG1to5YOVJtpX3r0z22ntUChrDKHCb+
xgkL4co3Hi2AqdEtTZ/8EjXSkTnkAmczrcejxbEmPjrtLZou0vgdk3wAVw8ihFxb4m6IX3F8j7qT
s6u3fuxh7l45xZKeFOUF2JVTe/TJtdHfAL9P8ZH2XxqtkZnW/XXqv5texVkwk2cTmm5LQsQHUKOc
uwqovR9rDfetrnnpsyiXAzLBaFMOz5RumnqQOV1OLLekEZsK35byFPvzM20e+pMvEwm8FE0kk72G
S2QqrLILNpFmB4o9nM6Ri33GXkSCoLGD5r60jPBp8dIHNC9Oj/yDJ5GJV7eEdoej+Ag0twu3afrA
MI5b+ctmhYyU57Z4xdTEufW90j2uczVH83Wp4tdAObaUxV3yrbunUr3CPJbdnsw0sucHF1vaJYio
5vDDpX2/DNGAmDyv4Bjp1FPbdNikvad1R18jCOe9s3mNWD1zBlAqGNkTRC2l3M3nr0b3DPtAqYIH
fLp0hKOP7Ouypf07YiFeOfYqsjZWu2mGE0d38z46x1HIJdkKOHKQNxocIte1QXJp99IpzxHGl0FN
MGrHi9H/nVEJ1PEjLziiWQ2eXHsolZW2hC5Uncueyrj8PfhUzAmLmLhqmKfDU2E89pA/7A0DycA4
JHuGZCZ7fKa+cks26TnEsxFYZzV7dq0E5cg+be9O8J2h4s1xaGv925iyLfXXxDyT6LrIcMy0GiCE
tFp0sc35+paEYBrSS5Lvyc4MDk5wQsQCmOStJSP+3Yye6OEGmhe4uKPRFR0q55i6VOk8LZ29o54J
DZyIc6CF0yvrP2Gk3mexxAsxrmH/JfNlwpaNqnwVGr+wKILnj5e9tp+qk8JyFFzD4sSbZQR0tVdT
+KjkWGpgbWa/OyVdct3RLLiEK8prIjPXyrroVjAskP7p6Zr1d1x+Nuho5QYUe/xSgtnz99Z8om22
KaQ/smhjLHI6//nVbyt75jxSFLfSPKno2JXXReG3oNBP1C3WPlZvNv1YWqIrzjkUqjA1HzJCmPrw
W2UTGKCT0o88grpbqNa1gGFjngbnbWrRUp1z9QnalbIGsYd5Rk0Qu/JKEgHF+XSjrtXqKwjB5QUs
E7SdE/khOyZyacs5Dt/M8JL7J3O4m+UbEd+z8m6uvuJr1r2Bfllnyq8GPuGoxXT0jwwl5kuHAJOe
bBf4Kgi55gqIIW0YYqxyX0tUh0VvLxJYpe7KrfZ6/KamVwf6cv9p+p8Rudi+nq/wfCyQF3vM7Rdp
fLPzd606y9WnZm5qc02FPLxW/tpUPNs6jsNRFE8ajZXmbRx3zpOqHFVtH/oeR2hOoiT2TM7jJNZF
8VGbnlp8xD142ovLi9AI+A7biLBTzhgl/CV+gOm7e64rGtB9uG2tvSahfnzHzbdu39XGpR2RLR18
NEiQFmVOUuhLET2L/tfIW9GwA6vLPsTVVn802q70vRpQg72FC+5MbygGkFY7KwGg0M7e5iiv6iFI
X7Djw3iEd6et8PubPwdoIlZohZG6Yyqvc1/MgBdTBAUmA7Gpp2kdjI/cHcL3WlKKJ3RTgluEq774
lQLQdf29KB9ByHLzhBxi7GtqYaQI76P9ori7YvHp15ts3Dr2oxk9E8KXWPvCOLG+pfpz2DygIi9r
qv2DaW2dipoH9QJQSsLAcOCxfgqfpgZtOu3uKBTf6oNqblArTNrnmCIaYs0z6N4AcmAd5RDpX+yF
u2jtLUtWzj4aIVEDxcVSdHU1/hkA7SV1Q6k92ca7OaZbXlLanGWJEGHXEzM7MWTYRmImJ231dm2l
LzTXRvNRTMCm9qVCtLG1bqMeY8V85rK0zQAgCv/DF70TJHnpqiHvrgN/A000RbXO/b4hLI7+WMJK
TxKbnB6lElpHiQTyj4euMEwQ5jwMzMEP9pwP6dLtaXqLSNhECFZMtV5hMKLIiDH4sdpbtd6oi6Ce
tfa6fNAVcQi6tn8isGEzmJV7kzCVvIhqRPfbRWUGdKAgO2YLoegC8X7AfGQYgKxihXjqBZ1Cx7eW
ZQRNwYcfc0Taz6Yc8BpbtdlsNVJ7lm3fE0kSh6B38nIFVj66y66gII/zbG9FfXYcFPHegDBaKj2F
yjj26O4xx9H8QoiRlMMJXGm5KatqutuT+qKaxK246G+4ZYfxBJSW25G53KOKM4zhk96wicx50lmO
uk1CgWQhiMZDU3WMVwwfJLTRiT/EsvBw5DG1aXiMbkL+AtyWJbEx7VYEg370a1tbRXHFvllU4HpH
Y1hrFuwhrJfm/dhNiIF0APi8aXG9H/qmwQwE2Kw3FVyzk//KMviqlM21KFtKm5ocikoUELGcCkUB
FcnSNAb2AMi1j6NTboAPKy+6oX80ZAwusgo+kwVUA5otDNVimHFHkXWoU81YkeUarv1efmpq4l+z
huTxBBOla/Qqz7YwCckQ3ZsfXTIcFa8dkZR7qRR7Y956gjmbW+9cwelUuQBZ7rdak13bkJapCtPq
aIriV12MNmpYSsVylJJeh4MZT+V+wXBo4NgUxEjkFXYhYZYeBirlgLVXpT2vQoibo/t+UvtokuaM
ICFkukGGkoEJ1TCYxhWDpHl1JBTTwDS/GieCoadWgIrjCW6LO0xQ8tthizq7QYYy9yTppRHImL2D
yKbrbor9f/gsSnPgVfyrWdS9+/r9If8C5/jzq/6cRVlg24FhQma3UCA46j9AmcbfkLcyVjJ1kkPJ
5Ptfaj2bv7Id3bGNGdrBBOkfsyj7bypIL9gcBMmIH4vC362L1z9UeLge/7Ay/vnx/yPa7FoQB9r8
93/hr/jLKIpfyTVRXpgqACUV494/j6Ics3S6pkKTHHGhAZRwjJNP1xsGYosJKhzM08/nUtGVB6G3
30HmXkvA4Y/5/FDTyieubd1P9CQKt++Ok15ry0Rxi/fGqr5FziR6hEu5de+m2bs3Qw7qmfPCdwWC
9grAq1nUNk1HU3ENbLTjq82qdK70hEACbax2Ik3tx2hyqV5mrp5JTCxkneZUlKCzrLQYsccNGAdE
jljWRF0GQbnaJ2nFuMFt6/PPgzozR6qRvnSJPGHymeVMldQ3OXfzacKHvZ2M7gpozz/2U+ofzc5H
aVAbOZKo3MQAXdGxUFEE2G13aHAMH+NUr47h/GBHKqWSau0TlS6wNuTDc9J22d6uQwhX7lP7k9Gh
pCXDuCk2dkIZtg4xyYyOVfcFvAMH/MF3H1OlTFZdI39Jw69IfnOGo13CnEQCCvfdcceFUQz1M1Wi
zqwt2KthvUnIOX3h4K5YWH2JboDmy75s2RJpdlq6u9psKbJieYY/x3An/PzxPRoWCCefXpGvgZBT
ypzms4VqujfYZszKgXeSGey2NhX9tmxIQ9F1TkhVZWUrEYSkkMJn2TjO+EajMV1GiiyvCAXY4oVU
3tMygJPurApdMQm6QCcMsmhcdXnkHx2XeolWJeWSTGqiZWB+GSCpvaqAglp2sl5ZyIvRsLQT+vIE
YnMyZQfsn7qQAy0Jxj+VDi3CF0N1r0V+QQcQfzCHBD+Obu9Jz3g3QlJIL1oap8sRc8mC/cM9RmVY
bvFWWocqdH/5WgdSAAb2TUiZH23qyM4J72QaJu9OVmhkyGmcPFQj9ti4QZJpNn2WTrpfE+o1V4j6
HiKXX0R6PC5rt8gx+oTWBrYzV6cRixMndylM6ZFGSXUAshida3op7QdS1PQTGDDrpvk3V1esZUrL
7+pMtbERohBHwIB47H2HJkPxFXTLEix06a/b5NucWnarbisrbRG6gZcwGcwKem4xBWFs7mDbrAwN
9YvjeMwUN7BpNpaubEy07mZp8VOJjtE68hG8qSlXrqzgjyFBTwUqeu7CXF9r/oQjgQRlv5qSbaX5
L/hJ7+pMbetShnqN1d8i3rvsppDiW0QcvLqAlKZxj03u3oabqeCq1WPSDUd67eJCjvNDW9c0PEwP
3iCctEPiDozdSJ1Ej4nj68rS85KO/V1pfw9OtO1t86mlp+GMNy1IDxKaqpEZhxaBfpvqx8qoH5Uq
/g1om+NP7nuy6Y/ukz2UH9VMY7f6z7gB2k7oGpILImGuPfbMXhnOvRDn3JrOYdKf8TdExCfSOWO/
IwkB1cj41RQ/3o0Uoz+hcCWdmInZQJV+NHV5USoQl/OZTHUfnbvLVGz4nMWfBLzchJmvKkhZuhkd
7Dx6bSsCd0+a4XyoebcWSvZO48peVKs+Sh7HUP1OdfQ7fSLPjfs9iP4uHeNhPmLWCOQtY8LvwoSP
vAJXHS5OrDImVsUZM92VIxq1Jr90hjsXCNBnWTA3MSMOhjXf3lKOaN/eVEAuhpp96P4xNiqwQeTz
LlGuonBxd5YUZ5UDkBZV9yrD4lHoxyyoaAzLhNteey3GRB60S1PTrrMqjDc9pURafA3K+GuA37W0
3QIUU0JoGOeNgTeTnmraAf+gddhhECdNCLJYlTjR0fenJxvV5TIasXqWkOEHxVgUNCnD1oam1+38
vKJfqBP9KGTyRE6oJzXnbtTbOMZMAeoTq7dZ78v4VTfxt40NOYEudV20pem7NYAD6w4RVqNFLMWS
ONR9W8b0egTZFuYuJyggcxJkRdl+Cs29hS8lzI2tZdXIWk8ygxGqJ/govmDILofJ2vIKeU4T7QoC
sKcSu0JbP6ijfwdbzDQcUzamNFvvj1ZA3KoKSS203iJ0WIDHl1HPfUYrj+ObV1sdHQCJ11pykoyP
OI1wMAPL6MKbYB7Fxb+e4MxUhljZ+mNldNuxGzbERmLKexkkF7eoxW3qhjc1bDyJotWPw4sqxFd1
DDj3Ob6/E7hQ4mpYV2kHoxYfmbXpeNHSqNv0bonFO/mwgunBN+pbFtfXoKz32Bu/Jpxx3ONXJOS7
oWsXCWCZ3tI8YZTEl8ttnXMYxmwisonJPO+3OR2NUD1Qpxw6W6OPrm1q0W9sjfFo/N6XkZfaKAHN
fYeVqIPKjgDy2JXxuZozhAakyeJhUCr6HvQgy/E0hPU2NNutPhI1HjASMyEyORFKAfcsGAbIZBco
EIj5kHSCvSxjmqIcILrozMZ8aVXUx8O0TkFhRPGwa+JmbbftfjLKjUNbusobRlBknSs4633BWdhO
HsM5YZwZ1Ql6Tn32Fds/4YwfnQYACAz/kz5dclHQJzf97B4qCuVyG2Fd75FrByV0KGIpR7N67VJL
25a9ka1rJNNeN2Tcd62jHHzDfdOqObuOJrPRAE9uGdAp2sOM3NeojzwGv84OGecAVlOCsM7c/qjr
QwHMukj2snl3ByzecI7eCoCXv1X2RKIaaOR2tUH0g+pklyxcc9kne7Dg2a5LwrexHjn7jJZgIgHw
OInUacfTdLc2kB9fYuYS1bd0B+OMHTyB6IjIpRX+tK/nB46k035U9O9pJkVifvTFQilkcOqBulad
lGekVQjjaiaSoSJypopxFO/b7k0h2esWSpamdAoqD1Ooto66qtrwIjFKZ6o2KW0Bi0svTgjgQfsb
hAKTJucocYiwSTj7pm4cAuX5k0yakVQDAYIkBBqg2YPPJB1ieNzUa8Mu5SWOtnE1jWs51sou1Zpf
kKGiE87ViaZ1esCkb95ikt31YPcfXrD82Kf/VcHiocYMou6v9iJM13yKCe9//5dm/Q0cIGUBxj7D
ARuPGO9P8dyMEsF3RMVioKL7+Zq/i+eIviTc27VNdG3/x6KNF0iDxW9aGL7hCf5bKm53pgX+k72I
9HDk4GANHZziFKH/XLD0Vpg7jYIjA5EfkqUMEZpZQkPSq21YoXcqXUMicOkWmFj8hYjUYlVl9qMf
WLo3LifsxoQo6Uu1zQASNpyLDMYKFsKmddNpJYPzDEcNh4fBmPR9nSsv6sDIUVrgPnJDrk06nElD
17hWJeITF56WdPkNEJTEcAC7lFDASBSeMYa3HkbIsqY2OVq+RGTQemaPxTP0XXPLkOFSBvYnJX+0
qEL67JWFhQjNOEMuH8qFeGHBJFLJLRjOZvVzUerOhntlWVa6tvZ9Eh/73NgUik573OoeTAjDXlAq
7+q+LIT9lO4MpbHWFgG7RhhNS22o1JXbMy3CNrJP7S/4u8yLI5+cAdwXnA1j3KrkUxsdrp4x8Rk7
hVbHTIO+s2RS39jmlmgaKVxjYauB3AhngrgYhhdzvNZ1DWFLy39Hjv+Z1b3G+hw+t7hxWIMLgwF1
dmrd3mdkG06EKfxCQivgAwKFmrL+s6evychCbbt23aRyB8hp3Ze1R4SnS8XQqeRQ9/2pSIu3Yor3
phk5WNGb4KGFqFJrPtksrFJndY60S+ZwO5FzxJrj7qg+DmIOwNPLFa4A5xi6ROOFDt7sAtv+upiD
8/Dj5kuhVfZzR6qeZRGvl89Be5B1YT47zHXTvMU+DYl2NcWadtGioNw0+i930FWUM7qX41I7K87Z
VMimdy27PPw8mABc1kXL5DrinT9ZkRSrrk+YLUpTLsK0K0+B2sdr0iAzIpKSYScSJuaTgo5LiYxs
Ryer2ml98WhZ2S9F14xzOqn5CbI4/Te3y46mVto3U2N9rUV610MzJtaiuhtGnqzHVi1B3GKrG6N1
xHWzBrIwnsckvRF5Vu8N5GfLAWv1frALYIcGmbBNVzIh7ugLm/xOz8pICn0fnNtSb86RXsQg2sHk
WP1MzJEzQefngSzF6QDx970YK8sbhtFQV4rse4/TD1Mh4frMm+tNaMfgeTBLHXK9HhdD2k+PWRpO
10Kvt53A+6C1dr6LUtMid+IlbqZFIT0Z2uqVQAfjTL8AEMNUXfWSQDqzjKAnULZjdHrQsnTEIN5l
mLUIOepKQoF0HwkRKkEH3tAeyhjdVcYkek1qbBtsSbAb1gE21w1yw/QyagKpoOZ4XSmL8xgkPDXs
vfBSuicydzhUzIN94hKcEHR3XOjDAxzSyWtcN97/fC6k17PTJiu9JQJdZ2F/K0GZP2kT97zpyvCh
tEv0fBOWbVqS1kfiftYIxU/xZBZnB27l2Z8fQj3rjyFz+0Ha9DrB5S5DEW1z39HPxFqiVSjrcmea
5zKIh+e4CqMHf7JPYhDEBGVboFzj/h8P9fxhGla/e615/E/fHfFT/kvn7fajRjrc/qWfx6owf9n/
3x419j/6eSoSc9M2/rE9Gn+bd0C2HZ2uHj0/Ood/3x5t0m1Utk7NNHVbqC5/9XdtObJzKLx8laFb
9JDEv7U9/p9kaNVU+faupmKcIpsHcfk/b49qpqqd4scu6/2TmWfJdoid8cnXaiwpZbyyhI++JKw4
dpayfzeb8Vjouf9NRC6+GgauA/RBK4/CWzxN4yGL2rfWbalagrT1xpG2XJDqzsEZaFksfj5WXOEf
lcTP6X1rumfGlrtr/fwZRIO9UQ0zRBLoKJeWlZWOD3E6kaomcA+h4HLGGDawz9U3M5XbqG3eKY3p
6OUy84RWE81jiIM2P/z86ech5fnAi2V6oxWl+igQSKD9e0zRVidBJg41WuAT0ERxzEsEL8pwUgQj
SA18QORXyWkECkaMqeM89YpWHltVgT9h6C9NUirP8FOhq+jyExf+xrHh9LcuOXEtmMuNXzrT2m9V
6zF3CIYpq3hL92gWM5TdW01sD46Xfqc5WfUEMp+uTR/OR2w+dAFILKNKKtufD/0RRMCQxrA7A/2z
rjLF+6mWpWrzKWHgAukiUh9C39r4KYxkw+/Do2qhsZ5adH62IoFKEWex6RnxLzEjzwuA4umieY8A
DEJIcPyLI0newIdUuAq9E4J3nvUa3YRq568NrxGdNS1CpkOrIe39Zq1VnMAX7J8VqCeLbOrkdzEk
yyYcFahMOfG2bmts+hjtkjX1+tmuAdcqqZbfkjFBaD5V2sru6CDXiT7eMFJ9ZxgMLoOh3BxJBTXZ
xOaS/HEdshSVBnnbx4Dl8GGwMLcVYdFcgrx7dtW627fYAdkvhaFtVaM7FJzzV/T/ugcymCsU2am/
6SuENLEMn5lxspEF+AzaEq1vab+IlrlbuXUSB6Jb52qbzklVclrkwzQU8oB7udrGs3pWH7MXCLst
arjQ8gzCLt1m3MpAI9JZNVC/CAAg+8536wcbjx8TSfys2kh73M1MtEgzI8zUm+XP56yS6Xw4FyDJ
SZnLEZ+6pJ4LlHIuVTJqFkBlJNDMZUwSbc25rEl/ChwqHX0ueXBHORss/5HXzwVRMpdG7VwkRfOf
3LlwijETLlNf6CfXAlxChUUyYHFSGA0yJAQH7cbVpkw4fIFvY8Q4F2hBR6nWdW8aaLZt36QDCK7W
+qBJGl9qLHBLV0/DA1Iiz7XSei/AWSKi12lq+9V+PhHsBQGFmyFu9EWVEMimNFp51dcdWy3AkToR
jLebN1LGK5VAzyzZJJxIVyKWJ9rz/d1CwAW3v79opQJSNs+qxzH2X5TSLZ6nNlXXUIwxJXQ3f7QZ
qkvHetKGftZY2shxO64yErm4paZYEu9IYKkvjXztmInXYEV8NRLAMq4rkUna9YGEi+agtGQbQqBp
vB4UvlfltrM0zeQht4buSjc82nS6rHY4cEgSNzn+9kEAJCSIKEpV6N2T0gw7u8hepU5gq7TKadVY
QHWINiSZm9AcWAJtQVcp1rbcQCbwD21n1cLx3Iq+fuTG2hG1DwVI0qC3skKxTEo/wHuh+vA5e8hH
OJ/NRnA7WfKxNcNfndKWb8K1cac1BE6rI82rXuZ3om+HA2Z+8r16kGu2Tssq7Wx5iK1A306xf+7p
kD653VsX1O2zbqNDbHQcbdGE9sRuL1OmQdOZHwLD5e2CkAJkOD8pNpBpbSDeI1FwmSQGYCruiqe8
HR3Ma8kIThiNBqcQ1RtyrTsxuOVIHxmAzlnHcz9rLsU41UuzJ1SlFvrjlA5flQKfjkHJzL0LlhN5
4jD92ur2H3/s0O1/OUXcfaQFeXt/hfzjOZu/7s9zh8M5gaKcKR38NPzSjAT/LMutv2nm7LqG/88s
Ucxwkb+fOziSkLc2ny5sQ2h8g3+cOwyAIPMEcc7qs7j7xb9XlvPj/1KWm5YwfrIEHACPP3PG/2Vp
Sysf7kVXMkfUJFrvuhmvpFuDoCQtxZV18mhC0qVpHbSnQEp5IJMy2YiCYwdoS7G0AljT1kydNmb+
tAaIWsxE6nFmU/soGxMHGeswc6stelsZk9FHf2Zaj7OXbcpS+943geNJF/a1NVOw/ZmHXSKoVSSE
bGdmZfdzIE8587OnekLwODO105CG3kzZJlotgTAECh4A91RB4h5nJnciZnq7A2/KkX2HkLnCFBZa
OOYSImYLGJ5eF2sbPWQdjAqI/hZnrQO02ubw8yd/nvzl1Oi5H/g7PMrmgeJ5XKmZYi/0cmQsmPEv
Yk5jSxf84Cr3ZQlL3jia/OL7ge39AHbf6wMcPz8PTaeS8FQwevrjQ8Ul4WpoES85YX81swxAiZm+
KXpsPzOFImmjz7ZJX6ZP/YSNMBb4Ako13tvAr/K4u5lyCDd9NBUbM+2uIc3LfapGs1tYkwfXPmMo
RyQzFvURhV+8SGpWhwx268ugPZThGyHL+yC3+7d2QtTahLMxcUACiE6daXT3Yg32lSC49GA15av5
P9yd127kWrRdv4gGc3gthspZJan0Qigy58yf8df4vzzYF77X8IMBvxo4EKSDbnVVkdx7r7XmHLPt
O69elolhJJbH7HJCe4cs38hSd+gI7YZwVzVu16BHixaBw398WYhelLwxb/s//9/yHWTq//VH/vNH
ZkEzsTfVciCSg10IlwCdofAj0l295Z2CmiykbTInZ2mu6ClKVX1LoqSz6SlpXtwpBzUGOBY2DK2x
k5P6TdE7MVzdZo3e7v59SXIiXaO6Sla+IEVPROUofiv0klnfjfsptAab/NPZ7Xs/phvUoAtHe3Wn
NwKVa0S1aEgfY9ua5DAw/czaTqLdzZdxsQp2tb/OoGUfQih+UFwskRlBJh9kPAqp7FdHxvMvjQIV
Zywnp4iK5MGh9jsBu7+pwlLqiOvFsl3k3YAjyJ+cJKGfPSi9eRlgudixgElDG43qwhDTJhBGvv37
0hqF5BKyTihc17sxU/mbHpnqesDBuSXWobr0xkIGy2Ws6e3IlFFQm3smC8ouUikd8HKGZyuVg3Md
GBE9euSsnZoaqN9JylVKbEFB5n8TCJNxoi6KeDdS/Xo8RktwUSQd9GMhkoBrpmXu6JMoXf59MQpR
2ht4Uf/9FGVMK7rJ3HQGHeyoauddmUcdCsiO+EEhNDUGnNBQLRqZuZMUM9+S32ATemn+x49CFHBm
7bVVv+DYsXo6kRWQyMAhb1oF+MVg5l2W6f0wmPrq3+Dej5OphH4jQhAS5NmRSWYTsrZ95E3Na5Yk
bDE9xkfGwc1pYtl1+26RrqciCl9gvlyBRtqDXiRBJyP9Zsgh5I4Bpp4olT4wovEnCGQ9BO2M0Q2d
oN/0qT1rg7buO5AIIwGIRpbCL8vQRcpItEVNSpyIA7HTqdESdiQ0+Qmyd36i4imR+/u9mwjN0Qzb
/+9xW7SJ/69F//bzf/z36P9oiP/H3/mvnVc2ZUuUDBYssBn/VfHr/22RzdAQp3L/Ry/5r53X+G8a
/XPJBMRF2pS+bMr/VfHTZkPBw5ZNNceO/f+y83Ik+D+2Xkp+qn1esSoaJm2H5d3+727yxBQqeSC/
xKnMftOP0ZshpcZzHIzfvhXaexV109pq4/FkWmmK1LINoG1lpMnpFbkfSIIoda3sJBSgNfgVSLyj
GQ8NgegNehrJt3GIryKUw3Sr7CpeC37iLhK3AQGopB2BDVvO6GCBbDYjKlbo/w7WDvqo6zJw8VKu
JNy9W/x51MhOwG1LV+7HKj8j6znFu0C+ptFtkDaVcFLIIOA7Over0ZFW7aGRjgXFzQIPJOesPop0
UmOEru2tzZ9Fvi82IgzidfgrR568gi7yaSqbnvQ1K/6O2K3zx5CtK82bPqfonUz2uXoW42PA7tqg
Al8sFtHwGeheW+KzWMnxOq7eJJXBwKFDC2H2FN+Oaf2wYK0yvC+J8Be5IcOA9SKfXganLsTO3G3c
mdY8AXb2hK3oMbWfvXBNxKtQHqdkE5Yk8KwgKPZPQfuQyYJczFkhXYQp+Im1DyEr7tbwg91/FXuC
29eEemwG4U/hL2bRj9iem9+GdRs/jzs7efzosYgLwx0QOCd6gCSuWq0MfedHJ0U+i/0+yrj6cJ3T
ca2GJ1l3RbQNM5ArPbpIIr7eU4oqaz4PyhPH1KoBJhj2oUMeI1EGVDDZ1nBI00uOkbj+w7DUPgNP
wzaH2Es9Jjl+dfycAZ4qIFjM/FkaC+BnbftP6z4TKCG+JN2roR0qkd3DRrEslIgpoVsssIPXKfyB
bIc9C6vrW6WerHxLgI875tdFj43yt+93U3jVMQq1wqc1kXIHZix7RNoKHxGW2n5+FQLFVmkmqcgm
KwMM4lsj7PT4ZqU0yIFRzqzQw81aaxSSSJ83quAZ9uBF/gZqil1X6/GLiPCy2lHrqdahCv+E4TI2
b0S0Geq5Si6k4WIkJ58+LhypPqSTW6OWRuwQkXCfL2JY2lyuYsv0waTmEA37YO2TI3KeiSn0D4Z5
6/R7FP5F8etgwQNCaQ1Zl1sEWEpvDa4GpqX41qNTRh7m6PII8caD6qdvXbQiK7//bPAKdGQMJtVl
JmCFdkZ81ZWLID5UxvwGPrXF/JI2d92OvZChvoOKGbm1lTwazAWJcg2kTWtujMmrXNravjvfE2VL
3JvbLgZA/ZIq95aNbU6+ov4n6TB6XZjmt+QW1vdxCRWuJTpAf7qw6Zu9hP/IHZ3KlpOtVTyxHrhi
A1Lt/vM+6prjuyVYiY86gnfb/TI+mFKH86EKWOeQ5QEmuc9k/CxOyDwYI7iYI0r9e8DMYmBlnJHd
G3lsJ3WEUHyimZGsOrQJkPIVCAaSqzMgEjZU+Hn6Dmung3dQPHoujSI9LhxCjcJ0B8oOAkql7q/T
jOU+l5YBztr4bhYxG0EvmNbbA42O2ou3IC/w0uEvXwUBdzctxeAX6J/XB16NRQmTEN5+fKbtH8GF
K5Vki9Z65LM3hgdB+sLAanSDXUoYdJFl+eWHFZFsR1YqPGUyBE5CdLWq6NixFmA8Gwe8Wbu2uZTJ
scm9vNjBlnZadduMazJOgG1OONnRqa1QQ6zUYYPtEKjGYqEYvQlzXopLFbKG23vtsPNtzVGLHWli
dtLcRRJN5/pT1Dk0OwJOlkuVY/J6pLHKC0KuQb5htAvGFwC37oRnFp3eqqsOiwcGfNLigiN4BHMQ
kY2sn/zmjRBu+uKm1R9mPbpF9iPpX7Xx1esEfxvf6DkX+gTpPrmDvMhGZsFyVgH3OPnS0YIRHMJi
oNUYKXclA0f0NRlfCj4YOSGDTDj3PDNa+YoHk2AynC2VbTpD9Qjt2Ol7Zlr5BxK5lcqiIvAHdEaR
khbx4g7+cCMFd7y0Kt2zFSQCQ/VUBKK0utEMraJooeb9Zfb3jPlHqjLHCEM+GaiI2DtpwAr1m8lk
uIj38xfvn1RCXuZRxC8hRgP3AUtoveEIqJ1l62I0z677KcRHX7/nAoqWTZge8HVFTOmyE/1bukgW
DVnFmnnJRz14wTtjSwYqE5aGGtvMXJQrMC8MUrEiAQwQxNfJB/z0G9T03hOqu11X4SJFh4jN3xN1
+6uy6ToGwT1gn+jZKZt+jXCTD4ZU0fGaxT8NQBKDVdD0eYcEm/m857T7oWm0SsjjGj4Em7zW+Iru
Ce9UoHghmQ9r1fYnFEpnkP2Q9y4REIYRsD3u16BCC/Zs0v3ok+ANL+CM0YljtmsUqKlYouO8peWN
r5MAVgKibcMMXA3G0Wyih0GUW9Wwkegb+wvsv/MAFjipukVAWDfH2ft3DLDqbeyvO2wbgX6PxQPJ
E+SgDpjLckxfIGtu4US2wYdm2fG8S8iB1jDCcoR1fBwddujWrZevkKfIO6KAJ/1hUByIw+r3G5EV
1hLRi0l2QC650rpxuSxlcm2nW92cCgxaoXHtlHu0+u3Na4yEa01N0tQeUoHtqF7S8lH5KBJPYfzJ
Ry8UDgyOZOxXw/CyuKoI52NG+26EL5H63covc2Uvw7jCJX1ETz10Y3TDHQzldEJ9R3cCC92MLdjl
yDHmZigHcHFhkmLZ0pyK7KRawUaCG67AScsQFQSKUyrIp2xsiQqIHNwt1P/Y2/OgXcvSjH//T4xZ
xndV+cqlCC12bdYXusAZ/faC5GzkxpUOyQOBcte5SfDHAWasbQBeg0ILu7tZ7KJDfR4ccSWHTmI0
K7SXTmFikyYlWTm2m2Dd979D+YjcAtE/J8OX2KD/rl3xCYHhcGKYL8GyPumRU4vIkD/N2G0qkMA4
amqmwKvehqU+9Nx3H6P6noioX1vFHaoXc3rTtW2FYnGaf7Nwj264dScyl3+mtlpFy92K7FSA2Ubc
sBus3kbEGnLhtUjElvvLnEE0l0SHwFLmXiOG+CQX16y70mbioLU1nxV9YBY0v+KTvQ9uyH58LkMX
A2/VemEJ2KN8T/rzsr76BO3WWAx/BQVmd/oJjBv995KJSCbvkU8P3wm5kRCuN5o7sKOen4XQ2qNS
7kccxBD03RQdZy8x3qCFMt6MYquYVzyCNVLgQKVjfsuRPnGGHY07fWwinVj64x2xWORgvU8tWxc4
FSe1iOrGWupZ7r9PLlc2POMuipfVsgyaRIblME+vbH3DtNMsT7YbQpwxih3l9ewhahU8EXO1mxlP
Of0z870evzE3C5BBi+qVIiAqDkK6LkmAsazA5gDos32UmeROTeUh/7Atu4Ec8fD9n3DKvR47f88C
Jvyo1l9UPAJEpez8fK5K7FkYZScFeXvH7cSaOdwTZGpwPWbpdTk1KtFHanNkaS4/CQZG1CZ4jZPx
VsfkvbMIpuNJVglGQY2AbmudlIflQiCStWVVdvVJcMXKcjNJWn0LaE6WJczqXoP+OAFBodGyksn0
hN67SuGXzPuCNTBkZVEctXbryF7OYHmyGc6sMPiL/fn1Ga7U7j1ffYbQ2NlEnZLde0b9HJcmAhhO
r6bl9ELGCpDa23GhrNR2AGDVCJ6SIaySkSi2Ag8iFY38ovoo/1bCJ3dbyOHcGn/SGMJLgxEenoVZ
Nt/+jO8T6ULOUx9mYHNwcIYXGoZgZy3pScg6AtnNWJ5mRUWlaayC4S3O1oLNZmS4w+Id9R152Ai4
OtvoqzUW2IOZvTYB6XUCwzLg7TKPekMiaqOCEqflDplgrfv5ujeuav4o2Q1T8lW/SVW1Wq8evjX9
OibvI32KkbW24YBYY1VNDxNXsRg/udd5dBOsovvR3OpgCGq28DRcNlelWkf5Z/4VEKM3tn9sVtxE
kdvEkzebsq2Q5ZbAUcDRRDY6go3mXZ9O8zrYNvKb4EbrWTsSR7qu0rW/ZtclHLlxRepEtkY2oIQt
0RLQQLF1meY9Wl4Ee32O6wxamO/59Ycs4MxWPhj5bfwaD/WlC4jZMf+SFlaS8hfUBNK8GvGFi+aQ
ouazWVS9ba4etX8iH4J94FOFVMvrln0M1XvfQeRKZg9CDUeSZjcaeDlcP0LnsNpvlkUjrF/GZrPo
nlrll++wv2PLjmjQGjuUqaM2r1C8uIL8MSmXTOg2hWGgt2bCJBMs6++bEMbzZYhzh7rYlkyWUhAS
MUGs+pxulVK3F6QY3cSVzslbrR7qZ69/L5ATPXrL8d3zyYiMaRHL2CKP52u5iNILUq8pzSyiPpEg
U0NXZ1aFHoNtUeyXlYB0LFARqT3Y5vRFC4CNFUKN8ZHXAjsw1lb1S0gutMxjMjSzQyn+GSSGAtrX
ko8keE+qn7EO7Dzl3g33mNMgViLW94GFVTsteckzQBzrqThwZDY7hveUo3yOGUlWCY+wRsOtKOBG
Hqvq2mnfJr/4NM/bRdOVSozg6DUyNrKL5QS8smzaq/92R/6JiltdYmlJH3K5z7f+Okjvc3ir/QfC
Ywzofn9NlW3OYaR2wxlUUMuJDtYSKI9gO9O5xpvLDtCECmW7vCrnBHE988n8M0KFpcFlxF0bNKlL
cBIL5bQ2RWEjcUTXAhRxLBe8BR+pGI4k6grO9sgFx7onwBNIFYerwv4G3MfCxzLdUU3y/BD1Mrlc
R/GC/6RTKGRXgy3hZ/HZx9PuCVrTacoadI/hNjwjs5W7UeHUfkA6ukQt8toaa40oXOnZKbuivtTC
i1reMK8a1jNJSWupBW+KKTwg+jMusCy8fl5AdemTWVx1k20iKPeHN4z9dldt9eKDStbt2dBCToxn
UB4VxBFecwBnJILsgFNf0wW7hYqgzZfOOtUO9mHSKxIZZfpB6UiWoGKhDNKr/VIJ+TNjxl2Zkhph
0/7XjuCbcRdcGiYk8SERt5rgSaorvs7aBquQblL94vXmnlTnDyN0KWDz7ehA4FRoUFAcwfuYoJYh
ZscbYvTt1opujBfoHnsWlBleIqEHwUYrAaW6w/JaRJZ8DncmvvIwl+yeDAOjcHrzSblHmArqaIWn
lq0jpFAUnkK5SQCtV8FLI9wz8Cevpn8CljBE5BIyH7GI6sC8YulkS8qlS7vZEcmGNegExTnBExy/
sLs7YrBVq89O+CvjF1rqeXHpO/BoTK61uuZUT3Fq00Fvj75xVozTkH7Ki0GHzMWGng0GrIUuYHCw
radfzqZcRupdbJf6Z5lTcClHQeNNNGztfUSLpcJ4f/O5HulHGGcriBRz73XGIe3/yuoum/RRguXe
ImBxLJ0Lmze8xAHKA1yn5eorOl3/tSisLbAEm2TN1ZeclHMaHLGN7Jd2xtWHBqUCkp0K4A2fI9b9
1deQ/8GfoZPwU/Obpv5hTPflctT664CtB/9PsrYw68g4vndkSyRFtlIoMxQAPLpo2gnLaT1R9oEO
FIq3GoihwB5VdUdNOeeRp7yBflqWU0nYTdbJAqlmpRw7q9dcc83i1PkEphDOA0CSRxVz+pYgyVL6
ihSOFRaxrJ91/90pKHry2l7sFiGy1FIraX63Hio6jrnfppm6bJMwLe/psh23DMduvnys8rtftA7G
sH83fMBWO1BX5G6LbKDk6fjV5n1Q3mhkqOz0ZFlYJ6I3VymVqdjBr/2ezE8qSYIyzplPw+9bn95j
+VNjIqfVb8p4GGHV0ZacDr0Fz5juSESm59L2DMq/5ZpGwptAgTBO92WmAM9ky/LMhWjHnUj7M57X
xINP2kaNvKxy/fTdFN5L609X96wKhfDmkyRjICOe8jc+GaElfZkiLu2RLJz0kivfUtEk4MHWiRt7
MUwkV1opTKvWgxsFR8Ug8/mraD9Vzi5leJsFGg6Q6fCSbwfNEVAZdwFF202i0lCgveMsctL4xcwP
/LfMN+IEsAEnBlN5k2OF55aBhgPcEacO3SnD3EgNAdibhr6MMZ+KnhgQYg2S+ifKgE5gH+L8kJrH
FMND2u7xtwPhy2k6xkJvR0lstyL/i/Oa3N9NB2e+so1UFrSj0r4Y2l9koodtr9AY/ABCJ+508xKh
g/SvQfMgCNtPC9enzNFLgX+Xys5/DhwO56ygs1hDheFJLj5J2g31o9JdahpB2U+Sn4FANTXHytYk
zzCyM+nXdErX9H8C17JTys04AvlAX4QpLi0BEve0s5/floq3R4shxTX1Sc0246+Gi4x2rBI+FLQw
tfE+as+ZJHNk77auzG5uTnaUvpApiDLaoWWeVaBkgNJTUWR2l2u3JsTpnjeHFAylkEarElod0qdV
MluruPktoz9Le0H3JvoP62/yEGFIOw6R7Ypp3rC0/yx/z1m9jjyBZWN1683a+aLBUe1iYtEJolzl
5nEhUkVy5qbd+0Ly1H56plbKrrxTtdXtStUPafMn+O8CfVCjf1Xmm6y9cUCm2l1mA9+yulsKdurh
OPsQwq9weh0mAOR7QScsEg8KyfR42EGocyKA7AYFx7pHzXaMj+N4NUiZz0A/PMhEiP6aea80r2lE
WmYEwupTzZDJr0qO2PeWOlStgHhuFr/jHznIBN6IK0HHaTm95O1drD9oLHAO82aFZhiqKJZ/8T1i
c54e2r4FFckWrcBNgN9Q43i7VKgMb7L4FjY/ZnIIycM5ZAc0yBFZI/U+cHVHqO+hdeW3iFCmKnXV
stfKINmMydGia1NajrnEbQ0VEgK2pq0k74bMq2SA0ScYALR7JpvZyuqTYOPwJA4nH1yZYXOftEgV
MHAN701+WDaqZV+mW2DHlifmhzR9bybWM4W0nx8MLjTPe3tpyI/6dYouweqiQkIV9sobgIna34r2
l+ifxPJUljw7NNaFb6N9ny28UQ/iMByiNJHcnWp6LD6d/9c0QxBIi6ZGmT8/sE0LKNnkl0z94/4l
8cqkDsLaGdw4MznNM9MPheQlyluxJlk0Aign3aZwa9Bml1EwSDImVx3kHQj0nCSwPZwRNfku5S+D
YqLqziH/ag4GFOKODHIhBobgifEha7ZNxp69j4UT+g/gQxALN0X6KMAHRZpOxFLC0t1RMlq2onpa
hP/v2XTWarKCjUEXK1oDE/a5VILLB7ccuwroPwv2hdhj4W3pWaWwNQH0r1T/tHwSgfzMjH0x43AU
1sl0LKD4N8Oz0SebCDmay3tfP3B5p/DiU0YT0DS5CLTAMzCXwPVuDQRJEkAqlCchcbvxFUf+EoyN
pPz5YCybXycHNH6yrcpzLlNsnZc3EEdvikhMi4MsQXowEkv49JVlyYBVa4zf4yaifUQx77Em0k62
k2lZOC6NS/U/7CWSnufSDUnTpEbGsTBfU6Y5F3pwOAz5NLhBsk9Bg2Hc2GL2zNRbptOOB+QYqN95
c1IQVBJS5qDyzedV9+BAhRNfeMfhHg0OB6Go9VQe8OrYOqItEJbjq6KtZIFtxcTb8qBjf+Gq/5bw
7EHsxG5ON9kfolWSvkg0cJtyh2+WydWjD9uVpn014jEP1k17mPDYUztM1auc+zSwrBXJ57wJkjVw
NBi0qntFJ/6pBAbKYlqZTAwxTRZnLcOaSMIK9DcWqxlCL9ObkDx0p03vhAJzg35aZgwnkJV8qjl6
U737H1Z8FHhyadtCM3EgDwElU9X7AvwSo/fls7UGuGr1Sxt9Wpk3uLTsaghwC2aEnf1jKr8kY9fB
oEu/ankzTtsoekzDW9a8C/lv3H7lGrsQ8wZisQx2p9h3heBscmW5EdvqraA/jfrjX7UoyTdRJnft
lHacj9nbi4qEwG1Q/5h9beftC46JFcX7pOYMcL4C6VxU+yUSNZE+EvXZhyCmuy8RfQ7TPJbO6Fnr
/rFvaRntEEISUHBg5V4lyW9lunPkxb1nwCmWN+FS/V+a4iwMDxQOBUrkoLim2cZcUayU50T960Td
NkN19Y1KuHsYrga4hDED4ITwZ8CqAMRq+UiNXW+9VBkXQQbBlH9yn1UVuktj7UfUjXwMzW5pDmny
llC8pchSQm8aKLy52y17rt5ib2S2c2rynV7uWaj66W15EOvgEy88FcYoAYakAiEQIjS+Ym4IQXqt
mLT26g9XZhZPXUlz2hzBDSPkJkph2cH2MmLWbB0jbVBeS+GuzDP34kcoCqyRmifBKdZc3C7ae5E/
0/loKEeQznXyjm7VLc1riyTbpXMxHFR5rRv7CLVKuxnHC8IJoGrEETzInc9xLVKWNyLqeGcGfcWA
hMU+S3dL/79leVI1T053VkLMgNu1H2aB4Nb4oHfk9KLX6Z7ECTfwMuiKAvrd2xTZMicm6xBL9xpj
+fzE17gSbToYyyyS5cudNcoVyogmJrK6+BlxbTu1k9B8c0lc6y5jcQD/Puqb0Kck+lDGeyJtxcZb
zO1M9JLwOPYY+teI6EAurY1gXpXBpW03cKXnb+M9AfK+5xjjSC37RrRqm60pbgJ5M6irvF4r4lcy
cxK4RAR0vNN39DNPNDdR8iiYq7RsxnX8ZtAqR836y1m/DTkDscYxxzP63yK4zxuVllskMsFhb4iK
O9AS3uFX1XjNq9FsY1psgZfDg9fOoC3SrwIamEhHnAZURZgXnU3LvCKAd3P6kOK5XybO0LXRIKEo
7agZvK7+yPpNLEG8OTGo7eWdRutOkragRFcGkAoqIY6mj8oZbbXaKKTY1fux++UI5+oxnV1ebJTf
0tiiTUPD4hEXbDTsVXoQefSawFWdouyb7SHMXggmrYV/+LNkODBtDRsnpt8rrWeQli+BeCy5iXWG
wwY5HeJzopthoHiS6utoEV6+ycWFbC4kB8ujiGmNowEtOe7R/BAbqwZ/dX9axAFEcRh80vbXv+3p
vPTA4vwJHIGGQe3MGowPbK7ZUxvoRJXY4rbmfMzaW16++EgEte+2XliSpxKgoE7XrlF3/DIT6TWR
5AJ4EegiJ5qaWbLF5hsi5gjOrQp+heWfRUjbznijyrX4KeoeGDZO8LpxgcOHj4MO4EsufqXjT+nv
TU7iwXGu6SKJbDvAJmNCanKm05zs8k2uHusIOODSE+HxR8YM6YrP05v18wjpbxW4pb4t+oNBmMH8
sDgVCMNrySnOktkKGPYrp4Ib27dJO6HBX7bquqM3ptI4W8qZdCRcrbh1CTHdKFjm5g2qp599LTd0
hcE9VWhsuYCLzfTSNQBbw5wW/3oB/1q00xYsej2R+tVgi6cNcVH0d6v54qG3SZgpmHWzQLZ6QR37
UXfnSFt33V+gngcOS5Yzt/0qQOkg+L/LNDUP7gqfTmhdkJkT3emhC6PQfV22hcB4/f0W+fNUhunw
oy5ajdp06+HHZwYGnM3pdfit4n4AT5D9xX1nZ9khsH4G4295DbrvM6QI7Ka5NgVtRtfniPhSOZ0j
Fd9L3dnB7+xfYnqVgvyJpFIsMbBswQLKE9g6LJekVU8qRvrHTK6CobxO6S4IrrBXTfGoKKE9MdoC
1R/VB+w1AGLo243So+1eU+utsT7z7F6IJySoZXQklnu2a2iuW5Xnvy1+ErbvublVqqsqv0b+lys7
mbNl5bXtR4yBJf2SrRdSVnCmXPMgsSePqM/iKTJVYPNCVsIYf8w5bZGjxnS+Oypw5KBhxJSlHoGS
/pLKGqGj0P/dRgq3BlZzOzAuiraegu0Q3mFOErHikFPGKlui1Alc7AJ0KZywxai4NPrW2jcjV/Bx
NV2GIVzGmbrLg2B80wKim4sqx/Jy/WiYL012SwekhiAzfoZI3rbNrYXeLaAVHgKYEsYnScRzfmqY
1KbsejMjglJ6Ee8krbbZ9t/WyWQsuC8Qykx/05p1M27wYnJLn+CNKvXdLIjaY9JpQU0T9vAqaSMv
dYrcfavlXpjeLA53LRHp/blNryJMzuIg0gKlmWU6xDydSaoHxcvIIl9yEDQOXzyU2Zr9GmJPPx1m
0PXwL9uMR4q+mQiR8sQSoHMGQ1gR3ULtj0VhUjxD3Zjhjx/8shoAev2FdQRHkxyp6uQXf6P623Nm
nukeDgweE/nZ5H8aY8im4WQ37JNk181bXIV29Jc2iIjeep+R1vfYQJhw2QaLwS1LR1bflpBo9TJF
X0K2l1ksBmi/472ng1KJnGY1UCOoa638R/AvpeY1M3Ikhl8H2tg0gbZVte0F9muDNfv0T0YlvNA9
svMKDLbXpXs5wKn5KmsnRhAQk7cJXFANNUfHA5Re4e0qncfgGu/UdY7OBS1gigTg1TycNGJCFjC4
uYcGXv6BKKNMWnc2I9F4k/dvg0I3PCeH/gC1tS6POI+6Ff4GtAiYh8oXubkx9Qc91Bpb1XDizGMP
RSfVDid8MhP7i9gdE4GzI4NqwLPvoPA4/b00zfvEeb65GfXNYhNV5A0Y34wmXYJGZ2lUVcJNkx8V
lXF3iuBIZ+OT7ES4Cd+M+Zf8jBa1TJduiREkyHE30vPG4nId+mcIc0bDCEKrj8aE1WwoCZXqat39
actZIbZhlvRXw/8D2TUDzC4JnY1YscRwXIXlWW68UkGcwLlro8Z7q7tY4wHM9cTg3SrvdDOT/i0J
WO+ak0khLxPW3EdnnW59mbfIh94UZQvNLlNPsZOt53otu5kb9vaiWQhOAlqHeBEVUF8kxFSuwRHN
ngri5c2gzZqIZ3xYCMPoOhM7MOyhq1j6Rs8vUnWMkWoJF50KroSD86ppH9J0y4Rtbu01UJoNDVKp
8YSwQoFornTeG5MS+l8cCe1c/5BYBQz/uczLIOcb2hZPWzSc4RBhQEK6v0tcGQFN0FJ6o3u+Ikgb
p49OC7O1aLWiV1pAAbsBiAnCbctVRnb1MkvlnTn02UYU0mdkxONXQKmUaXEJYwI9F+NfOOfMvybF
X8dKmjH9wq7fD9W1MjXUwmkD1HihR+aTYdhhhXVeFPX8tdfS/U4lsnsXxNmmHfT6qAEtWAfLnEQb
FOMwmkSYcPgkR6NuxVujhj/GOI+fEjzOmMxh2egxt/V4dDCZ07j493MrLD2M/+1bqUARbvpCt5J1
Q7r4ifCWM3/dhlU77QeZVmJF31LX0Ong4bkUYltuxQXnVS5gL3lBfKW46IjmkHy2fTRT2ODLCg7C
Qp9cAGGAZ7KrsEDD2gUfpsER++f7rtTwa0oGtzZVJJdVs20X+Ji2YMh6WqbWAibzF0RZ1V3iBVk2
wy5rCmGrJ9TkQ5bUr1apo7wpGf37cYNQrV2CLQNiWK0GnrlEr6lSS/WD5KFLKAHoNrBYbhRD3Myh
HN7iVilf9eyI5VCmgWslrhmOw66JE04mk36ZRaV6UWkGF0hFQkMKDkRG90e8snwxIqJARQW0ihZA
Wp7IQQ7MRHXxhwHTzk3zKguJeZ2F8Ckg10dsRNQI7r/hEHMcqIImofUftNs5JpxbF2F2xfSO5F77
hWWcnswoUACyS7kLj8ZngJaHu7CF692ShcySHo9eZIUJ9R2vtac6LRrBK2ocVEv/8dQoofzWL9rb
MM3/5LC/CcSH3YOGs5FeE2cwQZ6skHNU2BuROZXJvm9InO0ShYDvtGOTHch5bgU/OMQZR+wmqxFc
KV3vGAmDlyJlw9ca89C1deZ0MGpsKdKMc6mXH1PhQ7AU1Uc3I/ydZ15+AJdqr5QoCopQEzGwIdmS
alPCWqaArI+agMzraNj++wn4aO0igufKDklHjDoE1TGW6U/OJXpYAiYIrV0n2vxtztNay6Z14XOf
VgqhpUCAKlzAuUlk4L+/KM4WmdZB8qrHpGRbnfSVt1Jz/PfFr5G6G33CATVWTX5BB+ZB0V6xWGhn
oSkq0vii/jhK89M0ZYH12nLSQC69ltmzY8jAQqM2cZu8odGkltlOaxt0aUGBkVIX+qMKcWMrCCmi
RnPyTxkhwJxUQ1quc9GcRkMH0WU+i3TjM+94m1CswmkdzlOvfpmBxmelqWwNYa6sqzZGbKpjhIBa
4Dfi8FIGAixqpoKp+CFLKvEQFQVE/T+5O4/lyrF0O7+KQmOhAhvY2ABuSBrweEfvMicIJsmE9x4v
o4Ge5b6Xvs2u7jKt2xE9rUGjkpl9Mg8PYX6z1rei4AW253NIZPetW2XiweKHPavFf3EjhwaVAIW/
uqsOaCawyv86J+7yGX1+xMU/RcVp2iYv/FXcb8O0cfDAwahxEezrBNRfbXXWLxJdPbAbD4uNL1Dd
/91V5/xieqj+XTg0phRwAH7T9ktceq7rwMFBh+/b7r8VWWq7UHj+6KoTnmvZ8ARM0uog6Gh65/vb
fVyEwDzF/8izfDDGyZlWbaeJxXOzr+zkPm2D4G40RXArq+a1KYjcjFuD1OPRug2wJQC9I9HWe0hn
U7JkSehMcq6a89yjRODeipApsxZwf6nafZ2yDdadq+FcSTMiiZG8t1Xkm8+TGrvTYLDf7RLWIDAj
o3UlS7RvfvItyVDwqNpxdRBAT8wJXUXwjJnfvtSl5GIyGYktwxKy1a++RUE7fxNx/Bbj9nuWTYnu
PV8nImruZjsOH6vaxP7WBWJPDj2jwQLRTG5N2K3+cUBgFBHSCyVg3PiK3F4ynD8cdAmDTvRNdLbv
oFN+E+J+h04H/26jBpWl1HnAUicDj0QERzoreJFEMfrwQJDwj+QM60MjSBce7fnh66vgK3rY1X+g
IvKI3TZDmeb24nFGQoXbp3RO0iwOpU4yHnWmcb/oxBpi9xqdd+wSfFzZJCAHOgvZ1qnI9KTpLoXN
cs8G7dPtjatBW5jK2ZwPobRXJLg6PxKClgPT7R4FlcV+eFl0ErOhM5k9wpljndIcuuQ1zzq5mZTA
R0WActGb0WWJCFFJaZ8Knfec6eTnVmdAlzoN2tW50LNOiJZERVfmj1gnR/s6Q3oISZM2ps9Sp0t3
FjIoSydOlz5pFYaoAF/PNqELCA/yEevEVG2US2J1p7OrY51ines868mpEf30+bId22U8u9rdpcYF
5nEXcTszFt5NJcVDNcR8G52wv1mdg0nA7V58Cw9KIob7royh55Frila2qN743NdBHKoPE8s29XI+
PQ52prbLSPJAQmBKXbnGfR5yZvphJDbmbBksnVYdfL1m9pKtOSvmdhmoJmA3bMa0qPvgJvhZiown
txvrMnyUoA0gT4MolXOAzK4aNgGGATuFisTXnsWksFZWs4E0STuCUrhO5YtgLtgbFtF2MSlUgi5l
tlGlOak1r1wXaTQEjvzcoZz3RkEaYrnvcvtjKRdEf/nZ8n1jE6buvQm9Zi2nomZKa76PnWYhjPZl
FC4CvOIzCKtxNZGpir2UBOI+5Hdj9gqzQyoXc3A41xlK9mrHY9u5kmlL9VvEp0y0jByXadpWrvvo
OFxQqZxQOZCT0iZc6SihfqZVRp0VfrOTptiHQ6rfssnU2a/uqhBkvhihn5LliPuH9c2K56C1biO4
7YBdAVIpk71YN2FMw57jLVaAbj9lUu69592hGER7ar3svbKDctctAxPeYlnNeNBXrRNgmZmYZY4M
KMs2JwmuZSEB6YDHt8P4dRlQIkzsJwxnokxIrIQJlYPQJieeIe3QnXmNhQqimBn3R2m7VgHpVGn3
3exnBpVQIZZoaNDSohxns9O6WYbvg9gvJ/9JOLskIG9GSQYCHcwF+/AUesjUlWuvre19PbJmN6nW
QoxBTZ4sl1gK9kLhcgxCvKBOhOq58N8T73mC0LdWJrZ6rI23YTw85rO+F5YWIPues8wtGAQWDXGL
Wf5WiebCyV+ylua0qa3ksa6KO4o6a2WR8UY6gv3UKTyd9vzcF+o9FxYrFEBCRAoizqAw7znTx4QT
MyFHbUEn7WCniTBGUur8NPEqr3Kb/aqLThu4N+uiuAeSYdgZERnfHIQMK6G4leEgJWIDUJrvNd+c
CVe1TSW/aoV6JUlXnGqXzRak3XkTM4hCRTtJT20dKdQmjSomjJ23yyiG6xDXRUrondeW3C7Wo7OU
wDDcq798XSIFRcS/qEvemre8bz7/8//8yXSovl74a11CjQFdkbpE+qZ0Pec306H1i++YAMUF9kLJ
z+13hYnHizQYzxTUCja2w98KE/cXsAGuaYLn4z/8DP8d06GwNIH895WJKX1gYx6/r6AO8NWfKpMe
On8EW9pbeaZdAVVzjT2QDBdgmTbDoyFsIxcVYTtDERlyb++E7SodC1qvfxwGDxYGy6BmjeDnOIQB
SxJX9s8VEpVdiU9/03XjY8+N6FK39bw3HAtu/fxSB8o7xc4yb4fEmdYuxfTa8xCQDwNKxNwX9V0R
9KQobIYS+1/vxcOLyhWTVf6Wy9eXzfSCtC55bnPXvqF2+j5V48DouXXgK9/BILs1OoS/4zydqrDP
0caGdb1GZl+tpDd4568DhOVff2WkfYys4iZwrBkDj/5/AFvil4XSypkuP0dgAm2Ur/kt3PT+MHg3
onCzy9eB2Nv8YurD15eYTZG2qlitv76MQ6veqRIkrOVmDjJnJW8Cy7tdZrVCnh9fZt+aceqtDE01
5VNrrgdNOo3R182gTztS17KQ4J4Gb8ZNVAID2wb2NWFYHCN5QEI89LdWeW7RuzrdNQDTBudMHL9X
EyMeEISz/9HacMaZvudvJYErwWtlPrnOHetZET1OsWD4hyY6ODeWs2pqBF1ahTiwmWXUpL51jVpn
9EjzbYTGNSKluxbGykXs7UNNSO13dDHM2kmmESzh/FskWL1/HOFah/H33r6VKOKcgHg18ygRCgzF
c2vxD/hEFbKwQp09tbdDp9+QBOVYk6PTNjjoXPJxp0034xNEpFsSwEtyLnJ4O76DzQqm+LmbWZFc
ikgi6zw2iI14roY1T1IqQyvdclrwj8h1Gj17BSUqQlMkWy6hSd3Kj/wr2frsI875fOfWm55ZhHXl
seckkXwrm+dU4DADZng0ghsRvjXyp2WzoXh05VstH5Q9XjnDpyBs1bQfrPgD3G8evoTie55X69B9
wRbI6prQw8E5b2NtRryU+Fqhva37/LqnIwBFx26HzcNkbSBKsDa+niCZO5GzXgbnoWAHZrgEefZw
oLDKTL5xpXgshZQuHULuzu2vCtR9IxlJS/aaqO/N+JNvJCi3ZB+DArKeoBcQXXuDqMjIHsuBLpen
ZxEjrRgDrDdaYvfaEh1jOWD3+1WdIc0CFeUsP+z0zmH6qEdkEqKi4X13U29lmjyjwnEruNJ/JNG0
imRKiCVRH6HBj0bslJGROOZvgltcFxcv9ffx3KPnYK3Ah8tokuAS1n24G6eu2DlBtmX0g/iqAR1C
WTA8Iu8/9E22LqLmRjGjSxGB2cFrRnaKg6WqK0Jy6I7gdad2JBzF3i15x7VWrByUk/796H1GOUxw
E6E+5g3ZChTDE0KJJz7+ZBujP+spQ8u9yBiEPQUJWlL5liefpvUq+geZ3QbTgaQkf5swJfXUdeJ9
r5BJ9+G7hPKe37C6dFwcS7ulIu8k/qHdgRZjo/4Cm6hoGUQwGWkyMMACB1b+LYzxQz8X+EUXrJID
UtoMNWWIcPC16ra59xGaL8pCkv6UQqoWD3QNzD2RhbKAG7htDeOzcs8uPwY6sJMyPrKOcKjnKAWm
xWLDOi32E1eH550i4y5eHkOiEXowbNZb2nkUSq9hiYIKqKquYhjCJsphRY7wwbDhkL0GFG6D96AD
RBIDofnrFPFt43bjciQvszS3SyqYuD02aUqi4udUwxOlpEnjn07uENW1rI0ZdKtcGbLB4jteVdkj
q5TOQY+svtNjUluG+LDv8jTTk/LUfU6TTYBTOWZjyj6GfjADnpBuS+Xfz12206dSH9UYS8xNJzah
zZ0AnkTrVTyC0ptswiQmhnWJUr5I7T0hEIO1WaxoA3SHfWvEJhgFiVVs/Mo6+ECXlrHYTQqiuOjX
sxMcI8HKZpSnKaUVquxdZeCJy/yj8uNdI8dtAoF8pPuUybQ2In4PXlIfHUVtXsZwvJuokjKHi4WZ
Zp7auylKD5ZDrGhGHtTgraz4IUy4Xy7yOpbVXqBfNQIWLz37ChGxlsi3vOuTIQumhFoXWO+KhIB0
L7uoUXyrYuTyhMe32jzp7ebRuQ4b1v1lhMrOoUFxrrrwKUQY7aUEWCbgqweCYLlnQJPcdPWDE6Xn
KrbXcYR6M9Zk1KsYxVtAAY7oGcXoSHKFgWE13Vp8C8nEFW6THV/cxOhIUdGhWq+NLZOqZ146YhAH
4oVsicGDqYjqRFpuYaqqU7gdzVWJ2NyRGAvR0uZ4ehZrbxcTN+BgZWZAestxPfhscatsg/Vl1VLE
6mI1JfyuhPCOOj7qzhPxHEkxXndgC3K0rkWCeTLE2QVsdewAyY7B0aCoJR8NxjdeUm6Go7uH37JD
AL/zyGUC0M592Lzpe2BCQY40tIHdIQO5MbyZaEvS8hQZe/icwcnBAB73zF2vuoi0ZT/eDriPTfR9
sQuYN11Y5F6UYvmR1oxJGSdTMdfNq4NOavaeCA4/5rVHNXPVwyZ2e2/dG+5ry0zSZBFFTAH/I2Sd
0yTZT0t7jBBFlavFOCucyIo1XopjekaS4OMdMUHpYxq1PseItWb8FI1a5fbTSF/MykPSO61HpFUp
CoAKrYsfo6gYftTYGqob4AYe4D8bChpiOCh+bCXvOYfABaevbg2S+3uco0ZDbOT2NxKSDy7hMji0
6j513qXxfcgwp5vA3MVdkz4kyL/Qd54gk2ztuyi8hGWK3mkZeE/tdeUYjzFxm+j9y01aMaZoY5pV
otnAq+Gk3eo0ovLexpMwbLPkZkCVm8XfrOmxET8olOzh0yn2sC1Mg0TNR6++q4pdasIdfs+9QwKT
YC7Hg0mQhW2ck3HtjQ8BHBWgE/Wd0xMO2jLYrt/Tng4R6yFi7x7gDO1YmJzrAt+c96MY8Rbc+7SM
jl8hmCMfFw1615cbIEiF+Y02azXG3lWKC2503k0t72EHvpV5f4zhNS0xPH0Qhk+tIVb8pyaXKxfO
TsKZ05st564ukLHkJyUURrHPhRQM4L6CkkQJRCZmu8kGct8ae2sgDNb/DCynI9Nm/GwsAGgSnWQf
x+hp7IHUvAfbv50Tk6KSqilaxYhYkAV36tFUOUQ5ey2Iwuy4hRqpQ+kabzOyoQfW1cZ1KxAHjt0x
bNJ9miCPDcObCDlDjN24RFzdWN26QQIiJ7Uy1VPB87D1+20s250olt3k4+6czL0XMGKo2gfD/h5w
m3YNnEXlZwz9yPbhc1YtRDwbWkawtoN4Kzq5HggVHqp6X03f4S8SdkbZ6JMHBKCUFbV/m5XuQQ9q
LGPaNiYSP4/0PAltMM/eux7NRMrbB5wxMcoYBknuSnMyEned3ZSpvDUthj4ZH7guNdgY1jUWEHPf
JzF7mnJHM4tjecZn/pGQK1Kw2sujeZcHuJPCbwUL+CQld1u+WKhKbPFWB4z563I/dz4Ke8BCKRYf
M9rHC9GGM+xgRPMReqmqZp2YcedG+myxhoZpVZM7p8NnCNlaDeZbjo+0a39OVKDjVOsYtHUC+mQK
NjESChfFfoOnwvOeu5jbl87McZZNOwewRdttPqLF4c11jIn6ArmzHSGZWRHHYGVcypTXxiqy+A0e
dSRx7NL4uUo6GA8vE+VdR+7sgCPlo2JQAaf/Kst/Mnu7wpm49P3KxjIoCp3SnVfboXGvJAEkyzSf
JiPeV+5CHPa47f1zxwZIlQVPif7ckI3ttdG6tfpdLLPtnOM+lxXAckBORXYe0ujO6vuBh8Byg2vx
GxOJ3OsuzmwdS1FcLLe9iXnjBII0CX0N+6fbTMq3Oa8vFb6yRdxIQbfkcmkgHMCHoB/0TmZsl57H
TNt9Ts10nY39ruoFZYUg5Sl6qAfxrJfXduxSUyXxycu4KMxqG+YEDlrX+goQiNyG2fzIaJuCMsQR
5+0bk2lQ3mETUzj14mslME6W9XFcWBxKaJ8RCdXlQ5BhujbaF8fhfuuWw2boWBYF/Qeu36hrH7JS
ItfAs8i/aoj5Pbasfd/116mPRSfRklPCqC5Vn0Fr1MnQ3kuYPeV+snHZrKfJ9NyXWilPtTK+gkY/
QoA7ZDO6q76wfEjZKAHnbRm2N1ZUobfN2hMX0HkQ6ixRfcedd6Mc8Y3lxJ4skNBovkGTPTXOCCxh
OYmKqVFGHJ9jrRQTo1j5DC15gs1Nc2nI4YiTam2o7HWQOLzr0P5oSXx0wvBFhs5zIMb7wJwefPMx
t4b7jA+J6S/eYuKEkGxbivuKR/NI0/0+YhLsJAOrTJ2cGSlBku7MhnddNteO0OcBZWchHktfPTRi
fvKZMVPc86qUnAlCjGK8L7lilC07ZxvUTnFLkyjXrmP8bCY2v1EhkrNdErrY9RYhkYKafBmweA+h
92iU3ZkfhvguKX9q2aofreHgUissqp8ZImoDnDvO4MZnw1PgxRnb1D67r/HbH8y+fHUlM+Jwik9+
Lj0M4xQWMizj02iQ7fP1q68/BcX36foRtLtEvSRyoGa1zibpH6NbYesPR+swxi6CP4lihRFOdIQ+
uKy6jrSZelbu0ekTnS1tXmctRdpij/ZDxXwf0bz3nYZjoA2gipxSdMJ5i4PWHLv2rU4ozv2gz+/U
3BGomC/R2jaC5m1RybGiajWKNAKGWt16Rs5UT8YY4vKalf1sNBfCl69DDcmDE4lHyynzrcgG+EUT
tw63JVVMJJl77oRCDp1UKbtMCMemkgnJ4EiLgeA5ESmcfTK8GQUKdguMiZ1D1887z974TWDdCXJJ
1oZHC8MddNwpWXCjVO3eSwbwqXiAKPmn/Im/+dCyUz8HTp8fxhyzD/StlH2IC41CduHaJZ6NbkWt
c8LatO8KCViP1O1yF5pMG5Kk9m6bETOfxO+5sCJjFD68Tk1Nk+W0d+y60r07LgImcy1O84ixNR2S
dOWp2bupeD7cTHbzMkO7On2h70zOFbx88bINefziJ+PA1FyORnRfu9WP2LWdvShCdbGaWl1Gi3FK
DtBI1PWpqqnRWKdQwQYWCSrQpx6bNnAJuW46MDqDfW0EcjeUATnLATxKG7gfw1n70Iy5cVP1UFga
PBVlHiGMoUrpLEWj0ZW3/N0zyaYoD9ojfxf0yGLvtvDggoQRAMPaevVXn7U6wiEf5F/MWv9/c9a/
vegfc1ZiboTvwU13PJbAAFd/3f/av2iIu88U1RYCZR4T2L8vgMG5Aydgzuo7TFK/iKtt2XfR//rv
Uv1iugz9fZs/cgQ81n9nzmqrfx6zsv8VFqNbTzkWF98fF8CzPUCCFCkW0ViL0Kb0LiMxdqfgGRIX
5ceU3KH/YM3BtAawY9JK9M15QuTBg1+rv8ytU1do/cK+PpncqPeqt5GpY1AmR4WFXxbmN62q85ui
I/DLn/F1h17Oycvsedv2bbWZltAn2NY2V30+uOu+t7zLZIBaAAiEEa3gljLnEYcmPy1WRi5YZrh3
E9X0ykThDX+TLkATiL8OnaYSJ8uPTlOKJYTRw6DJxUH/bRogGZsgjVPNNs57KMee5h2rL/KxZiAn
moZcai6yNCEkz5qVzAcHy6GrviHvAoSjBtTTkJXhEzmatCw1c9kjOwuleS5WVWHXbGrw4EeYgM6e
5jXPDoF5vWUfCF9QO1NTnUvNdw4XgcvLlt4Gcna9a/Jhwd1v9S/AIV6LUkyH1LXo27G4wD+FCVH6
eXlwmKKuCAitUfMIHBwBNppM5XdzRJ60tElC6cay3QVfjGobWjWdaHNivD4cxp5/noTJVwJZ8d8F
xSaqSHZyIzgAJiDSJ747FpJusTwRVq6b4Mp9shwDqbO67zRF29Q87bDWZG0Q20LM9WNgJySWx854
AzzyytVEbgs0d6YZ3VLTutkzYftqQXgXohE7C4E1kwasJ1F9W6dxyNKIUszSDPCBRv/YgAUfbF4N
+ppsFM0Mz2BqBTYU8dbnlhRrsrhyTPUWim5CSptVe/AxCT2SjpAqdZqUpXOlmh4tLcHlGGjJnOLc
5OZp6iQqpjAWyBeezkuWXfKGIPIpqOWV4ZIEGM9ZsK4FLbJlWB8kFu6ZJ9h7tuLVc7/lBfaewfr3
0U5c2rSuKEiIo5VTIwZIf6k/2s69i+KUUWuc8aNtghKquxFcovkJLBFG7rSV9+lgONvezNoVy4fl
qDhb1zk9WNh35q1znxp9dbv088F0kIHlY9psSLjDzozFZJ6SDk1bYaznppDHtIOg7bYJZ6+DiTeq
hSRbOwWTJZN9IllkREs7HOy+XGB8RTtzlvlHK0skBCzuH6yJEVFAWsHeQKVcLOGy9SabXELrApne
Z9kH6acaIVsUtScRIjOKtZy4u077QaySpnI2FX7D09ehcyyEYR2LDIQm7W0H1T4bu+oyRNqAasfS
wkNeYoxRuqRO8Ukvoh83BSfaxqydR8+YuHpsrsRlCtkesGPMGConqSFQKdPsZLY8c7OF+EUeWJGN
MbkQ/t6PGvfTS4xLudCzEzBhrAdn8TincIC1ZdrtZBERSjx626kBMGz0s78tBRcYANZjkZ/Klmg3
BQogxHgIfIQ0d6sL9qG3YHgNoE2XVmTcLm0RH3svZJ7b5J/pzCqnS4i/tJ353NqIt1vLfJxrVkl8
wIlDyCy7WVwvFGBGAMNqJqqTOFrjUlWlIkPQOqUFnUTh58lPKAZxthEyPCC8y25EPUY7A7ITEzzS
s72m+bRF2e0CZ44fxn45udReV8to0C/p6qA34h9NIpdrYY5qP9ts1uPeGA5LUKPZt22b8rjaWKHW
/ImmPMeDH9/mdYV6uQdRmCOjpxHeNK47bE2LmRgmXOPoz/jyDWsCk9UYjCF6URxnNJunfvKeUyVe
VRGaD0Mng20x4tWr/arSbh+7Bqo3ZAdXGmvKnX43m+WdI6LnOMEFU4NyPrf6sNSM0f3uDhVdew3f
e7cUhnGnotA9GYF76ZbYP1qV02/ryceeVC94J5zGyTsoXZ1xNCjrUmdwb7iBM2d38mhNkBYj+dGM
H4L08a9eulBl/ss18fXnW/6f//dPK+K/vejX0sX9xbJZvuptsGKe6P+2InbInGZ7DPXdFa71tTz+
rXShnHAJapPKZncrfkeEJ6ma3HNw8EKayvr3lGv/BKXlkSVd29Spb5aHUI5V9O+Va0SbtH5ptuGa
BHpAX8joHlVAFe6Gj/MSMqMt8b0VnrYr2fWDV3nPQ4KWqgzVW21NWnzQFuB97PTcLYk6eNdLFzZP
IyjIKDZOwFKq82AxiEZhkpGvsFxMnUQmiyB5rBjClAbS+SANyNAIGGKmqWtsrMTOzz3+BhmToGVy
pRcxsNlSZPuW2dNsmXjeHOOiGHgTlmqUj2WhmMHMHrbIQXNdnH5+aZASsxykyXUf2mjgMFhPmYMt
tqOMxAuOPg55hYc41A1vATAzSktKgfu6PYTK3Xg1QAzqHGBrFVjbJEPXNtuf9WAczSmuv5kJlOgp
mB6NacdSu7rt7QydR5zMVwvIp1MWz/usDJnImbH7Ys7Gh+ib6OilYXGzLALFsBRHSt30JrFKpDN5
CLd0YsxkyuWj7LP0lDTRR0l4xjmXKXgZD8hOmL5ZTulee2Ded4SyipUc3eWC/Lym2SborsYXO9vm
cFQ5e8elE/HKdOW4QRALzGtSOX6z4rnuEanbFcTASsuDpRYKR1oybGrx8KBlxPRx8mlBWVyjMLa0
1HjQouNBy4+NyfLOYeB82qEBECZE7ufJES/ul3BZS5iNATFzE8NDzW3PW7uVwr6hRc+Nlj836KAN
LYh2EctGWiIdmoilbVTTrZZPE1971dkIqkeU1dWXxjr5klvnxXxIm0OM/3g9NN64rbIkIJAImXah
Bdthytt3tYi75coB4GYQFWBZnwM0nbnwupWd+hGmRNke2IKklGYkkGmJ+KjF4mHO4tJEMmNrIbmt
JeW5FpdHWmbuaMG5/yU91yJ0oeXoQgvTMy1Rj7VYvUK17qBeN7WMvdKC9g5le4r+59inSbYptOzd
zS+plsFTO0X3EmW8pyXysRbLV6jmGy2f1wsbOtCJKR7SelOL7GFQUSDroHHletOZDPAaUs3wkes4
8k4Hk6c6opwsHP/F17HlTGb3ZeHSveqIg0gYTJEaqZ6MIVzTYORHq1NgeIRm/pFzDT7LZLdFUHqq
D51JeLrX9aeKhms/6mB122L5ZBJzvCJrSa25lfjnSaew24wFTR3OXoLpu5g1ge2mjm6vyXCfQ+al
pAUuQBCT5vrrkMYMR61mqI9GjzFyNIP05Fq1taXqnZlTExhfOm57CXSIvCGJk09ADFo6YH7WUfMq
iUiwAYt2Lebh1R8kHMa4IQdPh9RXSN1vG3Lr2bOY10Kl/r1zN1fJuI8mjMZoxX+mcii/GzGCrrAp
+nPIOndX+zHKQewq7EEffX0oc/c2Cuqfiuqr0+FC5MAXhNfC2+hDnT3k6Rgi27kuSJnYlTqgSDDp
e4nJLOoFyUZ2a/Qnhvd3nQ42CnTEEbt1FqUEnJvTKiEl5GViTn4M6jxcR2DMUMQxyYrXJIYHW8j3
IHzFgJFPBysRfH/irVh7liSkLjlB3B/BWD4XOpKJrq/EAOlWd40ObBp1dJNNhtOsw5xcHes0SuOe
m5F9Q5H+0zDi5b7QPAfBGmrtBbqT8CO2OjaNS524NinczkwfZ+KtVDV9YeEZF4rdlZVY2bkfAiDU
jQ3GJ+LaHdwRTuci8U56YGXUEB08SARWj2durGR3scuY8DzViO1fvpawXQYH//UY5Cbr/lxIfL3i
10KClBjU74jNcAY5ridQof9jBgJR3vY9n6e4jzfid1oz+YtvojVzKRh807Ilk4m/z0DsXxR/QLqM
CZFeT0f+9/98n/4j/Cxv/xbk2v7p6/9W9PltGRcdonbb0/j6Pwa+mpZkKmkrLYaj0PljJVHEZuiY
hYPyOYYoFRYx0dxMpxcmnzBS3xgrgqGPps9ZcvswDNKvF2gzvqBCiIyFxWn+wn2XRC1ruS4aGOfv
TebYW0e1jzIpzkuW7pc+9kg8Au9kbNtc/hDK5a7Ypvj2jOl+Xi5e63D3qMHDhRkSn4l1uoCHTGip
/eDHiMIibN+OVmD33VMZy/HSGVvGxHrjPpPIBtfU76DAMkNmCpi1cHytVYGkiR42L5YWmZS/ts3s
R0Ku21UyV98l4mG9WGYRGLF6I4PPuyoS5uStstV+RADsM03223o5ohTdJy5GS0CWdBBOcadQyCSA
m+6qucJXXAAjssoa8GqizBsi3Oym6T+Du+WFn8NHXMbGRyfxUw42yBRmZVtrDiFhLBX5o/4gNpaJ
TswwRP7kzc0lqaV5PdCqXRndUt6QXuOshtToNssw2OBbLWx6icr2jeHamzqy59eqmfG1GDhhl7xB
eRQGxb6Ovf5KGeARXTVMd3HjTneDUu9RBWyUfWgGo7XFQQ58dmkfvKyG9YrnZof9ONmX1uS+MNVf
M5KVe3B7PpuyNLzxJQ/a0iIAt/Zuhs5Mn0vjQWXFtkvr63iQ4blJUuSrtqfRnY1zaugXt47XgmmA
VCZLAr/GJuyPfC7Ps8d3MtaR/+CJ/KbMpwpLUtKdGfq1Z+yDnAwT1eosWJL6og3OQwZ8JXRmcWZl
CVkhZLdc6INfj98m28LdubANUiVrti9nRGWlRy9LvNNsL82N7X03KZavRY8ALrAr+kYURIUbyHOl
D4tyL14/q71T4NMm3/QQljOgLUngx6wCiLAh5m+v6lEzRSFTobiNrsu4/k5BM+wnrC9Iho3xkqtq
uqgB50Y6Dru2NayDG4/Q8Wq3PUsCkg/eCJ3PVN6z3bqIy6fwUM9dct0jjxJj29/UUfE+LVLtF9TZ
u3A+1oYAyVqkP2iFbZDhV417pLltfqCVR3XmaXJFYz1rUnNSZsm1n/bszgcQG7Y3XxMRN/FIEiiy
SCHkyV1NL7XTGXhDh/kZ/cyVgcH9uTWxhYuAKAPgmppQVVzcycdDOc/a68Ck3CupwiF9YeBq5qOn
T9EsSz7KaoCXz6aJEZ//oAwg1eRL/YhjdIWB8ZSp7ptqi+8OrTIyD3nttXxUU6LDDF00LV8HCOb0
5T5gF6spULJKqnAWD7S9vn8kvTI4fv2qTvrrKmHpbzSaeLJ0xXO0LO3Jn/nbqmARpCrgjxASQ5hb
ZgUbR/feGIR5rEP1xCl5cIKFuM6I2VpU8k7xTa780JuPnHDyNMeBPPkSu6hs1uBreT0Lt32VFkRc
mnKmyVDjYxH1eqPdleckbgaNtp1WHtX92meAepXhKjg4prWcDaKMV9IKra3jo/hgX30jgiB5RkV5
FiL115GJSx6rw8EAbPO9Scu7IvfB5oDQiGCag+aEMYbmFRPRIqgszPiRFDmiNBDekzmBp8IKvYSg
5jy9VqpKdkEOZnaJ1DMew+7ZaFCxuYZ9XqQxE9LtQ+eiJUqnxjwO95aETsFl9T5XwEGsRVBG+ZLB
S5tN6JGq3LzhNEDi1OE2slvGL07hc1mHFYrF3CCpDu3SiuaOTFASfrBfKnWoskasqRux9vPBDyMP
FJ4s6SGYAF2LcKr2sUw/OCnD29kwXlPSt49t53FOmBUKKjwvDmfmIbIk9XMu2WG30esoeuduoNe9
MYv01HY1Io5OZOux7MPb3w6DM5zm8HrOE6bJ7/Hi70KbPVLrvNfDUG3y+X7x45iRZJquLUEmQbrI
v/qCh/H9v65sHuIfcf/H2ubX1/y+tmFsgrNZufZXBfOP2oYumKeZZzKdsJRP3fH3IQmJer7lSF8w
e/uqYX6rbZxfyLBHQo+1T+qC6N8K72Hw/8fiBuG8UiarJKyGQgpb/Cmudx5zTHdFCMNaQsIbC3/d
u4W57wbRv9AFvbsYz2+m8f9xd17JkSNpl93KbABlcGi8RiC0oJYvMJKZCa0dcjmzldnYHGdVdVf1
b3+b9Wu/hJFMRpIMAXf/7r3nqiMVR3/TjfZF5XIWDdv09M8by88BkmRaQs4fdyN97a4TfP9zGS6Y
WfRQT08Wu2o4Heqev3+/08UE7aP0ZjRxzrWLYsr40qX8wHRuLbPxsHpBvkpE4t5m6sZ2U+sop+hh
0lyuPBwCi4Gg9arzKbYYKgbuMXpZYBrdsDCnNaoj5vXq2PYF1qKw/CrYIJxrNl9s9RMNrtBy/v4S
yMg/vs7loFkVPckePZ/u0ybrfybxvJfYStZi9NNdW2u3lY/LtmeDwBXPBb7kl5dybLynUljrdjH0
V2gIm0lC+NYaej5kDM6+rAC9TU5UveoZqaKabPLFwl6xRUYefjfaOx62zMpHDOIOpyxBcYgsdxs3
Exe5MLpLJ2rcnGXYLGXWvhA56o1iX+jlW1yHya5O9XuZSD+oeNns0OrZ/+A98qNxIsWfVQB7rT0B
zgZAxBI+FFr6M3XgTOamAUEo1W+ybH7rGbHfDlRAweO2cLxywdF2tOHGe6kEPEdJeTOaXt3QHUAm
c9X3ecsYB5RnWBKFqPzFe+hG9OWm4YwVAx2EWwJ+0eQIq2WPuZq9zmoKq6t5rKsms7ma0UYlABDL
UMzQrmTr0haMcbkUjrsC6Wc7GbZ3XHLn4piGcxrmRcPg5+9kknbXdp5IEWLC1ak5SdRNY1diJzvt
KdGLu1hNmD1GzZaaOZtlE3qYVhlHj2ow7aoRdc6semBmvajhta3G2MQ7daR4RttxFjJKSaGwZxJb
X1kKGnlaI9z09pnAfnNsdfZtzgwxpa+4ISuXFNp0ssNpphhoMlahgxwSuWwnHMberFnEKegYnJi+
1zDzXOCIqc3jRIlcdCXrEV3T9lPaaKlOaGY7o7fSZ+lf+14A+uKhu1sESxxB7+6cTiF90aXtwtWf
jIBijN6b/NsYkmEczsOxMX2kM2OqjwmmJNbbIt6QL8cF4Yl616U1T0qRRge5OO0xbBk/tDgDq3Z+
YJdkIeNiqocy7L/VNO2tMje1txXTw01kUboymE73EUbJ89RHm4zm2l2kW7AT1U0o+jvZTe3OnSmv
6RgtJCFygzd9WW2SXGCNQCPqYvtcN5MXiDCpt5SJK9ZgOtL7KOajCwlqLejj2/U+qBcO77TmSD1h
J11bF0fG+1TvTIoiuYkSDS73wgDHcczrPJIKtJk47lrTbLY5/WJsejBr2POIURGyxykyiMiG0Zxv
9baRt0WkU9VHlsEPLcJqKKJ3bWNmt4Ne8Ea10hteR5+NJYeNBfzhXNhOilfUtz60/iv1q+j0fROz
/fxvnwPoLHD/bg7w8CH7/3P5aH/+fcUEb6Hu98eKyendFBzqOXIS8LKMf8oKxm94JLCm4YowURfU
YvbniunhiCCrjunB5fz5N1lBJc+Iqem/L5f/2TTAtbB3/HUawIJJnx5xeM9wbUwRaiLxV12hcNJe
TmXMawqZUAmy/T4b5+4lHrHFDdh7KbqLT34tp9Os1cRkeOVlyi8UK+fQPWbsLj0UbiE5XTGqdzEZ
ecptJJXvaFQOJHJ1AOuVK6nwjeLQmdAkio7Jrl09dT2HfMZWXEMKjE0kfd2TqbxOKe5WqDtJGcRh
bd6Ry7I26VCZJzURX4QjgJHNw4fQqEDIQd1iqVqUt4qZarr3ld+qU86r2oUDXiYl7CDHqdbUSYwb
WQ54/pVr69tsoSXMnpWji3xHcWcol5er/F5UJt1yBItBeEdrrcmPizKN1ZkVB3NuDue6xYbgoAQC
CPK4cgizhS6dteumntNTPujDSrMi/71BrtGVI42mU4/Dn351lFutVb61XjnYCuVls5WrLVP+tkk5
3SzleZuU+01ggyuiC0bf/JEc3AtCDyZ63/yZKF+dqdx0iOt/fOQrh52nvHbf/+pgv/Pc5tWRlTyk
yqtHt0Z+H0M3GczorkmK4n6MnRr7hLntREj0R7jOJwmjlTAd8Z5q/dktw0etHIabyslJ6yiPoKXc
gonyDXbKQehhJQyVp1BT7sJc+QyjEsfhqLyHuXIhVgtzlsngBMdg/MVd4OpYxHUc69dIDayeN1sx
Juwcwvupcp/xQj5kVnQ14XlFjXhKR14/Wt5qK/ANNFiNN7iFoLSSL4qj5K7lCROyY3YESKutaRQJ
STaZX3HXr402J3uusUfytl59Z5szqeR0g2QK3Qx2b9OdXWjvsfKgenF9H4GjpLh8Y/YNjLx7c5lu
l5QQOJgqrYX4rWp7YnVYwww93aY5EN8F4w62e2Ekl2pY2A01hIbmC3ZcXkCvOhi/fARN0BebuaXD
ziZhtrgPWQKfz6B/18wu8AG3HkUhTvlQRAWrzkWL5lc5UENHsa7pyjNDxvWMDW5pR+JW8SUzYE9k
/sWWyavsP6RfwUVorh1KTdYZqiH4wZm6dW/i1W7Mz4WEmei8azjqv1od3X209+lgnubMfMojHE29
fahrmrv0dTjVN4vMtwUMCSHl1QF4FlVWYMbyIOlDdMftgAd2WH6gI61yGR+aiIfEoZcSQ0tm5NvF
lp+x9Laje1+gePOCvLYELpLqPPvluioIkQ7Nhi6+AznTw2xH+9FlmDn04JDCp3nC6EFKglE5cyGR
YdNiGy9IktUk75yeHA+znMLcAZm6eml3N1X7ENclZvRQu+IS2ejmOdY/PW/ao7NtlsJaY1FqE+rL
vJh+PxIIuGMhBItzw05y6vWH2rBP8AVf7N79Nf1ydcqTvW43WBfDXCH9rkKaKy3vph2d+1lhyaT9
03HavZGFJ8ODlBdj7FncM2cCku4z7+R5Jye8KY52mavhNoS92xD1GrVl3xXlrVdyii5BrVuetmXP
sRd1dxuNGGaBDgo/lxAZIPUCwhRRSPmGS9uIuZUgN5FRTtRk9e4SDJb3UrWoAKEJAjDDxlSnRM6X
jXctS/iAHiGaaN7lSx1kFu3Msn7wW0EeYVux/avNV3totxNhXiz0ABBSoq9efxzcfEc3o5izF1P3
D1kGgTnzrXPeh/c9Npcx7UfmCvN5onGQHuiPRh5l2Z28stjjgDmb03DITVrHlvA42Om5jdcT78Is
9S5s+uV8xly8qtgPJ6O9NsP6gKduQ6B+rSX1JmE+a0vEnvBX0fmbCvGJLs/ajLayl9fwOQebkc5f
fV1s69lfU5FgTnJfULOdFbjOYN/HSJsWwM4R+W5oHXBhw7amVrCyeeILe1uE3U63qq2JJ6eI5E0x
MezID11i8yOiM66koCMmGNrZuWHLD52Sazkb0uzNpRKkgyjMtMp7bzzaCV+1tCLepQeeqNZGFAc8
xdskd9YMUgKam7cxtWNNJ8GIvk3JDz0MlvnoA9SQtC/N1OepKFA9UYZN6pN0nE3U0VYk0RgMM+FN
E/8b6DGz+ZAtgFr8TglJO3MCg8BoXbAQ9wvZXECEsNVWgst+0VsbRkGQstLti2sCO9BJEXCAyjkj
IfuuG5BgBBmCtPoa2nNJmZUXv8/pZ7e8Diq3WlDP4dw1FT0V/JkfpdYHFckb/PTrmWBPllZbzwSC
55z0mWa31iM0Gm1K3d7MzaORxHtN3BnOnNMiJe96k9RKbCqQVW+USLYOtjkFcuqXAswgsTDB1pkh
dj0cyo4KAT8ZYFn0lLM5dEhOeMdbDwQqC+cqfikW59NM5VtOuj1ACsXQDMgOugo/P43eTQOPmCzF
DeM5b+V6GIlo1mPYrPHbAvQ2MgZZnWXcOc1gBIWninYoUGj4E6rMJpviLjZ/SAZhuaivgi10R8NJ
1CT6hkZ1dyvlWaPHe2VYk4cwTLOHNlFtCUGLeSgvsthKKEZLvHpbUqtr5sLYc5ILfBxHQSQq3p2Z
o2jUZcrElJnBhDto77D49OmJhAvNVWGU7WffhULvjO52JM/SuWF3pmkbb5/1lCcg+jTX+mxGlwqi
SWzjMH8ULl2sROW/KKMIBlAumTA2nkEXAKlXvNnFjxLey8r54SAEABVNzryTVLsX+/2yDvdGDGee
UE4COpQ2cwaqS/JOVv8mq7XHzLIvZhERRKzO8SjPqd3scybJKCsAvrtlPntVBUdyOPDAii0cvSff
mm496T6kZQh51uCgqaXpgx/Hd64oNlkBg3JxTPKDUjfWSUwkkayYS56ggCTEwBrbezSpSh0KNRMH
Lm6UuIcIV60hNGB30rtQ+V1vJBWNOkWyo0GW3rBjd9Wpm7JMb/LB5dwdTawh+lysbbXP6hGx4xrn
n/0L2UzbMu3MXqZSGT5GvT9/f0rh4M5PvozQjH5xRBNsAWQn56uc+hYacgtUdUmhvoUdwAR8w/CU
orN0FSxxUiQbp4DKRHQMveMtjzqb6D174RzphboKHJhakhTqepu367wBOm0t+bNTu/ZrKFHUWlKb
d5mtudvQC8XJSNvHphyopRRlMJRW/ViIrHnkdH63SH++fn8JUXuNYmxvuoZJOImB+YZz+R83Xms8
lcaAiaxE0BCa1v1+M1GqdFTukFqX852epEA82zp/aSghrR3yaTIHsxxNhnPna3lzQ9kWUVt8+cop
wfBmac+cLXb/5adCgxEqY8X/XR1+/Jn/rNrio/z7qfCP+/1xKrR/c/V/oY78MUe1fsMsRpe5j+Hn
d7LIP06F1m+28DkpGi5TVs/2/64RGxwuUZAtNf9E1f0XUfjfisSCQ+lfj4X8T2Dc0KOZP/mW4XLK
/NuxsGLfqHFtM9bNMOIbU4Mk3+HyZaPVTG1yg010xywuW8M7I30RjiePIEe4cOk1Z9IpEmJElw82
QeHAzzwQ/d1EOYvkQu2beQh+MYvPICS3PfcFte6xfM8F+FppOYfFF1QhRFqHcErU3s+6m9mvwqDI
9pHfP9Z293MozZm9x99uqHQzJtE9aYt7yQA73DXQIJ8d+7rUbX3oZ6DHriytq9DSfaNV1noe3G6d
OASNzWI8a15aX3Es1fj57QrfVw6itvsSMnI/GCRClsYvfJYVMnDIr7RKLVE+tWn4KyP3hzmkuBd5
ER78WAOW7vvEEfuOfkYuZ3ffXyPV2A5cmqRLkLMGJfGUGv1+ibLlNNRDdY1MokuG4AEuxvwmRvPZ
1iFbBFbZfWG28s0E36nF4qgXtn50stQ/WOHPAeHyNDCJw4nVF4/EAObbPLzDGzCsnDqp98g+zW1d
Ls2tW4WgO13rupSFuB2NXdZRD+6+pLntnE0u/Idh5NCOdYQ/AFctVAgql7rGb9ZxD1UmTYjVthmI
Vw0G6YbkLIcWGccXt2xjCj+1hzYTh9Qlv4VdmIPwUuqHWaviJ/DIVLT29nSdZ42ZetfThMTli9p7
kJZAZei2JMuzd7IRYGyUHMPcUOpzFNON0kY3359qXrZP0bsJIvKP31/6vimsuGCTX2aE6//83u9/
qAr/KXKH51GYRHM9R76UFJ2IpIQdWjvdlh9kA8hld9goFTtWenaHsN3EBUVxD60ss2eOne6NZ+hH
uAJrNA7tmg2ex4kcnVwowVwp54XS0GulprtKV5+7hx6ZfcTtPAuNI6Ngx32ER/vlKGnebDL0eVgr
B5QM6B6dUe61qTDWfpEMN36LAdup6/m1hLu40Uda4JqU9oZZuQF65QvIlUMgVF6BXkmyDNb1q4uR
IFSOAqG8BbpyGSTffgPlPNCxIITfZgSc8PDH8CeUGBXml/CmtVz5EwpZWw84GfwMBzlMuVXuavZ5
6Mf4TtozRx3jk0gfzVBRwWZlekUgpfu187tgnBsOZsZ0P5IPA3HPeBYYcOSwQ3doah7SFBGVMToA
DnbR5QvxlnQrKvtay9EMcpnyMmn8z9wru02XedfcAEdgDjLZ4HfMypHeWrd91BrkRLcz/I3nELWJ
I/YOjLI2LSaOxcm6jVvm7BrZ7FE3RaXwQJxBejTBkNJTbeOaTyTP3Wgz/kk7ZJslUzc51a33NYR+
oFVtvm0jEvNy6d/b2vJ22LU+zJRjSIwcERrySP/Qjyqd32LsjEGhd3flUu+scf7qLM1e01hLkOM+
TQa5zXv2DJOa6ALO5ScJ4R0NItt4LvtNac1R0CKi8LZl986jiROjOpRu/V5SuOPO05dNgnAfWRw6
KyYrOxzoqO4NxzZ0LDp2luaeikZ/1+gDpXsNO8X/9uXYNj0sTP/7cvz8//5v/vXz418W49/v9Q9R
kwUXWxaRXnxR8MH+YtgidqbkTrJprIVKT/xzRGv/Znu4snFtWQSrkEP/KWqyTkMtJa+LzUpwR+8/
WYz/h6jJ/8LkmLiaz2+ipFU1w/0LtbR3bFOyq6W/sZPloZ5YLDPLG8+EnshgjRgEGfJ2J4Ag5XMK
mZMeLs/eIVFc66oIj1LJPd8faYxbsgn0V28ywsKwUVIcZFNu3BTVmQMfKdTKp4kh7T6J9vqbvMKh
iLX2qg3dK0OyAoqIZ6ymObpxNf0emLBgcoQbBG5YubVT51iEpVhVRZVBNKH8fOzy5ijoRMsyMBYh
MZ82Y2fgmTXlTHNFHyq7Bw3RBJhh/whuedWa5O1JoPFu9uZnx6I8YxTLS1F1sCj63BnXydQQHc9L
OvNSUW3qBmbeMIDAxw2jK1uMjT+GOa0GWEpZZtxjFerGCz/A20GN2VhuP2La8u9CYNbgQ6wWQFMq
NiPa6WOaTNvFRa+VfTyvWQRjYIkpZfB9ZuysOYmvNjUHZSHHE2A0H72yfWC+YO9sbfaOFv6ck7Ad
xg01yyVEGNsctedGT5wtFoqc9AyfFosrwGq69dFiDfetXjulLkl3NxfgLtqecKreH78/KvOPAgMy
qa+ncDS6r9q7H+rROnejhQhVtToEiOYq7YM1TO59o9Na6IS5XNNYW97aJjMU3SjOIVnsByusiJWL
kWB1l+FJ1cjDZT4akEFqGyoBJH/3V2J4OTFF9OVUKc1Anauj9S0/4yzXg3QxGaUkUXYxLDmO0EAX
8+AT9J9keJ/Hrnn0lNbtqBtP839xhPYOZtY5t6nSu0sJNG0UEGCc2EhuXPRy+1tp95SIbn/r6UJJ
69W3yv791VJJ7+GACJ8rOf4v3//9z79/j5Lw61KPIGgcRSfHZy01Jeab5GtKsKD1cYSzF8QYa0iz
t3MJ0gSP/Q2JaH8fYntdGbXn3CDg7VxXevfhTEJoxAMeQjFximgbzjoYywjltq+pDvGdaL7yt7sb
+kjto6xS51QzVT05of3HjfWPj8Ihe+m6KN59f8ccRvGWra1ccajDzdgwVuuH6JeFyHwe8RktXaI/
MQsZJ3+meU/oQdVS9j3MgwVP34Qc1YhVXvp7c6HwJnKb5iWaBZW5Yb6cc0vY1z4vfujsyJ6yPE53
NfSIzfen2N4bgNu4LO0Rb7neWq+yS3h9D5LeOWSK53Bk4q4GNLNGtgQwE70bOjfO7FanOnSusdYz
mTOsXT1P8VM60ybZ43xP/Cx+stxUv+rtcI4xYZ7F0BnnKmdQ7Qm3PDZ+sUvqyboNx6q6ZDxTk53H
l1oAIqoM49iak3+1Go2Rq3SaeJv1oOZz2VyNsE3wg2G8U5/ljhlfJy5G2JpL+9TbunWq7Ww5+ti6
IuXv8pXTi8VzfnIxf9WYwHjt6OSq3Pv/9nXS4iD3b9fJ9qP8n+vk7/f6Y510fyPmhGKJLmmbhmH8
c510fjM5kRJPstAqDfOvUqbzm2Dx1HUbjw9rq/Ib/2lstn8jcOWo8BQCpGn8ZxBNDsF/P7Tqtm6a
jIksYlyeqU6wf18nQ79jO8r7NQBbfz8ZqUvegzm60wDe0jSZblK3CJiXNh9eDMlf13rn6ta+c5zE
iAG6j42nsXPepZaJHwkVnONABjSeXH2TVoN2MmaQF7oX+SeHyNOKaxvmOn2kJabBB9iwQV8lM9lO
bbBc5kftDxG687mPKSUxaQMHIDziO9FAP/niEEtbu7OpN2dKWR2HecyPpYGAoyU3aSn6t1KraIW2
RjrV0pr0VJ6fTT0Lb7Vx+Cx9X5EQDfg/U+Kc8mqCmSuS9sQ7b102jveC38lcWZb5USym9rIwmTSN
qHpkOWXGHLFDX7xGgIKqUA+MFL7iyMUsarrbcuxe53AJX7vRpjSSWl7pjWCcq649LixJx0LgIn6d
xGQ/UB+LU2MJp03fL+Op8SVtQoTNKbtz8B9FBWXwBiYOJ2so/S2KDta2PpzZXw1nq8O7mfelPHoN
pK8+7+aTSxZ2k5caVbyErE59bHZUG4S1zn7B9g5zxbFnRlDTNM+9ui0YRRG9NUb9Wo0OgFCZiXvo
VNki7fc4Gdds2WGMJzSJGqTyyfeSdbHHWYXZjfzy/bXvGyB0FUCfBvSeH083utFNLAXGA4O7+ugO
5nQDFJmNPBmjPc0Uilesdw8NbdZp1LSIkj4Vc+om6l7bwvoK5VRt+ygaj4NZjcdyKa3DUvyyVZTO
WJrs0c/HKymQqzlH3dYJsq6Kz9wRJI2Xu/H5+3PNmuJz3enmiRZhpir1SaibLmGU0hlxjm/9nx8W
OLg4mPs/Mj+C9YzhZK9apfLY6a59Qp0WNvNNrFVwulTOLwoLC8gQKby6YJQjNRH/fuNeKidccda3
nkgN6SdjZABkhvMXLw/4lUulP4yUbTlxypOVMr7v1dxCA0q/Te1IAyrO3OT7a0vam2fGioA3OOp3
cAIuM+BsjDQd+guuUwBV5J45q4FcSbqHoo+nQ5k37CS5uDwlfnJJM8hhdRNr75gDmtSg2RSVtiAl
c7Vmm15TY/HYdzb19ftrooV8rbWjvbGFScmhRf5vSknTCzh9a+BDN049FI+LIADNGk83vaz091Rm
17TXt1OUN+fSN9KHaoBagsOaBltCCAoC3m9xmKf1qg9DSSMtCKFyJmve68YJfFSDLzp7ozYk301z
X2LWo1fQ0w2fbEKOtKCHJoiY3rotSklxX+U+lJ1dbyeG+GtC7lAG48QIiDP0cXg0CIKtl96EbUNu
AUDl4GenbNDJGCauvdaKpgryuAHPGY/lOhvmRw4ozn3YRXlA173cAUtROwsRn7vKey8A3B9Jk6Pn
xhZ88a7P9/gzwQWaKHpEI6rzf/uiaDNE+beL4keX98m/nh2/7/THmuj9po6FJg5WnUXH/0vhBXli
xCrOjlCi0EAU8vnPs6MDc9rnuTFtPLFqkvvXNVGdKVkuIUJjUYE5/Z8McvV/rbxgUSRphAGe/LBD
rEilmv96eBwtO5ob0SWBFy+XfmmKE5kaGAwkBmm+FjOyMeRC8PTvdB+Q5zWG4jj2FbjETiQPvF/q
wE/joB8p4zNhsHNsjOU+iWl0jL152Ph0s5xJjmWB5dFsNMAcFoYUTy3LXTC7kR7omimOMsuolq7t
yDjinqQlKzqCNKOo0W7wcYCMjCpnfEq54E0iGe+sbAH/2ErMiK2aHfJGafscSznWkzgTrF2jk53J
++EIoeN51OnCaSvLZj7LTT9hZ/z9RjVI9cPySJPDGM5BhkcQa2GVHUy0r196ikB0yIjkNMzuPgft
5zymK2u6J6FKBZ9Ym6g6xvCU4lS35nd6qRAIzQjbLC1o29rb4j0HKrRrwd8OyN2c6eS4bQyI0jvX
/tmZbzqlze0lT5+qeSPkOk4DZ/xqs08Zsm+Ob8blgCzLsNQ2guk8xSv9KW32DEURYroZ7vYdE9Eu
fs3nU+QgKn+oFrw63olxe+NNlzC/+uFjYjPCZvL2qooy/Yh6Z2t9mTjI/XJYXgg8OJsoPIHdXpfl
WQlWXGajXW6IIBcEGPSrkdLx0B/FsBspRgTrHOIM3WtYEdxt1R/C6s5znir9hPsVm899Mx7G7h0i
SBDn1lYFCaBWBI57C7a1ck9NfLE5cBUuUV3zrcyf9A1zRVgj1vy4THg0sRwILqMtcjlV0q131MeL
akyHrFbiEMjKF7lsO9aHOu5X0t8P+VO8PPjZO4hlpzl15s2vZ92jMgVcNW3jo7y1GJO3+xbVvoDL
g1AOBk9azw1tfhpdmRptkcnynrufNkPZQtw5/q1UZenDwxhu0reCsu466AjKYu7B7GwVRhBOd1b0
s4cHSLmlbeIF6fkhINjGjIy0eePycCar29jm7EUeLJcPBlhRPD7T8kDXY2A1X6rMzc22zgaxEqD/
inyZpe1d1T1BpdkMbqfVHCV8QlInIWP+qMzHSByoGQX80VASMODreMppiggBuEqXFTZyNqoOvRMk
K6ju62wbjjC7W3r/IJsQl4dJs+02U5A2d67xA68BKv0FGW+tfOvLgGV5WAkAvnJKwVife8Lv+VaK
23p+iPTNuPls1FGZM25dryHNkqeOVg4Iencl0v2I24Si9XVb3vbjinpFbXweikue84lD5Hl8VAOZ
mNfp2uNgazGezQYIjJLmQIb09vSeTPgzam9dpi+qFrk1btSfk007ycQn9OmGvAoawCixCHT31IlL
t5k3JM/XRvhi+zdwxTag085Vcew+hhb+3ysPlUM1jmGpDQolpvd5/epbe5DHuK54d1CPIrdm/xOL
x6qYX6nILgiv6DvsX8Ggc56GZXMarR+L9tC3N579YWfQZ35Gsceu4Ye1pTqzvy/8z0L7cNuW76d7
fc0zNh+afi9P1sHBrG3wiPpdvFbtiXZ4GDfUcRI8xI/Hy/CXYIM4PkVVzK93MAzi0Xc8DA1yjlg3
8y4ciKABFxcfGi8JdkFr7DpcLIE1lUGD9LyqDyYEoZVsQUnCFlxXyjpw4Clzk/sI45dx0aPXdqT1
dk80SNbHkgFTe4pwdA3QkMqtqiCmVn3Z034H+Mfiok+5MZpudpjScM2mZ61GXdT1TNFnhHIPMXg1
a1dYfDx+T7EjYd0Cgs77dVe4q6bATLxtia9nkLE0DVps5oCi1daqwNwZnpoNtbTpEfICbsEjV3my
4bvRvzPVjgUsftuDEr/XTRpjkh9G0axM6nc6QMkflETSIcZ+luMYaPk36yMv1sbOOMbm2lsoQAxi
Gn+rCS8BuQsKTNJ9qGFdf/V7lrLmOX20agAQL+rqM2RPRnWydiPZol3ivuZcxSdIEt6Q8Qpo1m37
OG3HDW+VOmCmkezcoA6IVSVbqlzmoxPCANRnHIRvznRDh8LQNUFILWeKd6EM48NIs+UAAJjM/aa9
8WH01JimTnp5TyOwhSvSfAjDZ3M+m87R6S84m2Z5oZ/WSd5NMQfh+JCHQD5/hc4hma8/y1Xt00BF
QWPg2xdNO2XtRzQd6uQtKT9L7E9Ae2kYXIHh3EzhDsopv3m1MXZJeufDgYwLY4MaCGUGb0P5S0So
jPSv3SiGJKvealyOGBVXGNb7DWbK+laPLh7JAv2qkU8kxt6XD3k5bpx1hHSjrJ1l+BV1P/XpqaF+
0rybCm3T8VJp4JPbq2rVhLe28wnEGA/rCcFrPY7nVovXXbxN2NEG/Xo09/XaDyK6k98q/HDzC0PQ
nDLq1iPFW/9CbFkPlJWWtG7d29Orcvexycbwb4ofhu4yG96L8FJyYU8lTpPHhplhXN3pc72O23on
4CVqbrvjyhhQ/TOvVW/vLa2lVnXLihxQ2Liabjz9yT8wgBuLda9bCv3GUU/DYnZJqn0fnqbqks+S
CzJdg5EHy/nB65+xcO2iZsPAYDv+8H9OG/z7kuslkMjUWXX9KxJYKDbLuNPL28H80knaLFjIkvLW
KDZcRfsPjyVsqAT433CVtTS/dnT+zPA1tU/Rv0oCc8Fn2+1bBnQLMDF/FVv3mhbEYis8Rt+8J9VI
wd6ZPIGyPmfODgbcqiyMVR/wBhHOoelew/oxL3cV3dorA6OsACrrQLeNiLa0Y7enizmxLxF12Ome
VwQGV3AHqcUpwb31lS43PQ4PXGoZewfCv/F401Ivvbax6t6m5X0/+RAU1rm1KVsAyMz/H2pGz6QU
euutLhlArqfozHUMH5tbbfDl1smh1s4ZuhsCNCa6S2keHG2n2u5JRmoSoD02OLRC+I2I6AHsO15r
D1PQraxyB1lu3sWHojxoQb7rnEsPFCM5SZOkxWc3gzhoqATqWY2EWOvMPUhYrTwuO9GLA+hc/eIC
I9sIS0t0DfkpPGYZKkfRB25LmVWY0clNADbi5VcOKrh9bEqq23QawSOMNu9dJraSSvUm2wv3M7d+
huN9VlPltrOq99oFwjJdcdqFybkB4zeuiuqemFagF/5BFlpgANwymqe2eC0Yvvfltm23A9TO4qV3
f/TuVz186kYwGBecYUB1jjStsGIHPIo0DVPt7sJ12KUBDPNMstNwuZiqjuw++bLi56K/u38Z0jtr
5NfbiSDZsNVZtvrGyY45VjF8AasRGZZuu8p7kCaxGXff1qsC3P/VQxUpWe1IUq5ME4QQdthC+8qY
Tgmg1yHdbZuBJ8HuebbjdUv1ke8iNicb7OTWDm+CCDwKgJuC62+/TtQz5AY0FqyTm6am2ZhZiEAe
qMVDmZzN9kgTsNvuLXGJCoDCZ5k9DszK+KFgEXFXJkdjDRsdzqorX5N71yPCZFG5ucGFDLgLPgu1
8Fly57K5wOIbGPReJOz29GQHEt9gKST8DC2ODqw2v42c3bDssIGBDWUmQRX8rnLOxlvDHjGeKCQx
D1H+2acbHt5E9e8mO+G/detq1yyPYf4FKuisSGpzea/J24Yu5IQc0cMMaoTNLcukdzdh5M3xh/ZU
Owvxw5HPFHptDHlF0GJjwPXZ8ld9BusmXkX2ZxPd883stv4/c2eynEiWZuFXaas9ap+HRZVZ48wS
EhpCCmmDocndwfF53uaD1KL2/RKd+V79XZCqJBQVllmeCxYZZhkQF+dy7z+e/5zlY9I7bWlH2Lfh
FjCigtGQTpca4Kv4OllqfWbeBlBrIwWMU43TcWC2/XVFQOIPS6kYxTm8/ur3wHwxqYeZ0iIfsOfA
WSsYZPvbx6Zf9NcPiVCFRvKAq5GGqI1Nlv4Fg/yO3erjSGGCvPUQPORE8FAp/xk0ogFjgOrScPaA
cr5Fy1fNVfv+clLZ86JZNPElhmVbwG2NKCH4iNfKpB/e37RjzUCzb6061bjenq2rxcZ7eXMwyi14
8PXUGAfV9c6hgg4IJ3bvKeacRfWTCpmtK88YvkTS1uUQF6+e9oCQPXheJEfCdZ8Pcuxkvu1f2NRP
Unclm9+C6jQz+q6Luem30cRFcnldtUBeQyftJUOl96CvZ6ZN3wKav1l5bcOb6wc4AP/KBy7fXiCd
MkjT79vgZemkyEgUU8onQAZ7wEIv1PJSXkjEEcqNEkHqL9vMyo23aw9tOsa9kfyWFnXsOsKhVHBX
ONlQLiY2tyEo59s1uEn3yZQM/Ot0y5z/QBAqAjagoOi+WEjEOcmYiEuHAzy7FKcp4uASdJUUo7f9
h8ZALwL9hXLD8OZgjQiDAiA6yJls4ybKgZM/mowegEelfDTLUhfMqdavQf2WoxqAw7SM+1J5K+fx
hU+tMLIVp45WVXwXG2mfdkmPEMXEDSK1METDYyPBvTPxcDNGfEdJnMSmAAJhkv6CIAdn4rvfC+XS
bx6S6FmBr6aoHwwJBt6h0U4hcDfSc6K2ZXjlg0UumbWA4tEx1NIJyeykcOX2mC6lU+ufGfUo376W
8n2zRIwCyIYcE6ZLrxlHYOtA8Z48CPXxiOaT9B0Nu6HenqoGZIiZyg4jtGBIjtqXYD1dE0ds2ew7
/blJ7hTwKRk8x07cnFfxraEy5oMaQRI/J2Qm9lj3xlqJ5t+IxC9FICWQxi5I6O19bJ37Y6ivzZt6
Yk2X2nUv/K74szaHlB9+QSuoaY3dBOurGrtMKsTkKX12HpV7X1xG9UXeAjj1l7A0wszn3oK07ve8
p3K7Mj0mnFwovxlQCSizk9TTYmWMp7k3zZnfzBX9pl0+qvFF0FyLpe3eAwRjFBJRlqcOCyyHla7s
eI3iHyD0KZjWfmBckSVoNdnrQFFPkStgrlOr7g2Q5Rv3tfbvH8HxGlN5ZECE3PS3ygwHMM0b+Cpa
8cgzNM5radAoo1RdAkR1VNOcRPlDujT7kMI6kXdNcbhVJiklAlHvaKBhA9gcGkgda/6wMr6Z6G33
+bloncAmOdmM0dz0yKyampAYChMnQRvAnRgOrluahVMmCnR7Jr6KZyLTuO6H3qpAl/tBNDJbKo+B
+sxYSt/0HloBjypbgsi79juaWtnmTub3BSzuSaPAE9joHgIIbjTqxeM23yKbEl1EeeakGWwpjw3p
dDMW+ZHKkw5xht4cDgegiiAQQxhhE3gTmyG6Aajy8K/K+qkEzioSoSBGIhi/4BoL4br18vzBtEZM
PUHg8Yh4thstMumC5BvqAjqefWkN6cQVub7s3dfpdVDhMQWR/PZqmw/g9WLolPYA4pYogo6ClWtO
zGE1qqoZOZy7wdqMNjhxgT/CtyYlU6nVk56WA/Es295zGU7BD0hQVhPXow8ok81X7UXhzqOicGIU
MrTsylUu4eOETGZelN963iBl1Bvfktm9yeMWNgoiAm5iBZ5MqVJSyXBoAqP2pPPaG1qto1p9XRv3
snPmZIkihAJYXNdOmK+sQenQdeUZx9xEGQ14TwdvTp/rtIEfBGLstHeTNJLDeVvWM7g6WnUO0HhJ
rJh9l6SF1LsAUd4PtZkZzABJOpp9UTrFwI8RLZgsW0bvkmlOiWeMLMg6HYM7GfrEb9Sahu3Az6jH
QFeXAalPHFN5VbbXqTRa3ie9q6W/MNnnurna5FvM5Y1qjiDjbzckrtRerNMkOTekKYJ/RJ/hoGbe
i9E5FX53ub0um2thH7XtWOR2HhCZQTpgTi5eL0xtEDRjMyrgDiSST097yTTZjuE4t7M5gVASA1fh
6ELDz72Ta8o/d6Zx4evXZlr3N+i/Lv1b1bovfAClYNAXrjUMBtGYPhY4exFD0dGuNw8bUAGDepT4
00BcrO+yf470zjBBmQWZBYcRHXVkQ9AnP/a851y59k3Sm8V6/dAzuc25T0UBOUBGu0Fu0GuitJfc
e7XqYCKA9VsPjGkUlDAGyGNF4yLu+5AthRemfiqHp0t7tnFwEwRInDLIAah5ABzklkwjKiU09oOz
tBybW1rtqbNJn8kCOfFMZhBgPTHL5XnIVFzI+sgGYiiGN6IrMEVpH9ozJIf6EmH2wMVZQmAQMrrg
jSrtrnInqXXjrW/W9VleX0XGZAuw1IT0h5oriL3T1p7KSOFdhbRYlMs1f98yu2MUaNginKKRsa/P
8mxStE49aoY8S2iPsyG/NvtpTWt72nuMg/mmnuXlLVE85PAouDoiEN6Um76G7bCZP6kiAvgGZQZr
S4+EOg/2QXeveiNBrHKK3x7WPeb9xKlnOCQqCV1yiB11eOZOM/3UxoDoZ1m8CkTplCHNbeG4Pcoa
VoVS6isxGiBjuINfl5HDSINvX6VcrzQ3yHCQA4LEzT/nEdejcrKuX7JLWUZAbqQ5ZNub6HVtj+3e
bFMPFWXUmA0lRC5zMmOeIiYb0yghLo3rFuo4aqImI6vydk7E4AAO9EOmOUPk8oYMk5FeDhVKIGdy
72GZPDbGfYMCWrwphiYaYnlGsW2wKRD3gmrPyxwTFb6EMfu8pTrUBz+GMGnD8W30eqIlqLOVz3S5
iZgxrrF9ysUtJ8a01McJ8UnfGDfDGL2KhgwgPDf8aWOfg+cMiM+2wbVK5tESJRYUWHsXnqLiBkfe
9sxNz1Tl24ZkqL1SkYjBwujxTKR8RnBaU4ioVFRnfVRUYO1llM8y+P0Bxnibh1Sl6mbPYWvHSAcD
f4McbomY3zglIrxGQU7GBkf+kxhG1hJpRHI5NNanNJiHEROf5BVxS/xDQMJscF6Ce5Lu5Wy2jRZ2
+l0EXPEzJi7374GBYhvJ/UKuvCjD1wOsMGq4daWDiSUdgUfQXc/tGO03l6tHeqdWIyl7YOAUIbbx
o48IdTNG5mYIQapdvebFwq1n2ZJZPoLZdLlY089GuJI5nvH6EcB2y7RNYJh9tTj3nJ0DFyVr59FU
apJbsHuigpadpcZjijZVotxD2bqUpt5yXJVXHIMiGDcPYXGdbUHbkOlGVyiR9APoPjMMJ9QFjupR
73GWEPacIV5FqfWqwWJaFi3MlCrzArQUPKCU23OgEY8oLKMOp0CUQDJrnSGoPc6gyhChGTQGa2AS
9F3spToKNCrdwsxl3xIFvhCqnPT24ZBoR7I+sa1nX5p54eUyf4C9wQkRKRb3xLYmhIxpAs4heGr8
Nag1x9euGYcaNfyOI6oV6DHppKRDNx7q/gJKTQqvg0r5hq46jCAyzOTKrKUClGdzvj8Ze5M/QKTu
147fznzmsqLlbcyB6MGK1sZoEvHduTaaKJNR9aGH4BWzKn5NIn6qgeRNNXNRl4tM55mqm6IcuvYt
FzYLV+Q+iXrlxzdUqQy4XXoYsADdkkVY3yiYPi//ZmmrVUOp2nM07bYcysgEvUKRR1U26vvqudt/
YuqgnyFThkyGQwcp0gfZZeCN+RKSTPUP7Gb+zS0ecok55ZoNFSokfB00FZ14+bQu7lqYMbdzgCRB
9hqGz8VSI7jNBnnxaNlTheiW+E3ONCdfhdjgqcqtuPPVO3uIDqNMEypeukMTIXdxHYgPe9+xOfTS
02KyVs+Z4kvyl3U1q6Jzkkr1jFgB3/qsGq/cwVR4v9Myuaila02DiWIiJS5dBqqG1aXSAwuaOMYS
yKaxHVYpiYs+22BJNF4fcqi4Q1AFOxSZ4inKkMZ33V1t+zaFDMoLPgUFBLtooTi9zQNqXgPVoGLD
MF0J7/21ZpwzbEeN+6IG2VxnHNXq1gbGDteNOwXM0certGWBrp3f50aMtmMgK8rIJ5mgVuonI+gy
aVVQZAQDIU0ITin6yCmQwaSvLR8s+bUNycfGTJ73W3e+Jl/3icGecm1cT/JJxTxJe7aB9rYKzkv0
mHtXoc+M6PcsmW56yKoimDmghU/an1zTl6wRgiEM6YUUOK1JUdD3uWucR/AIibklzFtRcNMZn/Dv
KKhVa/JNbYTkCrfZiul9VWNh5Nc29odZAbVQ+iqF8nAaNgOgm2E7zTczoPWZ8hLkS/6qoU1ioFm1
8KXTAC4W435bS/0yPyVqYwg+kgdeuiGnakn/4XEILFLVSzatZsZuiDdtJqJqsywgtIXSXhYNk1GQ
werLbPeYfDimzxODcoBRr++aZ+gJ1CQM/t0mmVvVtcFQiQ2EnfIvydNy2oiGXeJQrMcpt0BheulN
QPWEVAyuYiTBmkkanqbKpYoIKTOgEtEHUZeI/dBiqIY994x2qLD6iTtKt1ZfpQZUXsVQvW/OMonk
juCQUbd4Dr3jgLKypM1FuakXPEp9d7DJ78xyWFgw2DuGHjtBfR1qZxT+lRwO/eK78aqE5MlThAIl
+o3twMANxFwajDLUjmvHBGwj1cjb51fpsHUqxFEzCGSGNUcM18cUqW5CTftdY95D4fnJNrIeVpw5
2AauDMVaBMqjZ8FhdFYr00aLxxatMaGSpPUFr+SdOUyHBF8+iaFEc3RzKewpjguNtbZ69eIpk1Wi
CYPmFSdJ6s9lmsMZvZlYfe7ZKyu9te0JuV/EP4FyCXpoPV+V5bZP+dgj40UXDunPYQkFOKVDSh+B
Nl5SRoQQu1xamHfLaZunDYPxdBeFUOIQv1acSTPomLZjVaEC7qfzLHpSISeC5a2gbKk+iJJ9sb4x
+NRleSs1V5j+mqwqFxyEzP5r3I5IdCCkK4+ZCdSrmPlHs8MVxZcWUZWxF55LiHVuqK/p4VTXL1Qv
gqGu1y+sksIo+qqiF2zq0Ddt+yElQ6lGrwpgj2t+Q6ULmOyaQD0A7/Li2peK3PRXoZOoi8KeGO3p
ErbhJ/KL4smVTjcRYa/FZ1DMa7F1QK6Xm4IyKtA80AvxADGUlCCPiLHagF2OyPrGiEDvy37UUsi1
8mJGCgdL+ZNIVjPGg+z4JotemttUWUTJSKhfchZgSfcHcjvX11MJkJc0T5Rb0yHHC5iLJ592ttFq
y7T/CroSMN409DeDhvGpzaWuz5rlk400YUUzlJ5YBFB5O3ixelNCZYWfaQ3EvgW52ko0RHuk9cRn
4H0QuyNgJi6wdmGVLi1u8+gi5YT1ejNIHWkaArKw1JSR23mzgB1oAs4sG0djyii4fVDzc2KGpTxv
dRTUrEmZlPxut2s0iNvwge8GJ/YS0VZrpFMvjIZLojnXW3nFYy4/7KrT9rc8RhCHGfOl3DeTU3RE
AT0uvBEsz5UNTcAS+3XJKPswlBmqm9ew0F9BIJGE8oiYiSBBDy7qJWXJVPAc3+CLWhfjIwkAeIAH
BpzpWE2L9pKqj8wk1E6TrQ77Ru4iYGvk9fkS8pn9H6lfNOMi7+XXVWW+qI1q3KfoOzcVKWZEPZGi
BDFCa9+pUJVbcSBfe4GvLtq4vXUzb3mXJOV5IVM0q/0V+ubKPQLrTi+TqhvEdhl/Mi7TfG2faV6o
jjVX5hbrjTFMTPkxlJbVRRPXp0WptXca4TsTXiby22UbZeew5COmbDYoG1rN8tx1txBcJ6oyNYxe
ObfdSBkaeZY4rh5vBVdCOWj9nL6uZyBXrcUUH8p4BF/GwKpQFmTS4b6pfH6YLEJrMc/1izxTbxMh
7tXbShZyFihabXM5m7dF+vaHbjSPCSigMZqPtzJD6aBRQMNETGcM0pKCzEup2UN1zRW3Cve5satb
ReMcqrQPKMVBOaoxdiH+iVFtilMvkMg+EXwelr4vn9muUTJTsJzs/i/2Ykb6K4umQlpESzgFynjW
621usxrKenCGDH7vaOx3hPaeopxvbQZKYNQPFmGz3V6APmvIZ0HiQdjxAqYqmJuByVhThASnq5P/
NOoVsyUGcHGjBSoUE67G0mJbxsy4L6PNmVZF5RUsMyutNayHzRamA10PtHkgm/WiypeCLlP+BtGH
dJEbpTIF50g4r2sw5Cs08ew4BXYLtx2828ZaZJVefmunrTwrAkueBb0NcZqGmmVkZrOl0PaJMkpM
6ijW/OIulcJoqOfIj/aiwnSAiEYoiOr06gGkQ2MMQtUUWNXc2txEbhU3CCPVzdwyGLVuUaJzjFa6
i5KkvQ4ZdDsOnu3/3nNND1b5ahhCuddcFi9pc/UCWjD/51CxeHVHOX0T/Wdvege5/Xih/3rZffJN
E7/89S+r5y28T36Wp/5T/hmaByeWBOr70zDY7rF2z/yzVYIVX614ZnkkxxRTsW0G8yQmr2wFxFwQ
he7by4p8YkJ9qesMGFo6wL49qP7DLv27ffj5V9xv6M/f87MvsN+h6fNf/8LUNhNHhzpu/8E2oLsm
yYybwc3J3BnzbR+3gTF1WMx1hSl2STcMbS++clTboFmmdoju/MPboJ8wT2/BKGbsRvlMJuE/b4Nl
ocii8lEMDzL88BEx++PD/Ht+6d/znk+n4SkqwlxcS9ePPhEP8AP9vgtxsMKHC6GfWOBbDb6hASzV
EEDWz1sAhR1HwVSZUlQFhau4gMd1EoDZHg6//OGTwCCLiWXg8pvUlMHSft4G9USDtgyiflnRmT0R
yodHtw1Co+j3nYYDI/vpNJgGU0EAm5GE2VMTfjwNzPRI4J2RfjSZf8WEHOM27EZ8u3kJ7UQTdoGL
ryq2LMkH5hHdSrE5KnMS8CtC33eE24C16uwsAbnDT8k3xFviBYCrH9gGPATzPrhKxqsxDse2DcKw
Q0otfr6u5wE9UVlws9BlYvz7wEhiPDRDB9QvTIR9nNZBBXvZfRsUIXAiaQzAyxjEAyPJtASkNpDb
MDwIS7eYRjg6I8lU//6Y/ivw/Q98BRMffFNDI53FPR5sg3EilOSQDtJQiFN2tAJHtw2QCHV2mfoJ
zLYWTEd4TVX7EkPyMifBUHVV0zWocI/OOliWRoS/t92dTgOzt1gHmRBR2fNLfHSZygmHBCMqkg1I
f4/QVQhy4D8hkiYcx13CFAV35xdXITMMjN3EPtjUvd499HGFkQZCIl0tJAkFvzEZBYceG2EdmAbz
hLDB4PszvK4SZu23/ai2AQcnd74TIq9iLpyxOAa24YE+2AbrhOSakIFtEKrfb1N6R7UN+PO3XKeD
aTD5nrbEpN9btHywDTgKQ+YNEIGTYhvSEfpLiAD0P+FSyDLHnSzNsMm3RRzy0UISTfOyxKykxKnZ
sZQfnb8URZDutkGhjICV5EjsGP4Ot8GkpoFsG/LwFGbsI/QUPLvSOYg0TpC1trGQzGpD+ynGYz+e
BvWEgIHsi+qUIXNkjjBsoCLU/VJAt0HqhO/dxU78+XkboJDkIGgwsaMzKKLMI4ylSXz3BYAOJlI7
wfxrigpx0k5xiPrSx9NgYhsousCLRTrOG47QYaokAH9G+MSYqUrhSaLEhMLk521QRKhN2qkRqu3i
imM8DYre2TboiGZIaGHrHHkKTcIDfzwNCmEFb0BUQkhuH19yKRtG5y3QqCUoMObsPARB8+cdQG+E
1oWImwxC6eNMsTHunVNsVFYJx0ks4VDAJx5WpREWg6UIMmq4DxTLlI+wKk29pXsAaZxA9su9wt/A
S7dzhh/vA8RMFCh1xTIEgyBu8/juBFlO9xSbdIKLDwsjFTaRWx74ShXRHMHgSMla3bWrjnAbRN9u
91gdfKUBQ5dN+AwR1k44iHzh42mAs5IrQRxNPZbDJx2jhZSUt5Zqh20gNLJFlmqKkuzXUoNJC1c3
FbEPx7oNqk1ZuutpEI5C1RXyaG1XcjnwlfT1xEvwz0jcil3J+tiyKsI5s3NWJRjVTfJGboYmOHUO
toEWBtVHEg063TTOhek4wm3obhvME9oThNBU137UsWIbIDCiW8NmifblMTpMiJf+jEaNZRiGgiSp
KDMKPsKPJlI5IYZWTJXq/U5x/QizKgUf9yeU5kX/gQKcJKkaAdSXigtqcASQCn4Tn/FW2jiq+pvK
Td4f0g6eYldulQUBJQV6avAH26CeQHYpJBWOOYqkxdLdUwhkg43og/yj+hvNblylpO8AEMeZUyg/
4AH/w207okghuUgIiY7Gvur80TbgT4FEEVnICgfmKINpYr/up4HAAC1nEY/CG7dnrvu8DfhRsiu2
aY+KOj6HSVr4hdjvD58GgmmFBgTQLvFjf0m0iSIFDSZssxoFOP1t24/LREq0D7raBuIGCy1tkkx5
V2YkHvt4GlQuhU70CPiNsvSOy/Dowieq6Z0dJj83HMaAnuhTiBzzIIpUToB+Ae7AV+5txxFeih8o
F/3hS6GdiMoTnS9mSHCKoj/58TRQnqM/YeMr6Fv9MRP5O27OP/HGjucHzzuksc8I7Q8Ayf/uDe8A
26+vv8EpBYJWYCY/vVEAj/ef/S8g8t8+QeR2eMcPL77jH3ef8/bP377g14/+9Fnv3+r9Lyf+S7pK
n7xm90Lz9pjnqy1Y5dufcXb/e8g093MfMv107Z/pZnRd+ye0qh2Xvil+oPaxb1j/6+f5AiL/XTty
42/93/7+GXH+hozovPTPNcM67sl1AbF7uTp48n2LquuTX/uPfnGw8j4G6bzyz9W1u+7Jr78Eq/Xn
B6ezItxl1wdfpCsvOtzutzZ517Uvgvz9Ad+w/gQmhP9d1z1/WW1/+8f7Ou9L7+rTXZeeF+nL4bV5
m1DovPSL9/Lsh7/9wz948n2hoPPyq3S1/dHT7zPPrstPV7/9/fDBLVUUerqvHETYqn8cXPm3alrX
1SdF+PIcsTfvD/p2XPZdzs6rr1LX8/Mvi++q410XH0PVfvDU++5D54X9InUPDeFbEbfz2qtg9eWI
7yoW71/lh4NRv8unDaLgYEPooogWZdeHHvzf/24fIY79cgiZqRLNv67rQ0q7gpLhfaH9ERTKlwT6
3dcOM9gTvj76HiHdefmgONzzPWqm88Lcyd/+3rt+KV8QkXvfh7et0XfN984fgdv89RfxMQeWS9tD
PbquD03Mr78cxBMMF4n6Y/eln7xV+pIdOFBmVITgW+fVxZ5E5ftCb5u+H7jpvvavv/jB4Vnfg1E7
rx3l0W9/X4WHP+ce3Nh59d2YJhepd/7rLxm/7PPBBu1nULp/jBelhyvvusqdV149fT2P+wmBrkv/
T+p+iYveRha7L7063Oj9ZGznhYPHw2O4H63ruvA0eP18eT4M5vx87R9l1f8cP/yaa79PVv7on30u
JIh3PAUvq/Rv/w8AAP//</cx:binary>
              </cx:geoCache>
            </cx:geography>
          </cx:layoutPr>
        </cx:series>
      </cx:plotAreaRegion>
    </cx:plotArea>
    <cx:legend pos="r" align="min" overlay="1"/>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_xlchart.v5.15</cx:f>
        <cx:nf>_xlchart.v5.14</cx:nf>
      </cx:strDim>
      <cx:numDim type="colorVal">
        <cx:f>_xlchart.v5.17</cx:f>
        <cx:nf>_xlchart.v5.16</cx:nf>
      </cx:numDim>
    </cx:data>
  </cx:chartData>
  <cx:chart>
    <cx:plotArea>
      <cx:plotAreaRegion>
        <cx:series layoutId="regionMap" uniqueId="{5DBD6DDC-4C8B-4C6F-85A9-8221BA22D2F7}">
          <cx:dataLabels>
            <cx:txPr>
              <a:bodyPr spcFirstLastPara="1" vertOverflow="ellipsis" horzOverflow="overflow" wrap="square" lIns="0" tIns="0" rIns="0" bIns="0" anchor="ctr" anchorCtr="1"/>
              <a:lstStyle/>
              <a:p>
                <a:pPr algn="ctr" rtl="0">
                  <a:defRPr sz="800">
                    <a:solidFill>
                      <a:schemeClr val="bg1"/>
                    </a:solidFill>
                  </a:defRPr>
                </a:pPr>
                <a:endParaRPr lang="en-US" sz="800" b="0" i="0" u="none" strike="noStrike" baseline="0">
                  <a:solidFill>
                    <a:schemeClr val="bg1"/>
                  </a:solidFill>
                  <a:latin typeface="Calibri" panose="020F0502020204030204"/>
                </a:endParaRPr>
              </a:p>
            </cx:txPr>
            <cx:visibility seriesName="0" categoryName="1" value="1"/>
            <cx:separator>
</cx:separator>
          </cx:dataLabels>
          <cx:dataId val="0"/>
          <cx:layoutPr>
            <cx:geography cultureLanguage="en-US" cultureRegion="RO" attribution="Powered by Bing">
              <cx:geoCache provider="{E9337A44-BEBE-4D9F-B70C-5C5E7DAFC167}">
                <cx:binary>1H3JchxH0uaryHiehGKPjLZWm3XkUjt2EiAvaUUQzH3f86oHabPp+7zE33qv8QJQEFBEk5IMYza4
UKgIBMozvnT3z5cI/f1m+NtNcrutfhrSJKv/djP88i5omuJvP/9c3wS36bY+SsObKq/zr83RTZ7+
nH/9Gt7c/vyl2vZh5v9MEGY/3wTbqrkd3v3j7/DX/Nt8nd9smzDPztrbajy/rdukqb8z9+LUT9sv
aZjZYd1U4U2Df3k3b7PbL/m22r776TZrwma8HIvbX949+7V3P/18+Me++eKfEpCtab/AWsaPJKeU
IkKRxMRU+N1PSZ75D9OEHCkqkTSZ5IoTzMz9Vx9vU1j+hyS6k2f75Ut1W9fwTHf/fbb02QM8m7nJ
26zZbaAPe/nLu/M83WYhPH5Y59b9lJXvHuP85O65f36++f/4+8EA7MTByBN8DrftR1PfwLNIvubd
fn9eARp2BDuOlUkkkYgDCM+hEUeYCc6ZYsJUimG2/+p7aH4ozcuwPCw7gORh9E3BMQvbyg/b/a68
CiCYUU6kMpnACrMDXeFH5m4KmRyZFN3hda+m94D8AXlehuRx4QEoj+NvCpbL2+Q2r0CPXxUYREyT
m9hkJmaM0+eawo+wEkxxxAXmhLIDTflDEr0MzZOlB+A8mXlT8My3lR+EzWu6GHEERoooSSmRggpJ
DtHhXHCEKSDIlIn4/sV4cDF/QKCXwfn9UQ6w+X3iTUHzYVsnbbjfnVewZwAMEYybkoH7Z1TCzj/1
/fJICqlgSjIiJN/5n6f27MfivAzLft0BKPvhNwXJ5ja4/RICF9tvzSugAm7fFEIQoggzERPqOSrk
CNgYkRQDJdu5mQNUHiT67d/fFellZJ6uPUDn6dSbQkjf0edmaxxv62375RVxkkcEjJmiHJtICIbE
c5x27A2BfoFVU6ag5ACne7l++zcI9p9f6//8+n3RXsbrpb9xgNtLv/Km8NtAuJO2EDq8KnJCYszB
6hGCAUL5HDl6pCQQagSUmhETfnP/1fcOaS/Rb//aj7+k9C8j9nTtAVJPp94UQtY2AYzq79qbPxmU
siOKKSMUcyGpScwDoi2PEFYSCyJgCn4B6N5Tx2T959fkP79W29/+9V2ZXkbo2eIDiJ7NvS2M8m5b
Z69J6vguMWBKhAgXlElxYP1g2lREUE4ZB4ahDqyf9WN5/gs8+4WH0OzH3xQs9jb9nHevy7bZkSnA
bgGlVlgqcD/PjRs/gkAIJv+LcbP/5//ciQSOaa9Uf9y6PVt8ANCzuTcF0gXYt+h7m/EnjZs8gjAV
U0U4lgg0A6LRp6ybHmFI9kAyDgwchVwC0L+nxu0CjNv3xXlZcfbrDmDZD78pRDavzAfEkUAKYSIQ
xEDqG1vGjoQCjSHAtSGDIHZpn6eI7KT5S1zgYd0BIvs/96YQsXYMwLi47W6r8DUTO5C54UhBpAOa
ssuoHRABcgQkjSOqkCAHaYOdRL/964+I9LK+HK4/QOlw+k2hpdtp+5p5UX5EGIfUqKkQNe9N1lOL
Jo4kg8yoYGDPQMnUAVIgDYQ/e536495mv+4Amf3wm0Jkllev6WL4EQLFEBySnuDnkTjIh9IjSpCi
BDJu9M6i7Tf/IVH9A2FeVpj7RzgA437wTUHxz2r7mlkCcQTlG6UwJAkYVoocJD8xlN8gt8YhyDE5
5Nlg+qlv+ZEwL0Nxv+oAivvBNwXFxbZpf4K4+Ha/KS8Zhz/NvqCWJk1qMnpXNPvGo5hKQkEN/Lyp
oJBw4Ov/kEQvg/Jk6QEyT2beFDyXbXJzu31FbMBsQcZTYdPcZTglPWDG5hGoCOTSGBQLFEBzEPb/
WJyXgdmvO0BlP/ymINFAw161Bg3tATsnAilMcBaQNYNo5Klr50e7QifkqLGUhAGL3r8N954ExPnt
X9+X52VMHhcegPI4/qZQsfKsbrbZqxbVGHAuCtUyhqSEtoxdTfMpMCZMS7TLwezcD5TfngPzINFf
ivKfrj2A5+nUm0LoJGn2G/QKPgawkYQrKERjhRhUPp9jw46AKkMxGkNfxwvY/ECWlxXmbtEBGndj
bwqGxTbJ09dOhwnongEFgWoaxXfB+1M9gSIO5CcpNiH255BuPvAp9wL9JTV5svQAlyczbwqdyzAN
61dUE/AtoAiScnXXTXNYQMNHkI1B4FbkfSEUtOgpNd5J81fSLvt1B6Dsh98UInaevGbYyKCjjOw6
aXYx/DftAPRIQBSzI18CIPnGpfxIlpft1v2qAyzuB98UEh+2r8+FFZewz/g+DjkI4QEqSFkqAj2b
d80b4P6fKseH//nfP5LnZTweFx5A8jj+plDRYZBX+515BccujhSE6BhqxxhDwyw7cOzkiCAgyWoX
52Nz107zFJMfCvMyIg/LDvB4GH1TaFy0EC52rxkwyiMOHRYEUii7EuSd937q3HcOBmaogKzjXanl
OSB/QJ6XIXlceADK4/ibguX4dpu+JvsFJRFQ3AK/ziS9b3x5CooAt04JJ6YwoabyTTPmTprf/r0H
6iWdfRmT/boDSPbDbwqRD9U2e+3MCtTqITzHCFEGZeEDwwWQScirSAJ5YSgOi0Nv8mN5Xgbl8UEO
UHkcf1Ow/DP5/JrGC/r3dwEgpH8l23VZwqY/1RN6BEELJCHBw3PCvmnv/5EwLwNyv+oAjfvBtwVF
5b9qR9gu8wi9RAJ6ioBXfUN9oafChF4jCFYgpIfC/EGa658gzV8JRfbrDvF4+HNvChGdN3kNh3O+
Z7n/dKoewhAEQftDbvFAQaCsCO38QII5pCixQAcprp1Av/3rBxK9rCVPlh5A82TmTaFzWm0D6JB6
RXCgMg8VX4UpFHRfyHEJaNFjUO6F9DAkX6C6tf/q+8TwH5DnZWgeFx4A8zj+pmDR7c2uleWV28d3
XatwmgJYFvh7fNCYB8Ds8vgUGvtN6F3mh0FKuzvJCCLt8frjDAweZr/0AJwnM28Knhl0fr0qNhCQ
QMiOwO/Dub5dYf65y4cDF5xLOE8K6eEXTsLsxPlLff2PCw9weRx/U6hADShMXteUIQjWwftDr+ru
iOuBn5FHoC8CKi0cgcG7O1z2LKyv/vPrD+R52ZTp/cIDVB7H3xQqF+HnVz1rCYcp4RgMNKhwBqlG
KAk/V5W78hd0skJ+7J6z7e3VvX/5oTQvQ/Kw7ACQh9E3BcfidRvyoWcVCu/gUZj5klOBKooJ/frQ
S0TkLlTBz9FY/LVW/IdlB2g8jL4pNPT25lUb7sQRA0MlkYA933UQH1gsYMbQPgwBP4PkFxH4oHIC
0vy1hruHdQeA7P/cm0LEStrXrJyII3Pn0eG8A4ZaIlS0nlsregTnIICWQZMx1FC+OQv2I2FeNlb3
qw7AuB/8/xqK/ybcvVO955vPfufPX2lhUujihlhdIA4plG9cB2gM9HNDf9HdubwDY/V4x8R/l+dl
PB4XPhP+//mlFf/9QovHez/sbbN17i4MeXKnxfdn7x4R7jE5WPpQ0HgpKHiYWnz55R14bbBJULF6
vIpk92eeFUO+uTjk2brbbd388o6A2oCHVztDdtdYDHS5h9AEZsgRhU5jAj4J33eDvfspy6smgAtN
IL8M4Q808f1eNq7z9m4K+pThsBikQCHZdn8kc/+Yp3ky+tClc/D5p6xNT3M431v/8g6uSHn3U3H/
ezthoalAQXZ7VzG9K/dAmQHmb7bncCcM/Dr+XyQbSFYHarKkx8SsaWoj13FgVQnzlp2g2cpkiU0a
qo6DEEXnKcGe09YI2T0zovNIzmMvkqupQHmjyzZitsHSQWcGf1/6IruOWfyZhrFYQT22P0twoZzY
x43NizTTje/VbjMG6aqdynQ1oOnhp7uPv4/lpKx10vvTTJaZqX0T5XMzpN1JU/aaDapK7Knk+bqu
xsthrNAsMxTSkTcxJ60blM/qCqUuDsmocY6HTZhXw0bRG1pz6RR5NR6nYcB14Y+ta4yoOc5F6rum
Z36OKmqRMtlQwc3zzGsLS6iiOiuGODs1GqHzqLD9yQtuE7/+mo++nHe4SWdxVTsRH7pjNQ2BK31t
+sR/P0a2J0V6UkbjcDIbSxXbhLViHYyxbRb1+9oPo/cdb0YnbpIzr0269f0/3URXdRBqs2LDx2YK
3DDi1clQo3jZVOXnzuyy91Hvdqw0309DmF/WYajvPiFljLpLeuISGpkrTmu5ZDSyMc2tNPNzX+Oo
WZUxDrehRw09AuyWaYTDitEg17nph1bF8+kk8uxqzNh7kpbe5dgt7j60ZZAvotYsdWX6YkmnUSyT
RF7WrCcX4VC6ftyjuSEpmsGcbpoquc2y/rb34BXxo6BYs4S3m8gfNlWE83O3Z7xYmW3Z2UNZVW6p
OHNDPrJFHslWV7kx6bFNUruZhmyTM75IYpych3kOLxQO0qVfhWtBO9MOoTtgQ2oZzCIvCrVXVHw1
pN1srL3O9ZCvTlNPxW6VTIYueEBXZV4ZC5o0VhFJWS3MIfFsM+sS24vazlVly5wmTcWGjVltFb66
6uOArzrstxYNM2/WB81o91MKKBTn2Ew+xVA3Ohmi3NioNtJKpW2ijbKulqaBquXdT97up7uPeSwH
O52ywTJJ1s5Fmm5ZkQQXjV+Ni6JpTKurFb2WrF9naWl84WNwnhVp6MA1GIPV50m2Gnf/ZJmZrgrV
+8suTTYCtXLdjeNlJ6dqnsLlUFamhsAmZLDLjH8cqi2rZWEngVfOFU5y1/emaiU6P7XaoCq0EY3l
WVCUYjUEodvzYD2N9WbsTHI+pJytjTitrJwVrRPUgXclca40nuJp3fuFP+dmm2lZTskZ8td+TG4D
oyZzE5X1MhvcjODhjKMwsTgSX6Ms8ED/Cs/GaBzPeFlZqJTyYmBG42IzyK0hMgN3gMPOs0gl/Lht
SKzjDn2g0Zif8Yh+zLCPdVwF7/0JBzd1Zvia1FYkI3NbZsbaGLPsQ1lUxozWPZpFRk7tIs+7eZ5P
iZ4qNq5qsFMXUybyWc/byiapGs/jodZFMlGnSuP2DHHa2sPkR5ceamorjKPENmqG5wX3yGkpv+Qy
7LXR8nJZ91PzwUCLqi2KK1mgyPGGGC2aEUdLWcaDY46i23b8+GsaSbGsyyKDDW/U/OkdUc8s/k1e
jFXoBw93dD1+/MfsNt8FlPXdtVG/Dz//+PutUjs393jF1IHrPL+7BGzvYP7M5DOn+4xc7MOsnT+C
42nfc7iP7OSe1jyueHC16ghu+SKQz+VQIkRKQsjw4GrREWR4FTPBE1NoWjTBy+1dLTSZwgVUkJ6X
YE3uU417VwvNQlDbgkbuOza8K6jsn/zZxgPDePj81NXCJT0m5CWfOlvCoAYG3WBwiAj69eC7gF08
dbZBPfTE6xCx4hTXdt2a0byh/kmHPL4oy3SdxthRfh9bnkpCzb1+ZZZi401xYtGxK2fgRjQPeWfV
ZlzCixis2jY15pykH0nEJ7c3xl6XvKzdCry5TuMaO6U/XZWpJz+EcAHXIhuu6rItLWz2ppPGcyD8
wgnIBypxYGUZR87k34yE13oaksqqSLJUCSqtKVeFXU+1I5AwdRnXUrc42PglTiwlu9xJRnVJerWY
Ul45g0dCC4z5SUqS81SWbGPg3J5Ih+whiiwjHSq7S/vOaUTndIDNKlWeFXatNcY0taqqbtwszmsw
+eHSQ0Gss45cjAGldh9I5rR+HeqpnhdDLVxZNYPT1ejcp9EsCnxulaKcrFbG0i69CzXgq6QGtfSG
CrjDYCqHxh22aOUh7UtVwVksQ4uJ9kuF2sGmEZ/JFH5hivNRKzP57PdDc1YY+TwrVWQHMjrHWbho
835yeoF9G6ySQ+mgu0BUDknabDO5YaYsT9bxGodlafUhRq7hLXnRYbutzasCCd9NRegkqTItT3jC
Crxxjcw4XPbLAGjBGgz6KQ5N6nQjSrTIjoeg+oxDeHkSLn3Xq9lFWzFkNaOMHT52HxvylecqXwS0
PYvzbuWFbJyHfEUaNemqwcwS4BjQBBYNy3Fy6/LzEDe+NeJkcpS6jSuaa94XpZPLj0NBPUuShNqU
t2tWlbWVmGmqxwJdl4Nq5mEW6mxkhVV1OxJHzHyFBrrwRc+sHvngZdLOwYNBF0h0gQYC6bt5uogY
C+ZhPG2iAZkzsyq2PrBcPZZ1PG9y34rreDv6fj2PRaG9NA9s05OxhdovpI25HbEms8o21DIYpzXF
a6PAagMXaukpzTy3oQOzvZBkui4jtvLj5mPvefV86szzHjyi7w2eJkknbaCF120oA7cLO18bcFWN
DVdveVbQ2P5AWrtFctQm6+1AcGxPSQL7VDQ6YaK0xg6YRkdSTWulQ2/M7K4gjW4DPGtlkTs9uBqr
a4ZABzsagYPYncq2smjtpW5ZDvYYNaFGI/Am6RWxToxgGfWEOGPbXZO2HS2vZcTqy8/Y8LNZhMxE
ezzZdhmyY2NoHFX3oUVaNjMHLFwVT9dmW2Orkh1YhopeoZqCHZHv4ykgiz5v3hews4GR+s5QdNLx
kvB06MtPXnFt4OFjj0xQqPwk88bYwqNn9UlmWG1Yci2SENtn2UBD27hMgMxYyXVJuLHqa6HbuGBz
Xybh3E/PSuWOVUY/eMmQ6ymrHQNCImscosJhqj+u0ga5lZ/pLjfwujK3dSSaWRqKQIesXdRdQnXd
J+/rQq3aeLK7qZgWcYtdA1PPzRPyqagjAFwPosmXExAYNWTRKowWKIqAHZm8syfYuCHLCwtV9LI3
isBKRAj2smTXcI3KydT7pyNY5nlkDJ1b8FJHqQ82b+iYVZWDpXKJ3bID2kA7MR8neMcouORa8ht/
MgHoLC8t7vdnfWdAgOMFbhGOheUPGeDV4UCrRpnuQLtzHE/dPOmSQjcJ+hBC8GJhpgIgiqXUSTxu
UFNuCxYO8x6Pl2mMBrtv8kkHwcjsHocrDqT1bKyobvnU27FZN7bRtnbReyHEJ0bq9mZjF34Q20UY
1FbHRocoeKWYDNt1iW4ySCssUwq8Jg2VzTxe2Tzh8TxNL6epo6dZm1wnNN4M7YRtYFdfRFVIiGyC
1vJ8rluVCHhrMXZIJhPHMw2NurSwGxK2Z3WByXFgGnZVj41t9qlyWFgOZ/lIY9fvx9BmaQ1mHqe5
E3ULkM90A5+EOhgDaZs0TZ0xhQ2MVBrOcumP9ijRRRDKq8gr0LoufLRuDHmGJMdzRQZjBlz5M69y
cRyb3mAVXXs9AQOzfE/0lkeTWpcTvqZNzGYyyK887Ffrrr30kyaa82myzQb5dtyy0upCkKnhNNK4
D8Yl69p6LsSIIeBR9SY2RnjvsqKEUCJrT31fDwwcMKr890FJ00sgkdIxjGLmwXkVPURV4cax39p+
SthCwVvdpOB6qB+b6zGdLuF2xXyDJ6y7ylN6dzz8mJbVVUxHfzPxoQe9nC4kD7q5Yn0B/usKZZG/
THBgUzkExwICXIhPznAVezppxmnOxiG0QxF95HwqdenVxinxrckw6SbsBHODiX3sQ/8TysdiGYWB
mvkOBLLUqae4fk/Nao3iITxuObITdFyKrNgyepmPSa+bkWA34GDt62IS1lBOqUX7KphHk0vK0nQZ
7dL3bErXyMqjjsYaWXGbsEWWxMlyEDdeMISBBooyH5u4co1qaBZ9hSREXlFw3oCez42KOHXTjotm
irhbQSR/jggQ+5yI4ZMUtW4H3/HLqdv6cmAWL8N4Q1ov0RSX/UzVZmVHVdBe5xU/62OTr3I4q+oA
LznuMj+6ygJnNL3WycIwW0NeJ9oEdCxtPFypBE9bM15W/lRe12Orw3by5kVg5HZDaXBaomBTiDI7
GYom1XXDk/ndxzqFLEdiSMOqc5RvINLONwTMjd3lUWD3RUq08GjhmAKMlup8ter70Z+B1/+oGq9b
B2jo13c/sZw6EDoAfKjapU882CvTI2yWZX68CeTnAQ/8Im5QYRkocWLOqsuQVIOVGQFyG0HtnEZl
p2UNnkJR5aqEwkfDR75TleaW+MEy78k46MmAV8PLe+YmQcg2MrVQSPi89NGOdaUfgVd6ZyVZ1pAh
sGhRn0x1wxbDjncZ/nHH8nzO06rTqE2520z+XORGoGmrclvlGZhvIyI6aUu7MGStEdC8RTmpGVFJ
vxJUXZVVAC5UziLmLXw24qWRY3hV84tmyOx0JG5mJO9TsFo6pCKwS0KQRZpMM1zoIlK9hjbZa6je
nHg+SzRn3cdSXMO5l1NS5lbfNpp6oeXFnmezuvJ1zMVl6w9iVieNzoD2O1F0ovinwSjXZlk6Gc7W
aTfaWYo1nex4YBDpAZk1pIXBmkugZgXEkRFkQzw/dnKvybXRYaQHSFFJmhNt0By2u2mplZnlVZAh
UEaOb1EdIzcqp7lKSeOm1Au0CGMXy8s+2wZmq3vT37R4aDQj3bor4+VoJksgcmvPl1YhJp0W8XHS
9vO0NGdlWc852Pamk/PS9GaVcd0GYl4r5WZTMBtiw60LbqVGya1hgIRO0Gyk0XSAmsjBFMGTie4U
VLGzpqQc9DhNrU7zTM1aIMNTcCPKPNNZbHEcA6XG1tgkNg6V7o1ap0FkBeXnMvWtUHR2oU77sbHG
sNOsyywx5DYyOzvsqT0tU8OfY6O1CTedneFkGXF0n8HmNMz2lbLgNmmbiWFuwBPiFOSiWIM9smXf
6mLMgZ1IuxWxFq2JrHRqWyuKEzdULNCQY5znXX3Dh5sIN5oPsd0Ba5+AaSDl67TtdB2einSbRKWu
gY9VEbyBfWnlQ6WLAR44NHXnV1qRbpOITkOmTxfFZAVZ+mkgZ6mCeMMzI+BnqJ1h0Zw0vWCzOn8v
0eQBsY3nKH8/Zus6aLScGu1R4nS81Z5BtD+epjXW4drnke7jXAcl7GQ/zhnxNaqUGxXyuMw6XVY1
JPnUBzFEn+KInkVJaDioEb4GrliLdpolaZrbaRkDPy8bq+ZqCSBit6s0dCgRB92U8BUVCo5ZWy5a
8qWhCBThOiOjHTdKc9Iu+gGDjaZaGKk2qtDyi0K3+TCrQTHHqdLShwQacBvIuUUlngVtPhO8t+qB
BE5HuFU1JtHpsApY5M0pySERC4zbB0cJIeOwxBA0GKoxLNzG8H4kEBVEdTf38gBpI+itSY2DE5vA
rcp4XMuGO0ZwVbXqgrDpTFa4hQa00UobYBKluQkvyyg44bJGuoS0qg32ddEJ/H7ivqfZOMGe1eQi
gEBR9bHUER/Pk6n4rLwA215sVhCIevCYZhqdhMTFRZXawTQgC7xlbzWiOEP9+KnPEqYLlpwZTXpu
1IawqqD8IEYgXC2w487UaQepzEChRnc1q8B2ngjf7BwZtycJoqFOxGpsyRYSqxs5TNdRbvngTyya
0MBpS3JdDdq8boXYWYRJ07GObTx2A4QOyaeiRNfESGs308o34BGbGLSSQQKqMROH5WG7++aTVKQ6
K0hvdT7wdxZN87ANR6fM5aSz9CsEe/CygRpGQ0NmiUdvvKoUM7jn/EtVi5nYvWayGhJtKnBfDWyP
auJA+5X33g/VtFKi+NxAvnsxBOnXoDS204gHKylKDJEZciJM0wUzuIBMfwLGRORr0qTA0Mbsw1Ab
dKmKwY5xMQ8abpyNsQrmxDACKzIEmkOIPmlBgkoPIyfzEHjeqQALT7rToa31kBSZzSovdso0zuxE
SOFAhtEdZD2BhltpYg46HoTUQCEh+yHic+FXtmwGXeceO4vD+CyVYGZKmbtZJk3XywgEHInvBIUy
gCIeQwuFaWVJ09tZmdueYCe4H1Od8tRwo6hvLC9NmAU8ZLTToYOomJd2V5bLIc9OAlDKJro2y8LK
pK4NPQW99g2hK9CtmF6pFDIuzN+YHuQEA6zJgkQJPGmsQ9AGvA2a4zZcmf0MHMwE86q4GCAm71Vs
wTXEVsFOYv8iL84HuaxE5hoxhK7hbV1uh/GLP5wpdlK1p+OwjMfrLluU7/PhzDPXWLl1CqZQXNQh
kE3/UzV9JbLUrGk1SqUeK98GJqiVsfIhWilEZRE/tHNwl2H/MRJLVJ0YzTYZT7o60QFkZPL8MmpH
iILnbW7BIwbxOU8/5QIcYTs3jWOX+NfddBW0i8awVXJthJeQnoCYP4N3qrGMbgRffT6CzY4ZpBsg
KreQhED+NuCeDiAK9UGfsvzSj69S76LFzK4MT9O+3vrqOjI3fFeW+RB7Xz3jxvfBUJKrHnI3UrR6
AO8DqqJLf1H1s3Jy6OgmqtH18NmDr81gv/Pyig9Loz8rIqdgDhRvVLPk5rwPrll2lcjzzeCvDGaF
bJXxBfVaHWRKZwnWRf9hR1OCyOXrVmgp54GcyyDT3Ix17x2Pk8P9VdpE4C/OkziF2sN1SJDuqAdh
HdVN7yLsJmxTG2BDwafPI281RZdh/CFKe932TLuomLTRB7Bmm/qJZdSBpfqvHVpXQ68rtRjEOS5r
uywgZ+RtS7psqQvufShnHV/WPIYSUG0ZBaTsi5mPXV4RjbiCXPGpdJMW8i8zQpbt+Mlvt1VdgvPK
dY/PTHUclx9GCnps1kAqVn64YcPWbNd18yUkJ03KrQhHOiWuqizRWBWYmGzVQbGBQaafFqY79duG
M3hZP3d9ogmOrV40DmRxovcDJJV2yvwxwOe1iTXkpi0TSkchZODZPANmBHkRa0w+8Phj4q+95LMX
nqbAkeB/M6GL8rMcnCybeXRtTquJXBfw0nbieCwWmbnCOZimyS3qzyhdC+mw+LiA9IJ35sVQhQOR
J7YYMyvmFlhHSBdR49Sv+aKIhRbUGsjS4CuUuXUPhksXBMoBq6G79uIZ2E/R2Hmk6cYDe5vOWogd
Jnkt4k8R0F42y/1bDmkeZHw1xlGn4rSlqyJzE3+l2BfMvkRGs4tntVSzqLG6yU46NzTmXr+U3Zc0
PiZFu/Bb86zsE7uqLuJ2dKYJyhTBCZiK3jgv+q/C9JZebwJNPqn9CwjNy/j/snQey3EjSxT9IkTA
my1se8um2yBIioT3Hl//Tk+8hUIjDcUGClWZ1yWITzYnNsTVBKiEqrBVu9DRm89R2cr9WcAd62gW
k3kqCgCg9iUmu1lOqUKinc+mU1uBmW7HYrTXFJUy0SmMl9BIHW3ARqukQB0ffE0RnaX5og27QfDo
7JYU0fhfh2RLyw4npEg6mZaMvsI9Wk1tP4HVKJ6m6MUqHoJx4zNE62QY21z4NGrNFoB5EhKCWf7I
zV1Kg6S4VkD22bwY1a1THkqv2gNw24z4ftmmzMZNU79Z1o5DFlUQeN8oXuTwtRP+4vnX6veCjCPi
dRMKgNsvlzB+E5Rbqd7+o4GDq+d/nXVZwJnJRRuvbX2YrUNlnC3hVVzA6r+NcZXUSz9sl2UzK441
OKKJG3XNO2Bq+MibY9ntBHTrvaE/suWc5Rs+byo8SXG1cNMqk51HwHl9V6/vUXZd5VNYnKZ0h4I6
lXsZ/lcXndMUlLCDOH3oEW1ugz0zFV+jXO8XubF7LZBLdzLdOfdZZQpgspY2H21qwO25sRUztkv1
IIVHq+XfbrXlNJR7IfMN9dbKgm/Ont7ndp18Dc2l0Pc1y6dK16oINFvrj1Z8KK2jVR+L+pI1p37w
uEFxuOXdxpQC7khfHmVxGKeLkHz0WBzpT9q0QJirqlyW+vqmoQ1F1GHJn0OnlL/q6GMYrxSapTjn
5mlM34tkvy63Rn3r6oNQbSdctMGZ1m0aP/TpUNHE8M6S4teIbot1p8YUxa6Qj1K878OrWn9VmuKM
GtWe8hpZgDzbSpGd9ut6r4XoXrLaXfOvifxnQbbcuIISim/m8C3piR3Vv/q6zTnUSWkLyz0vHRBp
qJ2KCu4TSKKLtpGpu7Da91GARuGsPT7FdklPcvZdSgQrXK7eau+R12gnNbsUxesyZj4rpdd+OJyL
2bTnJPcKPXXL5XeK3oborJb3QtrKmNo6/EeVA2RL7E2IH8tYxNHTCLfLNeV3yU6TD7PyVapDIEYO
GYE6uSnJQVJultzZivCZjI8W0CykKN/z25DtiuioNz/N/Fi7lzwJyuzcEXeIsqe4ZE+aZkcx5WZS
NvXyL9NdsfxRIwb23/p4sCM2Tm/NbticOCPI8FW0CTt3mX1rPheIh+mc2VJ2pCkrk8/+cZF5p6hH
cNyz6lp2UNptnTwkOH5pfQ39be3cpHayeGesN/oXK9OrjlnceSrrtDiytFHjnTkepXBf1h4/G2iS
wDzodtby3dezXdGf6ZtL8zDnazadTdA4t8QjWCtvGe95sWBHPptiEe3UZRfm22X6Lmg57N/qnd6X
ihRxPbBC2NhmEd405VeKAkvYzYVTt54hOTRVo//TYKxSf+qzl1np7bR8X/dtdx+sV9XwqprjOHV2
uAShdObQRcVGMTehuK2Wr9Hc5PJBi+3M9If1OwRnCj+5eTaso6rv+VChDch5sMO15UeC+Pf7tQvC
0ouFc1TTxnQ7Ffim9zwMUNRA7HJ+Yr8qyH6tP6OGLLlTSTtxfFBOc+t7zR6pdsBotksjKEnDaMcJ
YJIP/MXoz6UNppqS2ZZpr1l5B28o4vc07/ImmNgQYmDKXGwsOmPRu03yqL0lctVVA0pu+KNcR2wl
qD80MkL2N0+RwVHPnBQvhd0AsFYVRLRjq24n5S4UuqMjyba57kmL6uQl7lLcOk19sNJzppsOX8fz
MuTKMcZLp9bcriOP22yy6cyi+aW3AnbW3QgPUPMsDVaA8+Tkxmc2243BZRGIGYqfUXhMHduvvhax
X0q+VaFfdIWrFbdp9lrpoKLySMEkHpu5gHS+LRPGNe0dtlZv6H7peBlqvKFZ9I1m1+te1/nT9Chm
V+9+xHzT99tB9PTIwQRBTsPgn2pfFGk7ya9mHPNJcDQ9wBxkFyvhS15tqsmB3+ZikLTgEBqiUPpz
90f0JZqDng0lQwwJn0yVp8VerHlK9z6mD0pxVnoLXmIbHgfD5cjKk6tKAcpIGblVtB3CeTOA3xDR
hqMIpIvdRA7CdRuuR9M84S0a3aZli4u3rshtY4x3uC5D8BScC9sM+F5lc7R6rEX9vSm9SD7GQpDr
ZyO/RtO2izZZ5hUNRK55COVxmI9z9tEahh2rG3HcdKOHbG8n6SVVHqmfN6Rq9uLODNJ2u+QU+nut
fRfJm97equoirpsx9irRU8xdNW+5ELIJi7E3tNsKUpCRtO81pLDaVUPumuPLIGw67YT9YPdwkBWx
Kk0/puySdvdK9vlImJktCPtRcPPEVYZA5RyogOObYnx1xV4qDhnpInxJudiWvVsO21RBXkhJX1m2
AqOf1vM8vxX5XR6+NOUnrj+JxUAXCnsoN1qNL3dp9UPXHXLZlf+U9Z7qr2KFWyUi36R/jeioCHjq
i95c5uSW54+wPpn9gZc52prd2LFy0IE16cHsb8l6HtXfNHGbCLllt4yeLt1V6V+a3pPhaG7bTZgG
ko1DWDmW3UAv3CU+9odQ32fKRy3s1vQQisc88cI1aKfLOv2R/MBvolKnmW2JDsrXXHgzuKvaV8mX
J2PiKlDvV6l2ZsPuE7+eX6Fusrgfy13doDEmKNMC3zayc1uMX2d+m5S3VUscSJOjiu+xU/EVLmIP
9uBWT7fxekqsUwU9S6RdhB1rvfXpwWrdxHBS7WxOo4054hbSu1VvJ+t9Lg7dDOLZ5Pm1UCWO8o9B
hUyE1756V0hAGdZnowTsc7HctyVpsvdIOPQrPCX7U6xjLV7mxR+HHVpF2DiztVH0c/RU56OFxzg5
cVKjrr220SFR4FObfPbzKZCHQ4guvH4OBmtE9SythyJeTOmYsGXq7RN/dUqgGnuoCrr+eh7Uiu85
umPfuOHiDIVrGvgTvt773XwEumv3BS9EGp15lO0WIiWrgEivVVFch7dBeE2k2p7FzK3i1F7C3wIm
0KYvLHgxvcgRx3BfC67srLbanOoJZlz/ziGMOaOISRdZfpFjUmAvUxVEhq+qu0jdZ7twftHo8YX4
zpHs8lOMkxfpJ7F4tfTMaZJd3t/N6K/A4ClTzZanjwXxOJ0uGamiHMus05xezp05b+whRT+qblkc
23l+zsoddnu0R9pdHMEe5I8+Dp1PLXksUGM5iCynqTyBPJ15yC1YOrel0DvaDE0eRFz2try+U/9R
sINvAng0Wq9zquy5TWjZzoDdrP4LddFJ89SZ5N3aHAXKUXSJqyMPS4026+Ku8YtQYrSOtJnfQcgd
9h1iwTl2odejl3iCVw2u6lQ5mDj3qL+L890hiI4+pn/6VhsbJdzpT0TbbXLrUfBj6lIN25NfYfOr
F6/gkaq61dpRTPa98G6ji2O6H5/C9S4Vb0Zh2WjRLjgHouos67WYgODxn0gTmKvWy6fyYI3otvql
Mg900dn8WPvL2p1K8WEpW8GznAJLVczITLGSpPrAp77oic1PhMaEseGoBfI+AamhwYVGjEfi7Oe3
Mjxq812rP7TeiwfUI9hXeimGj2hcvEL4R4TLXuTUNZYDRt5z67SJOxn73EDhky9PBkT0MI5zO7He
61Rzqsmws97PLNdqdkr6IeYXc/Lk6VsLvwkRIgKXLrkru1OFYNTxPtKbUX7KzWl0v2VsLM2DIc/v
TehpQmDoh2U+SNVDRljpPpZlaz5E4SDKuzgMgNAg0VrdrubLKnkVPyJRC8TqK51Ogn62WIRO2g75
JomuERijJn/HB2ihtWNfCQ3ru+n1nTxe6/4v7f4U4y4iKY/EZUzcVaOFbpT7NX6rkldp+rfwKDo6
sOhMceRlvHFR3tY4CzNLsZGkV3P9WBHAQBGupKEYFx+CsbWaa5S/1eyDShbQ0d11dLT/ADT2IFKY
Ve404f2pi6nq4lRR5cWL5Lfr6kXLC6dDCoM+K+1V4dRzRJ5O1L8cPdoKd1L90q8+hycGxBiXXK+c
JL4vxptgbSv7O2z9YtmYxouWvCb5MdN3lXqkvuXKa9xdjeKzbmH7e03fmA2cZ2OaH4uOnju4LfVT
ChE1kOnkuylAvkVyen5pbVb5e8kz5K3JUVFvZJKSHWV5Ds+Gbdm9saFklfTRpOjssp8oRRecXZke
IDnwhlp+GOqntuQbllScd3W900AcIzFPm0OVSIJdmhul9/T8DXFt0V6k9dDWu1rYa4nu9ZgXY/PE
XLrso0hyXqUftJPZ73K3IxE1eFO1i8TcKVLOu69j4gMrqfTai9IepxC9v+ZqZZcCoQh+8yemu3bY
EhGTm8DIv0fhd5lSdJ5blEW0CSJNqWjL4yMVUH+WT42mUp+UKGjrDfAVKShtAiKEQdshQWPUGfUO
5tDI51AODO23Uz7E4l62xzx9VIsn9fRHV59+2uy7D3Mvic/wR52j0Dqa7M4HBELxkTYbYKlgbbrl
WobXqdh08Xu+7CPdj9Mvqx7tOg6kyT+b8zHMT1b4kmgYTbYsvz/PvYXpSKk6QrS7P113s8WxdC8K
90PREEc7zK03Kk4aBbksuTmGDs61nBZBO+ykMUCXE9EgQ7csN3CV1fCrYRtWV1N/VOI+CjrS6LcG
q737VFLDjXPVlyhLgs19sQetXWXsm/ioReKmMEY7IkSaP0QvQ0JW9+ry8oxKEWe3pWcRzxHOF7c1
d+J0RHDCItqX1JGsfGNjd03MjQ5wvM2YP+L1bmWfJJb1Zt8p579X0fxIaS3KUxPtL+rsze2mhSgX
DdI80ldm9+prsyi+kIeOEKJKrp+58a0ZmV1IV9269A0i43ifQi+FyW7ZnZ11mOfXOMVfKGQ3nK9q
9DsQApsimx+VyiXzIRzUKcOOUM4Gy5nYl1gDVC+Uwv4ug1Na8zav99VfXbX5mRzRMTJf90Z/stzJ
BiGpAiqq6sqG4SwdLRxbRZZMW8AJm5V/lYIAsS3qQFEPje6TSjTrRw4KC5vQ6Q0BHUb3ZhuNF1Mh
8Uy3gyN3KREWwFqmBKLT2QbP3ZvdtLka8r/UIcDTH3NnQA8gRTS+5M/DjbXQz9jX+mFYAEV+L13q
5R6J3uR9N+ImtEAVNcr+0BKDg/vLvmIQa99Mim5jiDpteRng/eK3ML2OxTF/igB6ThjuRaq8Omaf
OnjFrhqbNByNLj2AvgpHmz+Tmbxhje2QvllO57YEurmdDAbS2xGpjkI/SV3moCC6orHvpGP3bOg9
aDd806xzo3aeWaWHqth1X2N7rId3lkof0fHVnbxWhAtvef1uqRs8MXscOB1O0ve+Mvz2A1bc8q7G
e0JbAjSIjx9FaLWtT/tJ/bcK96E9m9qXlnnJ8hvFJuLOP9WX7XW4FdZ3IXwZbcvXwzUcntiybYZN
v1e3OpF2mRW10K9h254WbidPsoUQ2XpE+VL/pPmeTY8I+dYyt2CsRb6yDE3uWZLTQNPHjfbU8qUv
0tzIQ43T13cFIybzSrcJltWut4qfwkDazTozqeBU3WFItzwyI7lFzamTj2L0jgkwJRvU1r7elZLT
t/sIbjC2e7X0C4dREtjqJtyCGCHsNEaRbhJl2zkN+ak8RBdU4lTLfY6+oxCjusG/FU7qmLN+j1hH
rEoEd8gHp0OSborLSPisYa6lAFsIi41tbieR4PTAdH18NJ4aDOkuDqqNWu3qYCL2EkzWVVleVMuw
tXawM+kmIl7kyT+5QP6bgqw7oO7V8olYLArIOjzjXR/qV144ckC/Vxxztc3KjW0ueMYzTfdqCgff
hMLB1N6tYXG65jV9UetLvLw9q8+YPeRqrwaTJxZBYrznVPE5M21zzNgBDaHYl9lHDW+utauiVgWG
S49CsfVDb112eijYgkgPMT70+awYwdgByzXTTsGopNW2kwFPt9PRwdZuz5bslfU2y9DYb9X8ogp/
oXIPw1dlOSj6Th+ISv4t/VGqfvTkU5EWhANklLc8/wt1LMPTb2mTFEByQICztCOcEowRzWhUH0n5
XSoUu/GXGKgdOwlx4AA7gyuvPDlI0quFwhIXslcPsVvGqt2VfyhHYH1BPU8imTt7hmjuVhfHPTkO
nkBa4iLiz0lBL54EZCGtcQZ0nXLydCfCBGV0aFOGP1H3K86PRjwvynUuBK9jqzR0d82ucLYumv6d
8V+FtkfgcKbp0OJvdhBe0i0u8ijSnWO5Ub0pPpjbWJY3NfdzqWS6BZel/mtrFevWH8r3trxp8/va
nsPeN4khKNI/mbCT0GyQhEsKe9pvO/Wl6bjP6ioSE2ScIpAEeS8YbUBldHvEPycmU4oQcFCrCx3Z
Jbtoz2cTiLyNg3piCENUnfU5ymMB6UvGljZDuJ+rY/4MaHRkJyITqnY3h9fIj4Oo8QqXMY1/1u/s
aY7UUy+RYFOshOG9ZJKFtNQUiOVlVH5EobHXXnGT8iIXHlV0+DJpYSPSfyuHjFFUXtXJbodAtgrf
0vDeGzcQbwsZiT3GtCChKBo3QXBjifmMVx1Wr4xAKS1QeIB9fcj0QHFEfG3ZHlwOiKRvm+49rF/y
MqguOkBFRHKqShDGUzDOnHbqNkL4m2jHKNkSjGdHSMROhz2ZX7swLhYpZnbqeKfUzrQsyTqbHNpw
gzWD0n5Jy9swW45pObnqlS0jTo6Y32tc+A4zTv3AAiJ6M0cH6lil2kblKdSqZFsLh4xAx2jDV/pj
qWx1IYhdy4lkX+hl2xRKWASjX3Sr1J2FlL12n93OVknmkjkL4m1RbtFTgk4/Dt0+hjIpP2r7/Uya
iaSWhoFuJCGGzgMPsrdNyk70ppdgGS5cQj2Zntovnl+sJXb9xM/F4BoMnvVw3YhWI5ArTMmWKG27
a8rVk8UB4vNSSJ9dJvkojeQwNpLxnau/4XTL6kOtBmr1WRuir84nJpfC5NBYx2kiE3R7CiZiYW37
AmqdpohIj7Z4L8qngOMzczVCloq3wfg3GD/1+C3K7igfSTk6lbDrXJOO7bKKqDiu4BkOZTp1TXfI
epCGQTEdYbdD8qPGr8Vwvb2N6VVlIiELJDfxgDorJE/PdrlCe9NEewJK92iw5r1XOhvTFtJTXOkK
JvJeSbfrJQqJkjgzhkUh/GS4vKSzKLhW7408BG3gaTOtWPCXRu+h9aimQy46INiKbUQcgfo7OMnz
CRluGMpOcm7q3luwUxiCtmvpXiZo6zsNr73dqNIxKk74HYjVI2SBD3Us8BJmnYzAowL5jf49uRlm
aE/IH50nOuS/7QjRcfWy5GoALsJxcmUGGBLQnpgEVu/LtEJyENOhUC3k3EuE2LkGsWGT0B2rU+gr
mCAH+aMBI8ZkHw1y9Pn3kHosb5K6tINAsj5QCjDOX8L8R5yTwxwRiyhvQn9B+XKSaNvfF6xvwC1t
0rwyBmmTJXUGe3Ek6Z/ev6YB1bc/tQzrEUWHIVgIRj5TZpgT301044tBW+F3I+zX/ixZr2UBZ5Ip
GuI+VGGn9b0JVXQV2nzjxKgPol+3QU4wJJ0AJIk3ioNf961dKe+58Wt0qIHipYeFJ5pfTC6KcfGN
4Gynn83oEL6wDY5GW7rStAmTc0dg21q1oCJY364xrIgdwUW1/NLR0ZeFW1NVmr1jKY8q/FMjhfT9
ZrKOw/J0xSgsxaCxD1zTDOK/yfBIAGRroOoNaRzFmQKktafOE//+v8HIr2SC0q0e5NP9v4aK2Vhu
LOGnZp9V849Sq3Yk7cySmbptxCYe/mL1M7KxOs5Q9DJFEOaim2Nhny1iUm30JRkPopBk1qKIcmOv
1SZqShZodYqhdFp4vCx8aoyAWQ73AwMb78wGuklOA0huSXzM1rNijxjP70X+i47tCsQ18Mmx9QVU
iLMyXqWLCI5A/SKfyGtc/UgJijQmMTs6UfUHi50xGp4NZULTdjpPItLAacjHY5FaTNn98E4G+uu2
2OQEXENCN57QkHH7NaMNzmgA4tKW/QzvZjdVbFxA12gUbmF/Lv95dSRrMrxaN9W2K0qZkPeeoHIS
mQXqvw1s8NiJPMvcPSOaOcGs2cBz82c3Qmmt8d5fpb4+J5llV5bszNXXVL+RbrGV+CQAUQzaoOYO
3gITE3GHNjFtRq9RTZmyIZzuCgb0FzVyXUFx74N8TZbPpvonM74yzJ+6+ML0Lf5jaLh6ewK1heUt
wScdCQU8xTcGREn9kx0svyJh03ckj5kanf2++Bulj4XEcRGFDkEzROu/ji1QOIkzNJ8RFAY5Sxbf
VW5PW/ckWIknKqwwAX5EO8UWHVFDuEOTycc37d/SvMljYnfFdnLq5TTVr7pCTK0z8XD+MaLUWoEW
4+wfJ9InPOtm8LE8IslVi4/aPCWB6hrGy7wxt6F6F8p3OdmtvU6kt7PNHAtPIyJ1m6nLUKGKGRhk
eCfh3A/Xaj4/FWE5Ia5Kz9GiV3lMMTt+xuLLwICYo9oV8sLOqxdWior8VNyWD8PYJctR1l7W8Fup
z/lyf35rS/g0URhK4kCzmbEJCcnGN6tO3QVSJ22JVNm5foMlqDPs1ZUZp0Wlld5V7HUs0iz6m5OP
b5xafSv5RPMgG4W8owEwDlk6GgpRPuysbjOLLhHhVgk9hRJFwqDqP9sQgQ7rqIrvyeSt8qZFInjq
HQt28Jz5JQqWoCZMYj2M8hUuYBeplzKIscmCIgsIteNLAYm3guA0jKQQaSa2Goi7cjthx1u7563E
hl9gcpTx10Cq8bPDoV7F3smVfwMJMSP+XGHiy7gCIt/Wd8zDLnuTeL4MGhHQzmMIzl5gcD6qfAYE
1r6wk7w6V4yItt1pnL8X6PQSPPmRwpV6NMP42LqM/DY4USWeJdbCsnhIRIW851+N889I5ORJhPJa
QMlFX9Yvz9atjadP4nEqDnk2fWfta1RdOvEM+Vazf7EA5Ehf4/UG15diBnzvOZGlp3wxFDc8SYFp
I8aA7D7scOEsPydrvzG8CbduB4fDyxZiP6OJd5QEemsziqRcf7R2dJ/XgsBKfk1CthzOT1zfPFVb
4ekJDdGxIsxbE8FVu1skXzssTYnKPD5w2Nr1wLAfCVhh841cqYEIOImTOqC+t1DJEhEVVVYkc+aZ
q6OYBF4DoTtJNRX9qpo9+V7C8P2X6Y6OrNhcY8BJlBCfY+2BFy+a+6UGaBanVnhpFtFhv4XzjlHt
VTn2yzkEK3bvongRhXMJ+SvVnZHvBpcEs3UenQEr/SoPm3BVnKrZ9kg8uLl22gbM+Hr4H0+tyVvd
BJe0eM5ie8JMelz+k4t7K/rhRyPcSEYZrPPMyHBfUC5fFMPXiS9jOSB3JOa+aU66uOUlqqDP0iVy
zzvWHEUEh6z3cbk/66NaBE9uF1u25TKyk+zr9GKobr4ERjV4jIKive2FZtsUgZxtmFkBCDX1LcvY
uqQtOHfSjPzzZujnRLsbRFazTHbC5FUxP4ZEsZ/DyZfI9HIXGzFyMIieGIrc2Zwxr76v3dlvEmbq
OVjvUnKKXNNrVndgssxJ/FHxLfMQSd9C/K9nvN+A3lzS9FNgUK7oExQFkxhRiOZLmiFC2ms+YgI8
lIhIt83PCtccCcPVLL8Khho/y+/Ks6HtpXKPxv30MBiXeO4yslhoHl5ec0q2FUpJvRfyQzsGRuFn
OMhZ+w8WyI5PLbZ78sOUWBz7g3WWNEJwKSDUGaubqQWtnbhZifwhArNdRmctddeXm8WKedHA24TB
ZL7E6Us6H/r5VumbQj+gHOEzzcTNiLpYW4Zxklu5+rp8Tfn7tahIrifMfW8yFcaeHvpuM6zO7C8e
10LevvN42qynuZ2trfBdI2XPu358BcWTuLE1yXkC4WxEQad2WEuOBgyAX2RHNwsng64+Cy5+rODj
SjNWwiOYGUkzn7u+hACNQJc+ZQTUidp9p+0tCojG1NQXc2UM4u6GgjSdgKxhTrwugnwiM/Oo2+tf
SCZqIqpzazleba/DcIhH1PcpOXGJqT9u0vm3u/LWeEC66sC2s+ovtZ55DobVZdlfjAUJkcPc7Fbc
FdgYFhM5q/uqY4VORwNJXyqOIAZGDYOkNNgNhFgxuHgHxODhxaQHSfgMm+9F/1hqHaozeEYo232H
2EaI5jUD8dVxx1gGVrABi1xRhxjCtEVpv7B9F23eqI1qj+M/Q2S06UBxZfSGgztu9O2oBQ34xNaD
xavnu7XAAMqTnmwX3FfpIwefYVsrMI8VlDggsArnWFZog35cHBgaU+RHBhlab8r4L6XCaPXuSfn0
fD8jRExkMJWEaHsDu++QmHn+hOzi7LNVUN2s46KgIOu5mzCvNY9vkRS0IMJ7ND+nzewq+ekmXLlG
9CGXnp7uO0AEFt2TV9Qr+AdAkmduP+Jnix9Styuqi9W+PwFX/Y8S1ycfqQHJNuF+JUf+KcPPLlUY
W2OeNLutoSM45VFKsKxhEIKjB70jTSR2n93zoRjBd5IF9CESXZ6mbYnw9My5zbsujB0JMNuGl1TA
tLBLcp9B+q2GvwQkmKI0sDFPJMGfDfwpWTvfBi6J2KT2fwpad2j17zYnyC9/KBnm+Ba7axpvbIMh
D5bPcrh3xUkkmjpVt5TsVU6Gn1ey+BhTjhKj9zihG8cH2eEFFentaRyZJhMNhM2VS2UQPoR+GD3p
q295cbTckfVnEqcwD83QBF1GcwSaJbVP/EUkCGGFCrkllO5nmesejYythsr5nH92OcyStrHMf4m4
i8tr2H8uuO0lQf7nObFMkkFQpMae8p8lSTF/iRvfeY2Ev/AcfdSKxSY/oCheVHtacikdxmVXd5If
80hmAmftWU5XFKC+ewZDYOxL/5ngeMxOsu6ehncVvtZsCGEhPVXjq3LvHBtSdN6M6oOHEA+7qf5r
Kh6VK8Zb1bjMpHs0rml6GciPWK8cWH5OOtynUW5J/YJKxRiQIVDAckZRL+X8IlP64v5hql9fC1J1
7KjqK+PYTqT8Df6EKlsxgHWK7J8GktrFGNFT5+AgVZrbXfP4mUUWJdQ/FXP0EQ2fPVESfWZBCZ9b
3E4+ZE4d/mDjr+OlLY597eXdX1n+G0IVcEvcfvg2ra0MugW/SZ3q8KPFqMFbhVPxlhC5Zzj0V8KE
qsPIM0zUFY4D20t4p+Y0i90Om1Q5pZXf9L/ptJuqE6RSOYAV6K3/FN4Y0l3bZ/fbj815Fu9P9z/Z
iE2Ey4BqOF0xMEWrcfSQUK5eeFNLyFDbZVQSlf/vsak4Q8+wBiJTvY02g/6uRV8FxuDEAbYSBAWm
f7FQHCH7H0nnsdw6lgTRL0IEvNkSBL2XKEraICgH7z2+vs99HTGLmY6eJz0SuFWVdTLvZ2XlS81E
sdE8qd9x5unmSaSbtPVZsA1jw6M6vDmKF9keo3jPIo+qMveYkvj5vBGrbG3BCq0ihgm00qhaSZEw
VCAyaug5G5pTRB+l3hsOmIP/aSt/c848tobhWMzBEQoNxSVzv1t9PW7azTDt2vmQ4LUe0lMfigYk
j6Ai35tqm0jrhCPJXGIUZ+yvXlr8bNlVbF2kHIHTBtli7/OACqjKU4VHsOqfCG6GtW2iB4LaEDNv
6itgKt5mu2T3NazFIR87nD9g91qnLjSE8nybT0spv+Tztk12Fd+h+pu2Pv+IrB/ktDa/RPI+hdYy
P9hEL/p2T9cWXetCWYZ1wkzFeh6EP0htRtUrH9oYHyqPajpthGrjd28ysUyqIhYmK2CFsFlqIXYm
lgkBdkEIJ6pQYB2cgoUap/MjAdEdXsyJ3d6SMaDpGZ58uEUWdsLpd6Ioz2BcUv2aop4wivnMZct+
2tSgNOpVU9ZmBzZF90HXJXo/6PLBk4ID61Bx6sO71pkNCPUe9bdy3lvJoZEZ7mgOp1NfHuFXlsjK
Mttd5CYp/SJhAtfWw+q9zl7hyDKNEgTwBXYY4V/FJpR27+afmjMnb1t7LbNvnJcmZaDkpeFQ3pBf
41p4nOUxd7X2VnuzO5RHu1k3sTfyiFH6MDcZ1p9wSUinROX3Z9po2IPnEXxOyMrOvqTqV2hfeSRH
dUtmw9pmNaaT8aEvbFSMh+UR2TEcIgZDmeVochXnKYWrB1YY/sJyq3JMMej1S4knSV4cFZbDDbuZ
UvuRnKddvznOhtmv4P+Sb1olco322YPYIx+HTLxG8dutCPrwOe9HF+kDSt9HRsQW0Ps2x7uNVe0b
/+Wa7SLjyeRR17qD4OK6bK2BN/RRfWyKbw0sQlnYBCqp2qeQ7Lv41eSn+j30+I2jn1wRwNkCfXpA
+8SoIDYQ8i2s01Wm9qtEhZoNhPgyWy4KXH6SHYhN9DUj3xrGWWRezSFojy3ouh92jJzBlrE1+RNz
JEN5LCEFKLLW3QHmIl2KRj3dx9Fv4FxVZVo8SafQLp2zMee93xz9b+aL7juQ90lB22vzMxDzZs46
7PR+0iGjRgs0YnpduM2aJo+OcUjkpYhawLSHyP1P9kNLYdZqux0j3IJAAjGsNpCkTvnaFL/TW61e
ioqApiXpaIbimdFSmY8GrH/zXkNtqm+Wy4yX3lAxah/u6Jkdp+KZL8OVobHQT5ZYM8fkagCQ+9+O
05GyYi/YieHy4NT+taUtrTKxqnAKgCqSzXTMQlRirKc/S/YxeDsNM32B/a+tMuQLsNq55gmTpJ0K
3tvzVNxtrb7Y7XG6JGuoTn3brIs1MgplH6vLkZ7BV7DGhy4Lnr7q+d7eyEEgTOKTv5vcH30N3mJl
oBcWRFgwbIfPsPtqlc9/6rRzb4HWSBdZ+DBzmEV4uKvoEq4cVx2cA7kWnF9Xk3c6V06KdByXtBpj
ea4AXumZaBKM9Dz6yJI1pGP6Si1KkIYyxXdDFGDCcxa1lgrBW8LmJpCuAepEMY7ZZ+QwyuO7QMAA
nSGIYglP2q7MdRl4GDiYvzcMAyu72SfLYBnNuAl+nPIZOR9TvGNWTqPboGwq6SQEJf6bU/cL0XK2
B1bKRYf0p7sxQk59pLvBrHyY2lubfxT5vtjIQA7r8FeNWP1y5jxtbdP7EDfxd9SdpPyOxlEZq+k5
Re8GbWr1UYz3gQlYbKoF1xkNT1ANjhsNOA0xv3ooJMAFh86fXbuvXH1pOz//Zn8U+UT6izwiU0xW
WDx8EOo0VWjfjTevenYo2MhZVNwnXn7pmshXqTxOyYYGzwRQO/n9h2R8qtnIan1ahLa/nIKf2PiU
suLFGX6KjhXhSvL6WuyYB+lPdIZZ9CO35+aXZpeVWscMnhORhxAlDS8ddXo2bjDDOkEq5s6PTpp6
lvt9lH0QbwJNM6718KSanoz7efaZ3aIL2wPqQNoS8HEetA+xPGlyzgjabtNakqpBY5RtMSm7dnKM
5PUflHT7EawMWH2wDP2YUNwqVjsBr18NNNQ5vAKIpBkjngDsZvvZyK9MM5ZBFMd6QHGCCSyX5GQE
OIa0/m0Kf1RFMOH4ax6VfnLyrWh+xvwqIDBwo77fTeHVhE5upacz7dNKXrTZPTKIMMKcdu/nN4n2
Xm+mpY5WU1mHpn800s6Mb056SmcDaZQ3b7ghL+IQYCW80aWVOAJoGR22NnW1Hr+KBAvXrhmRJA5V
+CcNl7F5aNB9+rlKLmQtdsOm7FdxQVtySCeP3VDmgBP0k5sDxHWskDzCERHvlOYQDeA2/ipoz7NM
h3uw7FtnvkThXxS/DawSOvAu5EsekdpgC8aIq/PvsVs+ZTomS49XiL94UP30rcfGngPj2QAodhmn
c3WZJZf3TYqvpnaR5LvOas8CjhfEbdq8mHTnYXgSOzkxDDnJvYFoTLRroGxae2NNq8qjkLAlf0lY
rDBRtyWuA/OSai/tRBORfEX9T9JBl1/YAsA6MbaNmN+MWmE7/GdKm77ZK0DP6LyVqyZbp/gQY7rc
3Hzr5ed9NI2l7yFXGJ91hNzc/cKyTXAWV2yMo3ogaBEy/5mMz+LElj/SaLfdr9L8FiskCw1nZu1l
5eABdQSdNi2EbbEj7CBy9ppALTySTgpYnHqfp+91+egwWRb3nq9GU+6XMvywCtsb0NhVeu3urzMs
8ZwrpEuFa4u5U0xP64Zepj0gMdWreBsBa8O0cjgFAU+37TnBL8ETK9bbNVw0ZDKGQswt7V/Ie63T
gLTOndlpDGnBv3DNWB2StgJoIYzy5adDmICddosKi+2knqTo6lRs7jkLhNg8AITv2uZSJscmX+XF
LlzRnVIAxjXahpl4E/a5ktIiNBJ92OB1EAtyuE2hrGh8IUqCnx8yqR12PmKBwDRcPq/mRVaT5Vw/
ZZNQ0iXbaP1S5ZDl9zSmt0lxuWeI4LtgfJ0KjjyMOmL101U0dGiD6lK0GKwKIZJrWDF6Nr3YSOEG
/cioP+16pJX4URhura/eZPNrfWstS+qFVm7R8GJWUYHECY8jbA5PVC8HjTmEpEF5izSomE1lfk3W
l4ZYoCalq0rnnnfGKN+QXSmO4LSVS+9b3cVw3bMbGfPPYNDYzZEFyL9gmnyNbIVr/cBmt1n046XV
adTJHV1Y+kqvtkrsuD0GiSjCrND8MSGAoiyUKltaYcgnMyKlEq1kulL9sPWe9Jb9/MXfX8gODgWF
WVuOBp4DjtCasWJhnFXnQoRJ1/0U8r2v33NpV7abkOQKZEzwPvajJskMK6czFxr9N0mcZvDK+sBV
WPN0HA11yUvFEkeu0d6BM2pcipL8NvkXM/8Natqd5GBIu67CugJSg7dwJZsMI66QL4KXgDrRUykb
4jopFvGSAJbxmsU/Yga2OAVt0jYUFsM+f+e0+xmRjRJl2Q+fEt0lG2dF2wJsB9oqTF17jSkcZd0/
/yMs5ktEW0rQjI0+DYwkax8N+g6RpvktJyNqYsCXPasIXZsjOs5bz29ZzBARNgCnWzbCCflms23s
0hnau4Y/URWO5fe+7VbMlEsycWr+xg0RcP/aAKfexv66Y3EcmC+xfBBIYZmQWstWMGvOvnYLp3OQ
fRqOG8+7RJJoljmcXJbVYKRu6NUk4S0wR6i7FnBJLDmWpjwsfr9rE2KlIYVEnunO0Ra7UXwtZXJt
pxvKWIGiGlrXTnuJFr893T8uarAhdKNVtQm3o35Jy3vl7xOSfeMnHz15OBh/k7EXQoNAuWdfWoTp
uxW+Rvp3q77OYHu6i1gQtRszXanfKZPdEpAlw+6yNAkAqcWM6ZaQocPN0g5avw6TFE7cWFbEeNXa
AdofRh77TmuxLqPcatE6ZWiKEF4bkFosJyyM8qBdq8qMaRDmlWN8V5VvfBWhQ9XmfKlHN6vAYifk
nPGtggDii2b9QLLwHw0MoyCS/4DQp3Q3hyo61OdhCXASLhOLZd9yYI2HN4tZiuXAJlj3/e9Q3iPG
D9t0y+w1tsDDjStwMt7fZczEG4jzia66lhd6wazsMWaTNoGIhdIGZEjjPrCX1T5H/T1hcdS3mjdU
r/b0MAl2lCMSWX6zcJ/TaXnTUit+prYCzONpzVEUaLHlBHlg8SBspVKLVRvWG/F82YyiUVlsbXve
8qwtO/WkFldWIiz8abS29gdkhTjQ/IpP9mVgbFLnc0nIRyh2M2GJm7h8T/qzOF99yD/iHN1fCZ5C
T5++8pvEnEkh5Edz5NND5YXiO5j1xmAjFIZnIKjWHbWSVXAPbd97qWUteuWm1fg5x5tVbDX7ijGh
xuoQ6GQt3vKRvR9LEOsFBJd0MY7+eEdkEpFs71NL6cLDvUwdkh6F/u94/z65XNvwjns2HbY4Bu36
hA+Q7TOlD5mDfYHQBXWqbnVU1/PKmi7SSsbR5WXWh5r+sZ034wdxAsRCgwNf7X4TFQcphaDqyN0N
UAs9n/JRZoo3NdUqnOgRwClL+e77P+GUr3o8hMCVuvSjO39RcQ+IRKDy87lq8Yrgt8Wk7RKYG6Xj
zBxeEiZUzMSz8ia6Ri36TF1alubyA1tW1IwgkZuMt5pNtgC60vGEeNEBiLQ/xbyGzhFfRFvh1NNV
QnRIh6kcL0M4/JZ8DNk8FA48V3+ccF4nOY59optyqOUU0/S8LzgDQ04Wdq21R/SL6MHyZDOcOWEw
Nfnz20e40OG9Fs8Qco0iuiyp3iSAIfbbS4cTvrKdZS9lnACpux2Ftbt2gwotPvhQoHaTkVTAAuMD
E436Sgo4b7n05GkLac6d8SdFd3EQvEKEXFKrv/0ZWbshXoi3PiRnSdhGCNWqmUNARj+khDM+3Yzl
aUYJ6FtrEQwPCG7JpRixehSGFVbGw0YsDtroq7WEw9TO3ppA5BM5SBlYY3jVm1lg86wOAeOwQ65N
P1/31lXPSTfEn2b57jdBb9A2YmFpXsfkfRTLEs5aId/W+GPSw8S3WIxPnnVeXcQOgo3trclWr6aE
p6EorlrF7uKZfwUWml77R7HiIYq8Jp5o7VVXg1JJMG9OI1oHHaravJvTaV4H20Z9SF60no2jEDKq
dO2vqbrs9wQkpJDp00FkJJRERwJsoXTZ9kskfglqfU4UHJqpv/LrT1Viy6LBXJK4U2PcunQBnIv9
l7QENGh/AZJj8mbFF760JYF+xCaj37Hkutf+qXd96sBTN76Q7Rcq2iPLtSXIssqn4DhLRZm9aODX
4fsj/xB/30YcGiFoKYssmo1W++W/4bnDC8beU7N2drQfDaTKAVVM/Zy0SyZ1m8KyIB6a9aBWoHFk
k4PnXJANl8zFrmJzlIbQicvENed0q5WQ8zwcvZ0vTDpvvbrrz978Fs5qM3rkmP34ZGR2+qk4KXg9
30qHyl4ACTGaoXGQ4spv6iD0Ntcenqgo9uIkqC2SkLwU1MWevtSBTyLBFm995rVEBYZY0r+k5OIY
l1g/SdmhlP+s4lUTcUasO4P3pPoZ64BMGZ7dcN9kl4a5nuGThJJqZySveYb7dz0VB1pmBOpIZhzl
c8xg0RNeYaQc3vd7VR6r6toZ3zZ/8GmetzMEQaoI0atmFmkBF+iAF47baTRZVEd+hHBNKRwtKZbg
fb7110H6Moc3gnxiQOV27/fXVBPiKnmy4Uw+AdvDioAHsJ5gO++sDkMQFaAJNcZ2lfVRshzYj1Xs
BOKTZOQki9SLoEk9y6o4KKe1LUsbkfdlQOSbHBf8FXyJvITBYa6gtyflamTH39LMyzRXhfttC5Wc
2haRICbeH7ZgE6wtQFeVLjpWiFQ8VwExISKJJuzD8guyA4H2UssTJNfs5B5Ybe2j5kUKs8gbqXBG
/e4rH522K+oLi3q9vOGYsZyPJLX4+dJqihk8+nChya7D7rNdBUyXft5jPptcmwWTPzxwEyIco8h9
MsmSZoXCSMd4xj9cYXPmdw4wN0esgVX11TClf4y3MSPJnWqI24IlXaL2C+egdQ2rpG7BGGRWezEJ
+TNWoR1h3wt2xu5kHE3QNnY8jbop4wPZ3Ya0IulXfpuNDXm9ps30CxrKM6nPnxYoaLrJt7g51APB
g2I4wmQ8EZUC3NmGK6tvt0500xugsZZN+iblVxwonLhm2XV7g/hdZI58mju7RwGFiu/LFHPvsrc/
GPeE9aDgWxb9sMplAKP0IZWbJAtpm18b6YX4qeHN9k84NIeIiMzJHRx4bydeOCasv1p6WtotYXc9
CyUIid83aL+wPCzlYKtXz076K+NX5PC8uPSwHAFCuQEqqLCJRTLwhvboW4DlpyF9qjYdJ/GfDZoN
dk1BVVk0tvX0S2/K18i8y2LXfJY5A5d2lAz+Eg2lvY+QWCrcfjef7yP9DGNIGZTYfkVSfdr/ldWL
Cu1BPhbPFlmfY7m8ULwJaYJeJ9iRVostrLksQD6ktYMXEsqHbx9vEH0a4SUb1S/djG+fCArdLhdT
gWP0OeIXXHwN+R+md5SEn5o/aerv1vQivo7afBuiY8keJlk79VpXsZnt8umQIPpqgj9l12jKtptw
nHLtARQ9BbF41CQnSdQojJHggHm00h7kTYjjVJF27JwdclyIzkZHfssNfCCnzmfTGeCJJ9e6wixX
bsk0LZWvSKOtcPaS/Kz7705DfcxrECUSexuLalq6pQVCChEZhN82eWKUSdCUl1SU43avVjdfPVb5
iw9I4BP4JVayAaV2YK7IPUICYe0M8xehNShvCBk6lT71uM+DFFiwLZH1aCzk78l+Mkm6lJzMR/D7
Nqf3WH0aMjcr1A+NzQEBOciS06F3IpIKEIKAV4XsGZR/4juNpAfZk+6IzUNcMbBOtxzPfBHtuJOR
P3FUZAzzxkaPVlmFfvtuS++l82fqe06FQnr4cBVWKS+m/MEnI7UtJhwUiv5SxCez5JvnVg6crmz5
Ey9exQQxsJLRYOchc6LgqFlby/gq2qdO71KGt1lCcCAOZ4nAhS4uASV2pKvONy6VJL0NcTOGfYxf
7fzAfxJkoBgesadjsLWHGmu8t/lCW5IoZYXoMEvL3ijNNmH+RZex5lPRawwxXEFQ/0QZ5DhEB/1D
ah9TgLO03bNlIPknR3SMpV5cFOC2Mv+Ifk3tXwTGxAEf6RxoR619tYy/iI1D2F5ZsvgBsWCghPYl
Gg6hfw2aO1Y0BG/PZ8wxS4mfy2Tnf5B5J4gUlEUWE5SCpHj6/TE0j1p3qRGCsp+ETNNp09S0la29
1JrIzZRfe0lkqf8DoOmmjJtxVELmEPITC0kA3Nk4w0uKibdvVGxUmPty0MwW4PmiEp1VSZ9aoy1q
6300Pua53nKhPUjl7OU2fEj6SoQ3hoAlknlW4V+H5GOigAnPjVsTqhgOmkNao1WTb18SkRPyMiSz
w3Ltt4z+HONVrV9l/+78TatpyY6FJrJdsFkahPzn+Ht69RoHGcfG4tYTCfuFwFHt4gBl0THYDxxF
DEaEp4HFmogPM356dWlqO1wSMbP0QjcPLKol/13Q61b/ps031XgIP9/MiaW231izxMDOPBxnn1L4
FU5vw4RVay8BbfNy8FCq0MGNndMR4CTDeu+8RA3OpOM4Xq0pdrNhcO9s66K/Bka0eUuja15H5GY8
9Yywp0VJi/1CXDgwCKa+DfHW/h80I+mkxCuaLM2m17x9ketPhAX6sNWsIYatBxD7Qn6PKM7T3di3
9rWiRGtQe3gQIdcpzNK5vanyI2x+7OQQ5h6M7mEY1lEvlMPAM5dS/RI6V/4UmWiLSl8AmyxUAAB8
jUZ0JXt7aeMs8QfW5jWlaauou4HEchhdUrGwa1DPXIVa/SRjOzzJw8knI8ViE8giHEBiZQ/vDZ5N
CpWoy6gFIForOT+kKbm7nGcEfAY/qjUinmPM490YzStBgsHiogPASnvtQVJQ7WP2+pL9k1yeypJ3
B2Fd+rba99m5o5627FpsJrBxPtVoLD7K/1uaXQeExKHG1jHfp2orTZtefc0ws8X1wuDCgmY5k/B6
o2daNh9wXgRuEuZVrB1PUB6zcpswVSKzq63jKmq/dFj25wZr4aOt7jE368l3qX5ZDBMV6CM/NSd7
DJu/SoRN7BFBKMeHrNlCMvXlPpZOhGMvasy0yqZIYdU5LQ2uYwAGFN+7Fjmupq+MaOvnH03nLCYn
2FioWAL4bX2+KsnjgxNtV0HkgPCaAzNID6FZ4XZY2KwedP8kPolA/cisfTETMMnWfzoWUb1sho/G
JH+T1sty9r554OudwgveB1jlGlIthvVu2UvYEhF2iaeBW0jlSUq8bnyzoFvIaF8k/sed1XV+nZal
qyTbqjznKsPWWfwF4uihyQBpSxa9yp2VGOHBbDY4MgBbrPF73ETIRwzzoLEX5GQ3Iamxki4Nng3o
eIXQ8bn0Qpv9wiLXlsl8TdnmXNDgtICa7fCAZE/JIDixceXsI9NvGZmxBulRgf6dNyetfJn1zxCE
TYWJ6+40VLAg0jtxb9GwpBGK2pXOC14d26XsSjMCCRclaERrOsQ3c1ULTh/kLeW31G4tvv7Yy1GT
fYxISfqqIOA25c7uLmyu7kTtLgzjq5GPOX7i9sD1Pwtmh6l6U2EdRa1VeRhzDcLWAF1Hqu7ZrcMm
QMZxmFag3nG5tYqzARMerbmYgqaBJTOxgGxvwn3MZUbpSyaj1bpPx44JJ+Ikn2pab6Z3/9OJjxJv
LrItrN2SuIOw2un6iwBX5OhdfLbOgPmofm2jp5PhD0Syq4mdWZLoSmX/nMovxdp1BN+kX7W6Gadt
FN2n4ZE171L+G7dfuUEVYt8w1VuL6hT74A5naCrcR/u2ehTo09zH8G9aVFQSu49DRW4x/TG1vagu
JB8G9Y+NpzVvX2e0JIb3Sc9Z4HwFyrmo9oY+oc5+JvpHD9skd19ysUdwoIDn0Udt+sceVCTcyejx
sX7g5IZZ/a1sb44wka4swhHVTSim/0tTnKXhbhteYRM4UFzTbGMvGFbKc6L/dbLp2lgJv03wvrvl
GR55fmL564c/w3gF9pzFR2rteue1wtjCjQ+oK0+es6oCSbbWfsTcyMfQ7IQ4ZMBJcGMHQ5YWruAp
JvG0Qw1UjxiyfEpPTb4zS7Hx7qeHeBGxfkzomBiYFdKomEB0xFvrK+aBkJS3ik1rr//wzczyqYOo
CWyoPRWPxEqpRAXbq8VRy9bxfJa1t1J60fA2JPTH4Bhsl1YK4YiGlx0M473IP9L5aGlHDIV18p5x
hJX2FeqG7NU1HYOurk0LwOjSt5txvJQW5IKzSso7VyDkkBCM5Q2Z2/9bsViQcNhn6U7o/y3Hk26s
xI0vCbePeF37aRcET1qfAoOEJO3MFbDUwMUlRDpJZ7wHE1ZnOibnECsv9UDw0EdT89gJTlTsIjm+
vNlgXGGMaOJ2oxY/o/lVwjYniG9e4WXdZSy4ImU/mhvh5Is/NdzHuH2J0vXXAk5OwuPYr6V+7fQs
GknRgCwug0sLAkX38229J/tA2wtHv9JSNwR3t7XlTaBuBn2R12tN/uJ6DKe9RCRhQ+0QsLuSbW4g
uRfsVQDLFzX8C1J5rG5+6fVbTErikGaPZ/W/RfBC7j6SWySzwaE2RMWLbQGksq1oVs2b1WxjJLaA
26xulnHGqZF+FUSQyCjiCFBV8E/ZdOz/uQN0SPlMxi2c5tukrg2VJoWZYdXVnxn4LbHc44lFba/u
uIGADccWQBeUgb2TW9Ka3rnxx9WrjabRiOzH7pcWDpAUZZdfNspvaQz2OyBY3OOCQkOtMoNohdZE
RsYpyr4pD2H2apH8I/3LXEmGA9tWmKoYvVdZz+RovQbyseQhNlkOWyMuzY8JNcMi41qpr8BTmbzJ
ZRGnKiUHZ8UQ01pHi4jGuLcZxWdXD/7q/iTgABIhwLX5nP6Vp7PQwOL8w+LuBeFpmgnnNbC9ZR/G
gBKF5RrL53zM2ltevvoGAVffbS0CrE4lkLqJatfoZO982eVFA62Wdhb3B4UnRM0s2eKwCSPSxc6t
fqBXyhoOIYxJuHjLtfyUuSAIfMMRiQ+E/3AtBArgK2kA6fhT+nubTpwLGWpUJJmy07L0Gcn1YDtN
Z5dDqRzriEQioYnw+sMq4qPl81zN5nkkXgjytDS3RX+wQoLe7g5dASkDJV2co1IKWPZrp4IH2wdC
2SHwl/B7HdqYjnAmxpl01NdRceuSAncktxg2D6LE/OxLPNAVN3qkGsKWR1qinV66hpS4MEfi534y
fG7IaSKLtZ4wiTSHoEKGuGjmu9N88dK7IWYldt0ckC1wqKZ81h2mgHXX/QWYrGmWnOXcQixDOuC6
FdvUPHjhArxF6FxGZTut9JUTYJcvYIdaL7Defr9l/n0mw3T40QWrUdtePfz47MCgJJc95Nwg7wdn
R/p0zE1OGVC18zNYf+J3MMm08KvAbZprUyAzej4t4mu1hHksvsXcyTWI0HoxWqWkPslRlssD/nSy
iNSJrByHV05bT/p1lO4zYc6W9jaluyC4wija8lHThJMaSSTYR+KWi7Ue7NDtRuXedm+p82gc4NOX
Qj4F/raMjhbioVsTIbeFYFu0xU9C+Z6bW6V7uvZr5X+5RjwDd/as2vYzru5O+qU6r/Ii9ILuyo0N
7rTS3KT4kNkqCM7RhGuwRu66cwpMq4+uO2qE10R7K2YsXeGu8/N7jzag1FwYyWOk8WgQueAG1kUz
MGJsh5BQzSXQ8pLgF05ZrCxz4HVoUmj+YbvT6Qm0dm18s3IlswbGkDQgYRg3PV4E6xsJCDUXKof7
AsyjZb822S0dvqPpUqg/Q6Ru2+bW1horZeKAuIRHt57pcJjzU8OmNqXqzawISuVVfjHhH7Ltv9LJ
Zix4EclXmfkw4A3HDUHSPNInQs60+sUuDj3jQ+2UKwJvCMlCRhZzitp96xg2pofIfmmHddOfucxS
JgisOMhIoIhZ9tLA+hEHaHqclX4uwpcNmi9eymxNvY77Uz8d5gbeNiXhmFcK3UwmBuvEEWDSgwFW
RLfQ+ONQIDPF0jdcYeMHv5wGAHW/M5DGiKhLo+Jjh9R/e3rmGfVwYPGYqB+kDRisIZuGzm7YJ8mu
m7eYC9zoL22AiB69z0rre2y2Css6fPCDV4Ln6Y+UP1i/TNGXlO1VDouBiMHxpUdBqWS6WaIWdLBb
J/+R/EtprJoZHInl10F4XVVMO9W2l6jXFmf26R9GJb2iHrl5Rfbmqkv3arC1pTfV4J6YNVaNbYLr
y4Dm6HiB0ishf1oHMS9Caa9zdC6QgBkSRIYHPlPhBBhkwvoO3KOVH6KJUNE1eKRH4kTePwas7k2+
t5QDUXF1ebTKa7cgkxAWgXiY8lVtbmz9SyznFrz5Ms5W1FA4qXY4jfF5or7IHRfk0DuyqCbt7r2j
Yyyq16Z5n+jnm5tV3xyKqKZuyA7MEOkSGB0hVFXSzVDv3A9kdacorN1s/Oh1Dqz5mzW/CO1uoWXA
8+2+wQm3I73d3CJ/D/0HNyy4uBRypD6ECdyBjIRadXVe/Al/wSYGEB77q+X/2fpxho8uB+A+Tiw5
HBdheVabVakBJ9B3bfR473QXZzyQrTmxeCe/HTUz6R9JwHnXnGwGeZU7JvrobKLWl3kLPvTQtK1U
7DL9JBzYc71WvczD9iyYheAkwTrEAipgvkhWWb4mHV34ZrTxYSGzJkRQuCAxBaozWcfDfjY3jrkx
84tSHWNQLeliMsGVwOZvhvGpTLdM2ubO3iC/q0EgVZqVFFakQdkEbMD8YQlsT7SEbm5+KpwClv8h
9mXE9UKnWvl7NJwJ6Vho2XGudgmmkhR2h9HbG7Sr/fz3AU4vWGo97v+L/aPsvAz9k6QXSozkH0Gr
cwW8D5Q5X4uRSU9ehJ855sWRsXI2/kNxnhGoS0MsMq8EJ+Owsgw8evsg/BGJczXJAMUuxwPpaO9B
I6/huZ1d00JGkX3uWG7pddk5bG5lI9xC5q7DyjGpD93/buxfsJllCxBogXuLU0Vvz6xB7JixdkmP
THoVMbbaiJqOY1khEJFbmHyI492osSi/tbww5iGz38rHmJKeauEYYr6Qidjj2w7J0gm5j6QDYPF5
LEedtAwMJzn/0zrY4y4cfwa7Qp3GQcPMisWMpUpNJqewUGf7xj7NI3j4kq404any17A/uJL42Rod
AtuNSH0JlL3OwG0bF5PLrQTPByhDOi6/bxESa8DFTm5v7hRzlyE45MhjHbpZOXA/GXGE5irItgVu
N/sgjtHG8ZQV65n3dnrE3dZmPBpfyYpMJSLtDdZKGmuAeeJ4PNK/ZOhvsP5pTWT9lUWDy/kiW4eS
2x6WkMe99eGLQZ0EKNZPnkMaskyu7F67qdFbjj/IwnbHljG6kNo3RaeyWzX2GwwN2D2vI5ZWrkFV
olfSpR10UzX0T6X6FJe1cAJ1tCpkCXSIpYQ/ZeNV6k5y8gavugzRmYmZSvZgpZF5adxwhWXcwGBu
uJO/CdolSl24aje2fgoZuze67cXJmZ49I3KjAzaWIWFElehJ13Tw0FEi9I7wRByuwNGGHYIIE/v4
wdJMi4h0oBuzH2Do1KguvejGIy14lSxw4OScpq+AFGT6qkSA+oQSWIdQLC4S1vCkUtEkEyb8jxcK
eaUT7pddoVgx5WUpZgIuxn0bNUJ5T1O3IQYqgWga6o111IujtbwzH9qL2SsIYGRXglmG63PWfYIW
vCNUQ6NZL3Z9+GqDvEvOcvC5VekTyDB2ESSjq5jlYcpUhFn1VBtI5W8t6EOwYWlXjgfR5eNElXjb
eON5OOd+J017Ymp5GDUy9chPM6zN2ydXBZLrKA/A2Ze0XxciYYtUIueeZivh/itvQ8GuaEvV+Prl
k5idV5QhXh0is8m1/RfYB65LqC2LSAt8ppCJ1PbC8ULeAlbWwLDdHIt/QbC9bOueSWU0tJarDBb0
0QtGyRW5eQzPPJO9w7Vzmz65/kfSeS03jmRB9IsQgYLHq+i9pyi9ICS1BBS8d1+/B7MR27szs9HT
FElUXZN5kpXJuw4fnOYZESO8CN98z3hCgvEnCgnWm3wOUD5xw3nzrD8MwTYu6Z6nkSwkpfZU2Ygf
Vjp51Cx8VaJqQM/jrcddLZoVPzZEmi55H8KDE++QoHtgDpy1g9DJuuIcmVU1G7e9j0YeIniibyUA
YpOQyiOLDObxqnYMKya97EQykB5pDkmZH4AJcYzKv6O4H+Y1cphpPIlEpYtWY/JKAd651U4O28mA
LIrFZGbWnF1eXaS+5ZDJXcSdIGz4upaPCn+usUso0lXiKwvaha1r06ehHhjorFjtc1Rp7YUsjny4
Zk04G312kROYgmWEYnJeIJr/vzRaUBLx6fUQRgGp5wvliUu5LVfjHVKkj8o07W+lAa7EP8j6u3dX
7eSYZf/of6fkn+cnK9kSDoNFEr8pEvX7mM+nwYuXzBVqfO0Qxe8dS01ABZpYCXIzafboFU1QVJOY
fxD3xnxNXqzwM0P17YyXqZuz5VGZhzPRHnxkVj6hIE+/2Ixi7XiP/pkydFVOincri53t7lVzFYbY
nIFj1gOCi2s8qbkDZjDh+xOwAJv/Xv+R7tli0RzZH+EqWEE6HOW/QuFoy6xZr/zFMP2yddGAc0QY
XOW499xrqu7Ix65R2rEqqo7qsHHVuQoUYpi0fuLQ1N8H3oaaurQqz2APs+FSkOXTG6cwPqhIbI0z
4pe4qN+YBEzXb6hveHiL4pN8Gj7qiIWBTwjVhBcL+LZ2i8lXmVVfCbGDGkU/pyY4tAyBAdPegsLQ
z1Y1Deykn1ROFUIP5Tb9gA0kgURdDc67T5SpxHqpJUhYoCJGawToTYm2cVib0VLRngajAEJQpsFL
sbeRktEI2fgcgw15cm81TSDKs1Zyl7XvRgAR3juF2UqH49q7WCCw7QnkbgAGmSe2MTeUc7LmkPKy
dyWKZg6HKIPJCVwwTZK4zxPslHJYsRrjKmWCs2rkmtxgvbxgb+7p6J3yGw7fpIR3buNUq7SsSc3r
pGPu3Z+pxe42BfyO6tNoukWKXfObp8S7tM2uTQ5Cf0y2YSa2frSz+q1mgH+ek7sy1r9G8Wqsbx+1
Q4bYVlQQmBl9mMVyMBam9RpYpoK+C7TV1LZJ8zq5l4xirviH0j2y3l5VKI9Z64ApmOpk4Vw68WJ4
b6MN8KHxsQTmCC2embns0t+ie1AQxTcq3bCGezrpeqX8q8VVes/kdwxP3yQRd0t0m+n4m7W0NZOc
dRcS3pBuQt4vlTgqxm56s82TWeXiAlNZVm8BU0GEZBKROeeRS5s1IFGb7ZPumJmdlZxgjUQANNHs
qOmJjJJlzJe0r66qd4DuN2m6YKxRR/PbJOKVJRNYsjj4qvFRTKWcrvGIHSY6FGPoHLOMiaKdlfJ7
qnzU7h0Hs8ngQbulwUcFtNW6ozNophtY4ixHH701HFIeHmq0aabRgIWatr7ExTZFOgO22KCqHr6z
ChGqO2e/5P925K3YoBzR80zScBBxFD02/xcxo33IkcOOGooW+3F4Wr48TvWGGn2z8If9gWq12zDk
X5DxMDDTavaJviqYMGsUnT9VsDVypLJou+I12x/XPACXfKuL7eRXZHs9TbRp8a1LCYJDhECL9ade
bupm4iab8bJNeEFkjPyVcwf6rLaJ/S9rwo/4B4p1/gOx3WzIj9zkgDk7trKPVExYTRYB9r3WgOre
bV9jh8YyjvvYZ4gcZtlMoyO3YAh37gTgQsW1jDa0Ch6qRRp6eVb1o1bzuKVQPvcOEAhGF4F5mAzT
UfU5fc2jBb+96BY0P7CRtYwlBshF5sflCYz7NNzU5ZWAArrYWj+7QHAzqgAdgQMkq2mzEOq/Wn1N
OhodVtiIloLNPN/L9GjaJ4yLRMU+fLZy1DOztqDlUvD82jQr0K9L+VT0Y+2hTexYq38a8Sr1WU5J
jFAEXoNoUAykSEzkxH6w2Lkw9CrSfy0cJG3PSE6Xj8C8ZtHa0raFcqsytBVbE6UL5Ehn6yQIffQF
c2XcipwZVbjL29+B+jcJj3GLEjylHbW/yohDutj0xASRVjZ1WLr4KpMUjMxHzNVnE6LVsjCFtmXI
AXuJ9yyt4ksT7DqJw96gB2Pt0uGMDHelBVIqL3kT51nn30vTOVZK+NeUxSfJJdxVfmrMTUWcx3Fy
HVErJqn6pxvuOUjGZ6ICoCoFkAbm+VqIfixQdjUXcZlviHs+Cns9GNl3N352pEk6fLh6Ty6Xrxwt
WPJjZr1XCXi0oF05zHOCwt9lMO7DJDmUVJJSbVipigd68VmDix9MTHd1UJKCXUVaiP8tjcjdwGRZ
QL/wxn0XaFym2EAKY+2yTGlavnBlxKE5LGmtl+j/Z5rUD4egb46t2hxtV6z83Ll2WqKycGk4fxc5
2kA9UNDNYAhto2vQjytFGOBG3ZUaUW4q/UljF4kkw8lcyET2sq2tZU+fNbE2O86aUq3/OUbIqsG+
2O6026GXiMk/R/jmohsbkmxjS/yiQP6QmQdMnaz8WmiQYgdYdFYPfLFfhBk0GXtYZSM6F7JnPQfp
FWhJzy9X+cgGmFVUrX1zGCtttxYJmYP6sO1U5RAH6T5vJcFh4zpGJtggfBA+9yZbhCHpyF5zeaiQ
/mjJssn1VUPPWQB4lQa9cRadx8R5tC5Wj9Yyz/nYHYIwX5k+YF/0yHYs5n0xxebkNHQjWsMY4aNy
sOTWSPhGUGEl+N5owdzkFeM+6f3+6GMKgra5N2EIqFGxqG2YonAfpzVGFopL5YJhI6OMeOJlxGMk
g2Lf8dWgMAGgp5FpWazCzMZ4BpYItD3c4mXrANJifTEKkusnEVBJFo3gphR4vp12L4wvRf0eAark
09nzT9gAbGwiCCp4WhVLTyamHhWFwQUYUSmxtAXp+OH9m8qSGNmKyV6/P4cB03JWSyFqw8CkTUIZ
GDksyk3WflAb2VsYzI2N8OjGr5y+anDpnAna6I9Kjf6BYMjRgk4DWqvG6GwyULVYEw8jOrEa5nMS
zcOGDqcH78paPU+MmUY2hQMubODO1ig33C8X7VJBOphAStghUJj+HIMOK3c/PIr9Jm8WQSTeTAxX
nMC+Sm9MpynHpTfuhvijGKslL3RBzOYiNpHXjRS67T+jZqbEmCQ8Ofbek7sU1wfDVCrlOdIkvWK3
zvlh41fop240uAfm2hZkgLG5JLaeivCzHa8U3Un0zPH4NmSQSRuRHbMJZGhS6eZ+kKwq0h0c3pEY
r0dMBsCbx6DMU50Qj52NEGHYGADc/GRRoe00GIQoifpgothwLE5v7zhxbYhCUGDg26irbYO3De38
9OIkDW2ccT7o7y0ZRt0kv+RfmFuUKiF96CRpiUkbZDFGosngI3nH7jFQUzXw9gbs11zXbTb3O2Wh
SfS2Xr9MkeCNeAXsdJ0HrB8rxms0lQizcyQKcqAqAQ2koWdPBcBUTJQJEKh2qtT4KpXItdALQBBA
89DynhvpWgfqlXvR3ijFIikHug0aOAaDi8K6lTl7MPmbAT62mGFofMMnupdZJ/ORdW42RUC69NEV
byCHO/jCcrjKms6YTkTYjN2QmWYkZ7hIHXK06zYUOxuCcUC9jP6q/jOSLwcr8USnqDTmwSwrp4qV
/b2I38sW5Ky+g+F1h1xf0QkDBKJETH8UyaSYEbnouMSYaOcVpaGNDqwfqoUPbq/+qpOdDQCtZ95V
sZtTubUzXqsOiERX7XXXqm9OWKOsCGeYsXA1ZTwpdYmK9rMV34EPSzThbb50DimmtJLVQuuxhYyE
A3TaLi5ftYUrjDVCV3933nvbH93gEbunXH9m2qGSL1F8AK1wyocSH/jy67SXoqdKMWlYGPMjTcg1
6sEKzAD9R01L0PP3Wb9sKoMrAwlF723d1mM99c/owAB3vw2itWmCOs1E1PAZc8/kNl8g/JSXlA8l
ic59wUZf+0odZg+xeOQheFeYI1gt5iEkBS/FbJARSoBsI4Mi3qs/E9WCZaZpHQREqcEGdjxwiz7S
HFGf5LP7HruzbX0mqKHj0VtM5g/XkOhKvk2IKn+Bdm8aAdmCmVvAMBZiUo3LUcovWTG1JxKKaIP0
r2sQT1qoHcRHhdEgBxwifkX05zCVyj9TZKAhzdxdTb5xKXAFkA55UaKTKGF6fUhU1ZMJT7vKEOw6
5j1RZvNIA8yWvG1GHKHFV2s8rP7OO9HhBWFlDFouUgjkkrPU3Pbqxc/vCUG6wI/CHRGwwiJHiCeQ
rTeJR9lmYDykBquEzWx0FtGphaj11mgvVdD+K8uAhWDMZwT8wqaP03GoFdXKRM826LNEejOHTUBN
FRoU8KNVQkSUHI4YBlKV9wJHZc22wHRe/COEflifrK+EU6bPqFqclc6X/j8pdozWD5O5zo3dOMFS
961dSr9r2vk8YBTnQbKN4oq9EsTI/tNrJzRg/FazB9YYKtAUIhgmFJGFNr/8gSQCL1v3WbGOyvmU
H0IjYrNxR1ZxYlSlRISpHA1i2GgzkjV5b1CjQSy/2Qn9Q3cg52ZAQtktsy0+xzFZwmaeKnbtwe9U
skUxnK1w78urAl4PTXuzU3Ev4uoxsk3mwu17xOW/EdyrAvazYUxhivv0JU/yzxJbis9LztyeXwrJ
uhBE2IcTISuZOsV0uWEyrkPUQegqNLqnWAWlL1GoGw89LOZ6eza8bKmLq2I8FNIlde1beHcr+Rb+
B6vy0Ur/O3qqACe4RdmOFCpH91T3X7n5kZbHxvbhH5kEbdAe/uqcINlFpkS9/WnB0SCRdHos0+RX
tR+a/V31O8075cBn7F2KEEboTBd/4zJfDtozivZKuCl4fyt/oUtnaeloIsRfy/Dbe4d1BhS29Ha8
l9LZM01gbccypt6p7p4oHnz3lbMrsVsmt2K6ZuWXQd836HeRfyQJIts/fmZ32GfGjSdkGF8Z12w6
/HQI+ZLiE9BvHN1QGI5wMdWj4VQEdJOWrG3s/lFRBySkH1a6cXBYpDDzrwUn4ofK9RPibC/ds9ow
ozp4xdVqftJiXfQOBl/6FomJj9D4dOTaZzNV5A8tsHliHmn2PgzgoLqbWV+nCkGoaHGXGfZNcU6j
ZG4Fe01cW/NWM0OJ4RZfW4t0s62z1Pxj2F41ivdhFxb0ckcS0vm9hbPpQFuM54D5iKfddOejzMXM
5E6NoxOGNvaJrsou8FRyepW3IfhJki+RrNlpNsY1Qd9Ns26OJ63e4MDTtZ1KWogId546YKpdFc27
VBE77uPo7GRb27sGDN6g2nXermRV2R7zYmlUwBe2jXnVG0SW6mO07h36BZEeoaCXtIyOYHhTnTIM
O7zxnniv022VH2LxIcej2t8MDoJGPvjKCI4B/M+F+6u55l6MiNm4MacfR6cXrdLvlrWuHd0ZmoBh
l/6f0j4Zy4vhIEMWp285WARKMl/fWyzrMC+yRPExHDK77LJ7Lu7ECyGAPVkhFiR8h+NZAQs5LS3u
lrOpGQYZ+xivb7jMXdYV5p7d9tC8EjbyHY4fOttJ70rdGK0888RflNFZde8Wo1jHZESZcqIjTYjP
ZvmwrWNQwhy6BMUuCVDxb/oRSeQauJ4TnAPki0RGuPopNJ25p1KFr7jkWIvbqH57aPldd7Hib8AO
MZ9o1qDLI8ulz6m1OD3bG0HYefobw9cs/kVcf8kh8OWiQbHgBPZceE/PWLclGpRlgWXJ/VLK78H/
GsN3y8Gbquzd5Ex3MF9RgQSwjUvO0kz/l3PXOHiwetQ0VYaWpwsXku1W5n+ZPfnQlHqk4aDtzOLj
EJBTTwcasX4IxFcUPLP23bIe+cACZlGmC8xA3rCr270Wfxps59OTH1xN/h2kbDNQ0JqD0d5V7pXw
h8OxMueajydhJllLgdGrT7lxYMBSMSnGQIjMFEHCV4KC0vGuLgu0yruGgvoJ7oZ207x/Kh9A9uAb
USRXo+ED/cuZlSFi5KPXEemCuW22BsJyn2/t2el3vvdlVNtcMB/LPgf/p1ZXZsf4Oz90/TEkLqbd
hOEJnjENvNOtyajDXM0BH/1OT1NzrpqDr+218kWPrUL0DMN3Bf4mZZSh/7TNM1RXBapJ1hruLs7Y
EG+k9uS7Guc/VblBltc7ZI4mbxkSJIIlcJKQaszw5Ckx2wiwduJS4JxMOItb2JDgbCG1zyw4zwn0
MEahc8rC3PFnoeMwq/qdHrBpeJDXzAoPoblLxYqjrTGeORkA6BfN5K9kjS/JmKQDnKFEAa3DK8vF
ljBkX9moFtMuFKmcJk63rdoPfBD1yIxr64k9w0MXV3XovzRm3FTAb1WHVZhfY2/MmzCZ0VGTqbpx
GgJH9V9jClSgpunQ9kXwa1VnUtlzotr2xUmvJoOFfBuE96lN48W25Tddqg/P3WEMOxVGLYpRuyQv
w0N9tU/jXx1HUsv4V2IsNOW9G160dxnlT3gOkwtBbam3LIrJ9JD4bLX3TnQz4t9GsN5XP3rjJzd/
iuyvQNCfzkRHquA26P5ZUT/D4Dr1h43yb8o8TOjD2vJmaO9wwSqqEIVhfnDFsMoY/VNXEW7iJSVL
Kt54zjapN14FymwlCPSxgVet+pFs+Gsd3RyHYfcrcI/xsyR3AaqiCuMOiR2VfPoXu7cGpW/+wy3K
D9/51wwODqCaiTELyficMxWRLBP3vFzLWgI1IITS4omjsHvjoQmKd56BWD8pGLOy58BcL15r5npI
CUe9S39vw4SmRim3JX9RkKW7eBhYY6sD1zH1RwluHBEu2eiQyfh0ChwJbGjYR72xwYO+oZESJFf8
RWjfQwZEnBODjXJlY5IviTqtzoF9KBt9wEXBwRj7OWuUiguBR2ZACi/t19rIh4UxhOhB3M82Gd9d
S3vmasmQiWWlNn45XjuxDi8Ol4CGwrlJ0uPAr/hYPyOmbtI2Dq2ObbRzwAaF20rXeWQzxBw/XmlS
QQwbM4IR5/bJJnGKndVTG+TZ3kNFnzhsiR1gegqib6QAPajKLC7Plu2d93mT7BvTntxYi0BNTfQ7
1jm0DZRz5FvxS9DvhZACaqlp6zha60m16zt93ykRHrq30fGW45AvFYaUrh2CMERFGUAICV69R4ti
YwZEW4CjdWWa9SppCaEoc+KrTTHP2ysEsvVoB0fh+ZfKaS51D4HDHWi593Vy84FKt1+1Ox5biqM6
ACQQqYuG0rTJ+20hP1UUA8lAXQvfqdFWqYwPCZHsRYo2xUQ4TKib1Z48znpBs662NwwCuX0a/H6d
MNqrAyAiSK0Gljo6DKCw/lKzyyTflbhgIlLj0kh7K1giKto9Kgc4YMN7FKY4d8Z9g4ZD9Jgm6707
PmTsz8eUaKSMRB7yvCJjmKl5jSp52FTRd4srjJFNRKYEVr81H+UyizGqeJM1LvvxgSHTjubYV6I/
k2EImaBQrTTkdf4q4g9KMkJqaXQHIOoYieeGhrALcL3SDkuX/DKLyC+T1tCkGMsROtoarmVkFRV5
M20BlN9ekM3MecQHzSxWo270etATXjGywyWAqO7am6pg/2tizp3K6q6Y3NrkqpTjKpMklTX+XhfD
1qmaG/7EMev3yDP3ajzwQIlTmtYXGuCVQUodzhpco5AienLq4Sdk4VUl269wlPd46G5K/ds7ct3Z
5gO8rukMV82Pd23urw1ytGqMvXWs7wujvCtF+KvExF1Zk7y36vbuw+7zr6IjptfqvsMqveWC7w51
KTb/zmnOndIfOyGOqTUegwiJMadkHRCzxybMtSabsD78VPCdGpKNJg2+ukD4kJKCFBfxV1XmHCKs
LXoiGShonJsLGaynRUcy17pXAU2sMFmSw1q2U/mqC1ZHB0BnX0wIFkJJPkl6xdw/72R0HwL1L9Z1
wF9Re6zcv150t9YxLplhQqJt55YxrjuSv1Ozm7tqf8JhhipChTamGwjxKC9aXnTSmuwUUEFnSEBN
Gc09vtOdpYCftT9QPODkSb50bw9chu2WOUlgDMiYlUt0k4BXorxrsrgRagMTWt8nfnFrXMxniaG9
siFqd9oJ6j63aZG9/G4ssVH/9Mrwr+8IRkGguCnAzu25Ml2m8i7jw7hp3spiKjcQ6cQZ4WxF5Mi9
540PWyZkNwzyQgAiwibFeMtI9Q1qHHEdJ2haELCrs28V2HKIpFnBobkZ5TqkepmNOasawyy3efjS
CalyEdYDHiCvRa4dLVgbo7fVnXJTDpB7oa0g+azzcKfR0jYxqi/0J4nDut1JtmNgkm7UQesz1hZ0
Clc9tKRNeTruOxgkOesR1FW8QyunkpusC+djjtO+Li/qgHE8DACf+DOcJRtb7/aWDytfVeZeYH1I
oFyxl8xkx3NG9q3aVavSaojMxCFctXRh4V7SsA0y24LVuQoC3PnyL0YbS7IhkKHeC6NZDw3Wp0bd
ivC9b/lyi1Jcx6b/UIOKnA9a7TA4qUL8FIh0053jeSgLgQgX/aKIm80kBWAs3/CmMXckew2AfB99
WT7LdYN9R1ie/bzctnL8GUlI4Bk/u4a16RvuygnBZnFDG/k8bVvsSnjjUcOIZDxUCp+3Oe6NQN2Z
vrZrbOgeEro+BYLNdt8IPztoVzGMpQSZSjBQY1uQfrp9k4fHIpTbDuRkL5DcgkbAOujlw6Fn2BiY
9VofmqXiQ2sys1UIISCp3SNdDf6sja8Ux+lvW0CpbR6SItyx4pBHs/FONTv5sh8XsaMw5Os3VVih
Eaq3IytAh6lnAQqfyPglUCWiSIU1q0Htx744ayVgnVOQbeNg6elH4pP578DYwH9om7OW0UYzZ6mP
ZIGWYI+k/Ml79Hngzgf3X6W/l1MbmXxlysr2Xrn6sM0L3hoR3HspGAIDtPD2JfPvsviWjKP8qGXI
zmDL+qhLax4zPBjOAedYAGuyEMrMhtThBgLOKgtMSFnYgFWBg8I9459t3G3Hwe7Lz0Y/T/B602OG
om4NXF5t+pwmm757dekXdNAafXVu6+kFGUxGC5JXqxL8mf3lc9jWzM7ZsNNgBw05h7BMdHmpcY9R
FdUD+vYD6Vl48qmD9gHBEz7gbKMAQRwtK+WTP4TsheDppPeciyfHb2sTs1vPXC5Jo3IRk++T4WIX
i0Zdj7SzVL41CdtG+YzEmo+jireKdxL+V2n8aTry8rttfBXGzdLpXaH3qih39Zsm//F9T3yI158J
WEvffofphu9orNCM7ZdyIskdMqCERSDnIPqbnmkZs3lriWwcE4zKijiKjj0qLzOAPs6gIMXAoNik
sTQ5uX884K7yZjVwCfGj1FA4ahvaOtbsjlTdMX6FFhOkP34QRkCuwjh2qz1a0JEa15hzUOJ7xuzY
aTGESHxxHcjmavJHvyrCRjUKJC7rYpq1MRU2x28dEGbORI3IHoMYH8X5tCPEaOyLEh+Jk1fOvsOg
51iO5kFmLWKCeErWc5YSk1HtLrxzr7OQi9y1HBrMeGjCeXPRlZK4wFPEPqev05Xpxcuwnpyz5dJi
fu209AvDBukHiWgsiMnmiHDw6t4L1DKpDyBhUyDF/hZscs+E3Qt1tEj1zLcI0MD27l475zdIuBRV
tmGQdwxGyabfs3R68PaHS4m4rSE+K1uL+KJoDy9M2FF8JeGvqr1EQ0Nx9voN2bruMuSocKxj6Hzm
JnAg/8cYzk5ywnfCCpFCfsyhEsvvCe2mYWlrDn1zTtnBDKyv/uu36eSc5MOXb514psD+RrqlFg5C
XDxTH9f3izIqcf756rulwRN5RBzV4ta0bGFqPP1WQouE1Lx7Wvbe5mMIvGpnKf/imjjhZxBdRtpm
gjJG/cHT4Ti7QLnI8e7DpmaAEmtfEUsHf3z5GfZXONVs9TlpZqFlzrhQmZmzeVZehEEhRr8FCe4m
BUrIq2cp6yDs43F0v5pMXY6RwMN1L9HJlPFvTzpLKzh05Z+ZmCz+WH0PCkbOmWIQVMWMNI/v6OBr
FC+m9RnGvLTRB6JJnhVD2eY3siHcI+1gnYndBTH9XNbxnB3eMrPc61DHq+mr1ATFYmKQ1WLhU2tM
o7fKydemj4axh/AlWvJgIaFGqE8RxmqLUQsWTJUwywTYeLD/aenCzbWNq5A6iJ63t7hSRTMfTG8b
MG3yOmPXR/nCYp+aKwDNyEG1XEaSRrcMuYI7iLhG2JMEwj+rJhv+VhTqofO7S882LjZ5WDA/JyR4
9kG0oWcmvYgsp9ZhZX3zQ87L0ThKI18L5BuKh2qeEsMWwdJRkyWvmszxdJmV1MpdsUpDazE6McIX
8ZFLWCdFT3A45DtnNXTm0S/xamUBG5BJAMFKxn/4UC2cCKEeY98O9QflwTz3w0Vd3MwgIpWRVLsA
zY1cBiNbPuzKnonCDoFvTAOtqgq0wWip8SOEPU+47u2K9CSddI8FGuRIoSyt0X3yWzvonoSK4jm1
ZqOKKkCDC6JBxCoi2NfEXEEKMQ2ocIAQEoBMo4YeuOcARh4ZszDKOlZtWHDyeAG3aFbBBTOn0XNd
zDNKHGqzoN73JMCEaXes5bhIUHmkIeQ7n+1/K+ZdPSy6ztsqTIDQ5grgUiV/Xt/ZawnC04yblTPY
QD1ZsevqqWGWNnrJwp2V5JcYnrFQnGExuOSr02VbQCppcBZm3q2HDtsLiozalcsWdKSK1FXaGuKl
ERfOwbJQrrP7zkC9+bWzKpgEMbIYnEcowm1SOGv6kkbN5nZD9Jtiv6rKnasMJqnT+UVQBV+TcN2P
1TZwyP+cjcreoqGzKKsilo8DMxAX8I9KLekTnP7bMQkyUJx0k0X5T4ne1ZypU9TPO3yxkc1+CKOi
K7HDtd8FTJr8BJnWYQenW7NsWlFHDcJi9rtEtAXRyy4IKP6ULPcHnKJ2czKad4stUeZtKusamT+G
8tnS80cq1Yy4lNEtxLuLOX9nimipXwL/4GcRW8Kx5TVVx9xU7jIsN8xnskVEEnVaycPUGub5OHfx
6/SEpGRXHaBMu4zDUwtSIZYfWn8vxbcdH/T210zXvXxXlWWo3x0SPNNVpJ7L8idxNtPYfci6jUon
pyv7sJuDMPfE04MYXFzMJlokJKuI4idiZyZrBHfOVyP2k+nIB5eOAlR1vtMORfjVZaNhojL0jEly
4s/qJlu4NqHrH4FuzjpGeRG7uc78USdvJgampZE0W6ngm5MUlE9XfVSKmPE/AO9hRZgrw0WzhC3B
vBQpHsRkZwmyF1DH0QZa0CcpSSyBQ1CtCC8iKbwkwpgt2PTHJAnmCXtgPenSYEwT77WU6M/1lpz1
m+6ehxDGPsVlDewbByIbCKRYqpX8a9iNC73a1ByhSmSympfLmG1ki9dIOVYCjV9Xb/2SFJYQtoHv
M8CFuw8rMoOMUWr1vMS/Z/Ssw6xHyn1YuQ3792ol0nHVu/qi61W0qf0yz6ubon96HNM2g1cw5dLt
Zrobov6qVm6hL1vLm+ueXIramLeRs2zzAk32pz7QlsDFcd1jJR+eFryN7jnObKT6NpTPflniPVAd
j0NVx/cQ/9QNhreIl88qr6+oA0GrGx1hPsRSx6csMs6MhtUh5g2fSg3sHmTsdS7BKaiIC2SkbHLB
TcKqJ5uExjpF55IEwyrxGNr7HylypxBZhW+8a2iFUVkVpJ+NRbYeahc8irnoI/hMqC3kSL7j0BPY
jvges2tekG1GogY5vYmGaCvFsM7mKmMN73I8tiqT6RoVyl9PBdqRejSdJyHc6p7dL/63ac1etgO3
8LNmQ5Q6rFnMcVEN3qzPK2L/MFLy4mrMFg0ZkzFbZ4miRdtpMY8y5bUyCzT+AVcdregqks88RP2G
kYPyrlZ2bQtO6F/OhizTMN4kf1pN6S0+xqYhPMmfozSbBqr5si3tN4MOfOyJrlPkOrfHBXcWuUD7
Gm63RdJo7jf7snN2ToXFQmtWkuCMIQEdauSC5QZ7mHjfRgFJUE3LJTCeQM59IAVJmDqbg7bNRHrQ
7OokeeF0xGVIr2eb1Tk2jK8hKQ45ULBRnAwBG8bm0XjTCnwR00VvxspybLhmKkYlZX+Mu2aVN+Qq
xeLou8GtaMVzch7pEpGjFsqdE/NQqDm2ECLqteP0BIhQW7eD+o/87oOX+eDMnHWpDjxoNYwvC8ya
PFoC6l1WbLvROo/GwXOD7zHKbh6DqUSp3pnXMXnOIPHXICW85h/IxqCubnFmoKAAOMefqojhZxoM
NnVzjFz4SuHECyiPPvHV8cNtgGy56JbjR+KGCxtbVBT2zyarwJxQrXSvGGhLpRibeGBHjiIKWRXm
wmhYZn510oIckXpc7XiA9q2w0JkYnGlIkk3xIRBiTDYDpfxQbXZXZgfpdtyJPNowSEWBhWjdLc/S
otc0ucGGsjyUNKIyJMvOil+tUSLO8PV/lVMsTd9/N3zz6Ynu6rGLc9U7AQDXmDdpUEBtuczT3uRK
szhXHJpHAl5/OjQNtcGULLZ25oAPLIxWasmrzsqjKabvAWVnKu6ZixhGDA9XIc6l12ibchm/22O4
cgwqY8v46/xso8bFUnRyWXbetc/sJ3/sLTL8o44iyi8QC3ZoN5UYVl1CsW9Z3cl1sek1lPJsvC6l
rDh1UP36GA7LHPIiUu5A/wkqksNKcoNsZZ/HztLJLzD85w55EBEPW8iesyqqvQ0Vi0592prlVx/1
+MAWTW8KvMRXfezPY4hVDDufUqIin/CmAWHyCIgYxocxsBNWlC03nNDkIWvHF1I46vPhwDcfbeJL
xe4cM95kbbkYSJFvTJq50b5FCChULQTnGh3wUS8dgIpWekv8ZIWzXPGHV41IIQyMJRpXFr3kynvl
fWSM3/hEX2ra/n/cncly5Eq2XX/lWo6FenA4HHDI3q1BRktGsCczSU5g7BJ972in+jV9mBayqt6r
kmQyaaoJ72Wyjwhvzjl7rz1nwZUydOJ6usTVKVwIDB9hmEJX9MCKehPCH8m22Mj3hWJOYM4KR/tX
a+c7MapjOsjTnMmnPLL3qlcXdc3Uk4xWQP8oD/ZFEj0KY67RQfyKKncrY3Nh4Mb7437g5TYQoQ6j
PTfxRYNSJEablZIuljn5flHmPTZ6P/r3SPy2Q5Nft9xtkuo8ByUDIgYedGVhll/4WLlmFdEOLW6r
gWyCJnyap9LaciG5Gb2zCASR8QngH0HRRvfK9nquzGRJo4uWU3Gt0+5uqo7EyMKRnELruiiBhEoE
Ke9aT0fJ+l0KnIbANxKmxppo3IzDvlyQuCzi3IzY4nobIa864cP+qXr/1/TLJ9jU0fSj3CsmowL6
BR2+jatv2tG7n1f7plFfa3fNycKTw3yhiZvbZvHPdmhfV/aMFXM+mAkQl0cydjXcruKBhqpqtBaY
0OWtLqHrlSCpXG3tpdcdRd3dRiNQBszZIsjNnmLkewcwQEQhkEIfKqPcG9AEYh5O4IR7f9kOrv5Z
tVhBQ+Y3VdZt6EmgfFt2+roskV1r7qsR5gR8K5mLLsrUDwFKtaRAbYC2UD6rod1PZB5wWjHuS71N
pvvLgRk0DHsxZ2BrAkLPcXFkARPxPrzvG6qItB+3TTGfJ0ZCJL6/NYacuO6ky+Kogu4sp+Eil9CZ
6VkOKj23MdLMnjB3fdVMePTOIkafVDK/GhUBOfWFsaD6cuhYCaofjz6+cTbkqRf4+ioOQTIPasYF
pjfX4Y8cwWI6f/R1sa/nYANKTk7mWCzVPkM7NScuUVcatoAEM+Fshtbb2/awr8GvV4onvmDWFXYH
20X8Uk3bAgJ/MR0oJi86UncNPX6PmO+Oihwf5rkhmMqmKmswLFTZiw86scMABMZUvzYaivuzlVZU
UmgjBIrkKN7yFO+T3KP7V2zD1TiJ4q/pDLiFl4lshnBL9HyAX89AqZ3BjK+37prGJslRI4Wooqug
VuICrrqEPolcJWuIsJs306LKQr6VUNRK0lnLBMdGDdtxoQ3GZD7BYCsojgryq5cYB/WQ7n/6Eq6O
zYFtApg3DdZB5KuIJLkzEJnyMbTnkkG3jl/n9L1bnoe1RVSAMfQw+sDz4898K61+W3HJ5ejCpVcx
b6z2WmLr9E42Y6ik1fRnaLjbCnX2o5PER0vcOR5JfW1ioGlzQYylIGWnd8h9LtawQSIaqn7BhxBQ
gQkX1ldt1cNF2eHoCxJkQKoHYu3B2p+qZ7/V8daV3Nfjn8XivcvUvOQgYbbCTrb+guHXOA0/P41e
pZNy9SrFTdKS8ePrDEWphn8yWvy2gI+cDDFH5zp3XgPkrNA0aypAcw1/QpUproE+guzSziDRFPW1
aMxtBwkyahJEu33p7405WyFHmONOeuMXqDwtAlWHZZ2q5LzIYhdeypLoel8SPyJz4RwTcCdBU7Or
CUTfOkOHmbplyryYa+ekRHz0OHxIQ+UyCeE3jDLiFpFWTd7o09rOtp0fducKc6HjuyR3YmW2fPe9
GX1QrRNBjmH+KHwyK6ys/wDatx1yb58JZ6cdzMo0mDaaAqFMkA14n96wwkGS5MxKWinIHkDbOjw6
MTwu7r9Ym8mk1wFi2OTV+OVNVluPmasA7UTU/NU5Hs05Vc0xH2tu0R5Cgm6Zzxr/VpwPFzywYp8W
3Hnc6VYb/yEtQwgdTjiAoksfgji+80Wxywq8+osnKdWNzbgEcQCef0CTCAFHCzmD0ITFTSt6lOCB
xIMfEiX+RYSn2RE4Nhqjr4oMHJYBZW8TuDE6tK0dFaMKXN+UZcrI1AdQEE2cITaiXpXqy7ZnrBrX
D86kfknvjkQO4IyWIvonul1suOOp93MgxtbxoPvzm6cPxingMU1vU0FkApPk6lC6kNFkzIskah5l
WmNDUdPBzVlcshtPlj/IQ1CeEpMWp6IPD9qnjVz41FhRbo/HqYjOTQ16JUlCZONbzbm5mSI4n6kN
FL/MCQRb8nwv5hjQRyIBv4fDzrT4FDWd6o2c3f7QsoqaNfFIte9R72e7KF5WDXpxzNRKr4H+ODnL
sp0XPJreqnIil0v0ybg3pTXtdD19jk3xYRwiOTzRUaLTxXdo09vpU0vq90W+aAK5cvkVgqVsPIbV
fcjMVnbFpd0gEvPpHza6uRJZw1C9h4abZAC6Mt9AC8NJoRkIbOQPrtCfkalwsGQL8gbxVo5ItMd6
m5b03tpIfXR1Pe5akJC24mHq4WuNkErEQuZiQTxFV+QO3JsM7WjA/N1LX3AnPy5+72BUL6ifCEKz
F8bcswhfFEKAaok+2gJFayZJqksRbwdF8VwPqXeUSXguKwZpHvCsZga82PreMWTEsh1KCjrpug82
hDlmfQdBtmjtA9anjbYca2N/odxY8sdmQTg0R+AXp2SR3IeXaz3S0+mGEXet4C5EpFCRvKkcRusY
Pg4OzNyY8aaoEFkOItpNMaEeFuveNd576gyntCWJoFwUUYoYJ5zm1xiGv2ZBP2DiXpDUiOeajLIU
5UAZJbCS/euOUmvr28jxA/s1pNszTUh6UsfZuvOqpnYwLicyuGwkuHNh+S8B3LwBIk3nPmSaYkKq
8Iu9puDAolHR3Su8JmKYP4VsLNAmxAtCzXJ8UBEcYHloL0xEcu4kwdPYsTLK6TX1sBmnC7mwwvWv
qvoxoz3lpYNA8s3T4fq0/6xDxa34u/a9jawiQPw20cJWS8iasMrwHGFTkxDl9MpiW6qCkU8+Pg9B
s1PArMLComBDO91HDjebyuC9HWo0FV3DbeE+yKqT7wK67ojhTrMElM2AejasfLRI434qXQaacwp4
YpHnSUO3cOr4RrkviQQHEIYgR8NV162JjYCQkIKiFi6PRgMBw/eneyPrs3Qde9sshJky3ep8KDYO
I2BN0Z/nzU/GtDeFroACh9aFA1I76N1TxSPOzknPqcvDh4EXD8xPqKyWxMGhuma7+Nsp5AbvWczP
yuTKsdyFSJW75vcj0bjpzmnlZdbTN+pawtJ6g8hDWbcNsrqcaxf9UzwLfYG9a6K28bXq0YPeN/QY
csQzWNh6gl4U3sOxwfu+3oQyo34EHeLOYLgQUY3vFPl7G9H1Eq25zwVmn87hslK0C0wmcD2IroRb
vbhxxBRtijDVZQllVAv1i9CheTEXMunktrTY2RtcdWoOScSm9WKVSG9G/Zp2iBQnu2RUr9wGDcjV
sBAI4uiAtrwFcQ4JcjTgQrShda+PIyH0Ww8VWOe19x16HzhLTJbcoHouw5YpmKRBF9+2vv3FcOBB
ty0Bi8GeaF/E+8FYoAfFRed57O6+QDkY+tExYZJTdeSQZQXRDknbX7IuMSvGGNK6lagzOVAw4ALO
aYm6eQj0FgXAU26bszAKbBGRIOzVly7iX4q155JlynQs28QJWR91Z7c72yZm2CSfaiC1YHYaaj5w
vEzfmk1Lv7ix1JEVx6Rs4qUeTmDIB+b+eRoxdsDQ5FTWrsp8Pu4KNHzo3pqZOKOg/UBWS2e1g+OY
QcqNq+zH4NCltTw8hor6yY9CJL30hgaWDz2aezcv8+2A+ZULeLUZR4xFQdpHTCPEAxjRyk/sjWqD
nIBi+ool2bQoFlFSpzTqG6cm3lIEACSWYYfHcA4Le2v6T1WGXALd4VmxSzUdHJueOY9q3YcSkf8g
S0Dl8+DtZlPBQtB30eSvAeMLtIGBaXWOZCPu7OdUcjNyxZghhEaZ16Oo5d697JzSPGOcy9wU6oMX
3cm6c9nIkC9lsX/yeqa/IaOxfsnaDS9STNnDdWrT0naUwrftKDBb+SUxDJgNGWgNVnc1OeozXJg/
DOrLmjubeetE9z+nTeZ66ljnF8UIQd50H7WFQGUJVsY+lUpvPyN+XZgDqiA/WJ7+yYUBalzCK9Et
CMu1kieRzQHNPeRMcx1cJ+1dbjdrBghgqLjHNzQO02MNe8DNmHTjIid2yEmXzf1ishzPZ4iN0EVG
q5L4SWkZHT1JzzIZAu+QdjlDrQEPRNC4FyFH6tmCGpcX6Yss1e3c2sRdN59xx5FpZQ7fw7wnVa14
pS1QR5KnuhTzuS1voyrk2bDp0/QTbDVfQ5SiZB2iCnOVExGRiU3CThiILGVCPxAU5lRFxPrCFRBz
w3ZAbKZeaLBl3Wl03KcuLADxuHh7k9Iu17sirxsm8Gnf1fgXJzzpc/Xqp2sIY8GcwcFDAXGXdrod
3Uun/sncZfa4zlkpHJ6hVTQUw7tcyxDXgHh0QvqdTTZdx4MmViaU7m4Ys6usNbStdHLjZBNeLO5d
UcLcIW874Bl9TxAM/enafiWLItlUnlOzLidcVWP7iXkRdeyC1cgO5S7zY3MZ5t5dbcxbNWR02lDv
HTpkDUPvUZVN3q3vIyEeqwpbFGVIkGtxCHtucDbdtppN3a3I8DVptPY2LMJXjV6PUcB3U5D8UH38
6Usz7+32vGRYhHouyt89BsxUOICmjGJF0gwoeorJ1lxZS30zWT7uVpnprZMSyBZCF+moENOwoEc0
YmqSHR2GLECDO1960pDYIwL6Ldq+yWwu8DKCt1pSQLc56kjMgWFSMtqL+iNpONtMWpBcBHVv7xCr
PKabGpn2RkzyfZI9Y1KMBsFCmWmlcld3wyW49jcnDjBat4ygshLOms2BgnXIlZSfZpXCtWQPuFFt
Aw/0HkMXfXcS6++601gC66XYOtau9OfnIX63muKltJoXk9IsCAOcLFXSPes4wtxmePqjzn0S6jEt
oXtDeyUu0Gc/Gs1OZM6vhasry5gTIbXaTUzaqZlgGGZGBkhpikOeVMei6yAd4jLA+llZeODsQOxn
sqSxPH7vYugb4VU9tnBbYXOuHx8rronIDAntOI9rMJ5x6ZRnCPO2oKXDAJpvV1sX6aq0iFdtchzi
1lHr/Xqhq1yvBve+616JXP/w0TDZiz6JId+OvWrRq3EZob2y7QciLHXFDXkexcMUMSAnxZ3ewYer
tACuxW9XBO9eMRFLOBNKGSdIgGhIwsUg2jZZr7z0ERkykTvgi5tOy1eUlO/10jx4dr9P6S9t8vHO
ksOqjuxAA1Y/ywmEQcxcq4sWZAP5WgdOGKSlIK/bwExJzKEH3IC6pBvBTRYpThJv3AcRLI85sYgN
7xnA+qCWeudMktsIorJJKf3igRLaiRkXd6mBtiaQmrgXTlr7OFHKYldaPLx+iq850+5RWJwi4+hM
pM9GR91rBNe2xCel9X6pccYh+nqeivI9rug3LS1DEiSTP3XVYTlzD9aUEvapA0Ye9ByTMjz+/jyT
RDtinu+rwn6UkfPIBOMDg/qpV9ysHUlZWJS/q6RjHJc8zMwihzXf3YFRaae/ot676ZqHlEYBgBpe
ZPMyPDfW8lVKVDE2FsUwe5pGah+3NU+VxNFdci3rFmZB2Z3TuKQD5q8VyY66qbbBAhOgpEPQFwpN
SaAOBqJswXf/7q0/WVrQoWxOk5lpCOEYC82ilbSSZdtaWNS3znjQFjEDUmLBSwM0B7bNbsVX0a96
72L3o0DNmiTxc1wEkGsf1IiP0/VybxsoZHdVgnuyRmbIwcXwl2EnW0Hb62jbxN2rh72sjPEPNxJZ
ZuwNH2NtPXVBGh+qn32YTmSvnfECvHnxQonZAWlpGBvEFS2oKB5hKgbZFykezqqacRJqH3roP6hZ
jxkCSCROmcv1b9P3WDsBaJzcYYh2AF7BAvkuAfF2RXLvGTvh12Diu8S1L03WY+7mAlMpaAVO37k4
kRENZVMQ7QqPoyXeGY/USx8zQh0GxyagcKlHXeyU4uD215eUUY/4dm+ccOy2xcBzFmjzJAcEZIv/
YVvKYboFcZy9Ss2vJsJLqrDrbSLDj+T0yUFBFdcyo7ice1GcmtE8F8FTEbmXWVlucnRqs5dy2k05
bUBM4RUz0Lys5t3SUInnU/2rb/1nER3bUN7yG52yCIPi5CFsg1BM/zrZV/PE1aOnRTNm4kuSRhoa
5ntLUF0mwbx2IcGhWYN/lD7iqGyEmr5wGexlNG39kEuyHLhsx1HIPGraNnBNXd97bkcXmqp0qy0n
0sR432GOydHFXI89txvmjeRXoj8cRTui6B+VTROTWedTBM2HKJSZOceq5FP5s9E0R9qpGplPt8Gm
GBJe8Wa2tg01+1KLEPnC+OlY7HVtRDE0LfPRq0E+tj6vtr6m8nc9Rpx9fFI5d48p0c33yM5r/vr1
Bib2dWz9sAPugWVcU8oIeTRqXCkdqDpC4mkYzaQbOss4l0X1a2kRcxSFoJhX3aOXISdCMHCsJnkV
sKnjmOSRaUIeOU/mWP2K3UJ8CwjREUJnrWmc52B8CjqiTZPoQw0Dc6pxTuVqP0FzkLF9W7oIxevQ
gpc0EVbZGzgpNSzZ2mb2YtS8m1rSYrkLiqTc+XEdIix8zbunRXHtzzKJY84BeiCxrOIGZa0pZqhl
AVS/g6JRthWCBdZ07VaXYiLk2URoj6zOv6C03kYFL8fcpRcypvCK4oiO0WiYFtGKwxOxIt8ijYCx
nMcf2vH9y5pi30/pT9MiTxeUrh5W+q4v06tusO4N+9ghm5o32TBuEz7fV3l9dZoY53ep5PmyK26s
Yn6I/Kq6CCb/1PTVKrC+KSvbv0wYYG5UJU5zzF5Vx1F75H54tFoyoaOSJq8dWpQKpEDlEXRaNbv+
funYvmQ+vQQ22lbPb+LvQaU1DXxsaAh/dypleSQOtOOqh90x8spk5GXfwDtIt1OJ4awNiLCoxs+l
5qpnwua2tzA1ZYw1K03WY0XcTJmhx0t60126vbrT81A9lIjRGOL3jLCuqXUg69vgkMMYl4c5sOPP
O7skVGypX+htcc2Smp4NV/R5weZp5/gZOfCJLmy/o7jhGa0faENp6ln9okJxrWa+KlaCQrn1NxUi
hQ32mSMtSRyt+yEmNGOymx5ZCc2ipZ7QcSlSLTMK9CmOj47yAPQJ+6WLpYWyoL9cwvarXLUL6YWf
UmmWOahfP1lBnSO3JPk9rBxuM3MIlaAediGrUmYXmcf72oElDpOj3aHnZ/8iS7TJ3J8CpWZvsczs
RM3Ma/tf9HMWNFxgH9lqS0TRQXE2ZOvqUeyLujqaQn4u1UIsYMEOH1i7KPPv7YIUF3daUY2x/TEa
QEnVKK9GgdxXlF9hVI+baYKPLDEdOoAelUgY/MyIYWMq4kZUOVm39aFWGmls1jH0LJNTDgYEjDKO
mtr3H5WqmkPmTls4JdGx44aMYCT4lbHSdkv0ItO2PEZDtv7KlMmUWnd1JBmNjm56qIwkH5yAB6Rd
lrPt4oKcWmkVR+khdmvMlG9qAGyatjHJvlyVZ/2BsaocBNQcnX/wqgIRtgzs/eWymSMX+LzCBBdR
7YlxRHHfFSz6js2l7VDws7KJAhrwe0wUzJaaUNpSrMCwRuMWFqA7Mrop33XLHUaWM4EAcdZh+673
YWZe7Z7aKBniH0s8tMeEWC5F76TzadImYX1V4KOLG2Sy0YKsYJ7ncTM2JOZk1mM+0b3RXSOPnD3M
A0W5i4gOb4t0uUpcgWs+Wi7hvexwU5CLWgYfqf4xNRCoPRvtRh1lt1EyPBazhmJVOYxfUPOWPvvS
Uq7yzLx4q0V7NSRMZETBy6ZxUnAo5V2co2l3gtVKH8sn46WHSc4/+tL7KAT1UpihyHQnZvawmHrC
asaUFyYzkGIBW6cY5sZIBlA//bJDSOmFJIHFR9IRBNNqteuTbcqg7hAFL2yZZiMovbDS0Jzqy2wT
6PZFTZzfUrHVd8J7jo0tTo2PHs/pUMwnzhtn1X5yAXgqF4ZAFtdoqZDM5Vb80kTcvLJhL3VXbatg
Oyrkkx5lbNVy0SYcV3OSBSPxNzH0rQi4otUyL4g18Pb1bMERs3cZ45OEekryfj4uVGEbPvtClYgw
C/YT2B7qFzLEfADEMpYowSeDfnl+arywP6Ss1e+6by4yFdILDKh+cUvelr73JHLP7NSSMXOM3V0c
wY3pLcJXfYTrJlrSXQCfY4pD8I+ey3Qv6u+zHBUqFoypmqFi+p+TpAXbBdW+VZg25ih8nGJF0lLO
QeP28VftdIp+pXU5RiEx9CkGGWIN4zbktJ5pfmQT0ZsON2to9ZRybU/bMbh3CsrS0OQ8+jFKn8Gb
m0MzncPAHznRbRD4riaIrdC7vlmneG0eHuaFxtlc4qnQWdEcQ3s3VPPVHODpq0r3wnP68QLQyc1g
/zBLSQr6UCLErzhAMGPRAvCrPaggVbOiWoI6O8KpQB58TABsm7z5xYAx3cnIOqrRgQEc0FulHnKP
1A44s2kWJ4m68zvICzUmAPz16Cnnm9htvEtUlMPFMrdfKaoPWKa5tZ1HartYPNGBbVFYGnYE7sKD
UWQZ2ttwTki88OJdPRr06+QQS8sP+Zz8dqnMsE9QdvuAm0zA44l4jEiLsdzJWPws4rrcMXW0fC8g
yK+7n4hY6yDMkIpBMraPCnXJzVfCredS+MOdRUrHts2D5ywM36OuTc/SkBUR+XF4kVg1BBSEcrlL
IBp+OlR8FTt87ND79ES0X/KK1tBAgd7lH2gXwJM6DvgGd2qOng4+s9G7SFmO7EvdzUhWTW/n4Dwt
dPSMOPxtH5wKl5/haHWKNVQTNSeSCaMP9Miywb8trbWLi+xRzw6w+hkkdRV/tAOyvjIbwI6x2nNb
BUDEpwuvPcXuGN1OC+7shdssQrycc4qcoChj3hzhhCmq8sYd7WI7xTQuQ/wAl+1k8A9ygjl0srDy
zUATUK+NMBIO/gDU29Tu0ddDsVUouHIX/oPjhECHSprU9CY8H0qrV7eYShmI4ojKXjzBJcLtnXHr
+d20l0X13H4kS3CIJB6WDpfuMNS7Yr5fgiTZaYTlW4dHU2cwFaKEvLioTLZLjXyJA/mNdf9GcFjG
rXr6ml2X/CYLf9DCfDkQVn2OLS6pFkSIjAFQ5izXZetvzUebK7lXXvfopuV5wd+59IzWsTMxHyRZ
zH0X2ER3usugclvT/bxc6Y56sWoW4Hc5YqYJvbUAwFhFQj4EVPVuTKiDStU56ykwE3e8MhZEXLlK
smeFjJqy0pDxzF2xR9JGC9N3Nis3xHI+i7WzjVEPzE7+nuIGR+wAjo6Df1UeoxSN0WYGhi5MmSK/
6jzpHak04gB3V9A1yyW7/DH1GanSH6Ujpsq7zpFXzSK5fo4oMdYaJkeBiUWOUr5qnGUbw1J1xXSL
9+rFVX7FHhjjLVc15LsWzeAI2z3ggam64aIIxcyavs17JO+LhYHGhC7c1BCZugFmusrE7LQNgQVO
+ybzDALS+BKNKzjnsKKhLjSugbEF946CO4gI63GRvPchj1shshKnfAszNBWgFyEJZortAcUcYTRJ
1e3Tlu1jXDo6E7pguwiZf+Kz28sW/VTT0PE0MRdR2LQIPymj62kkPxCVmC/a6DDX5ilrIDRh9xy2
Rcv/jZ3z1DI3ibuu3A1+eW0BjNu26a5BorZFVp0gtuA4SoKiO9vxnvzh6DxAl2bnalE09lDSWlo7
VnKoI3afwCvGYxqbG3fw2aZKD+Wkpx/DqEDEbmiN9A3YlrmdzpnjL0fPZriLE9n6/u2Pf/vrv//b
x/Rfo6/qtsoZNJbdX/+d9z8wE7ZJhOzwX9/96+Grun4rvrrfX/Ufn/W3b/If7/JFf/+m2zfz9i/v
7DgAzHzXf0Gd+ur63Pz+/vz49TP/bz/4x9fv7/I4119/fnv7BCSyRbPZJh/m298/dPH55zetXY1Q
9/ff+Lc/cf0Zf/+E9Y/489v3t4///t/6/+0Xfb115s9vjv8XJYQKtNLcJzwh5bc/xq/fH1F/CQKW
jPakDoRnC+/bH5xWJv7zm+v9BUyfHWg+wXakK/kduqr/+4dswVxTa28dWdqB++0fD8C/PP7/+Xz8
UfYo1JLSdH9+k4769kf9t+dp/Qt9W/Fzla9tm5/n0ABz+fjH231SRny6+C+hPerOG+i4uNSikslZ
lPztTcAV/MYr0cbSi3L3ia4ajP5sCkJx4vXwAifoGqRBAzYCzn3Mg0juugzaRRmTO4abov5uc9k4
/dP/xmXPBKDgTRZvqs6Wp9Cd4nPaVfHZz/343BQuKtPf74PbgJ6GeSe4poly7VhO9iiWJmOC/YvW
lHvRU89dmigaLwMzVftSezTdnrO2nh+K9c1A9ffdw7Y+t5F5YFsJNggtg2NuUV+UNdkKPGT1pV24
D3qAnrQ43XQzo/FCAIMBTeQRmNv1jVM7+ZU7zmJvQrxJv/+NVma79xWdOOOTWxz66rVz7maTifty
9PS5dlBXRi8eZe1VaGn/ekJqWfIubkZVIAlJq2NU94xdDbr8zi7hLrlJ/9OlBkKzTsU1XFWV310K
NzoWFKqXA5OAy7BdxOUcG4KjSbyuRF7deu2TF9TtHaXCblZueFdqiBHYqEGolhHobyGeJsN0rxD+
dOup3L3K6VZs1OLp18I1b2qshvsxrLJzOdTJtia985Z96daLU/ty6LR3qOl6IsKFy7JUw6XOkV0s
YQ4DOPllVUNBqcuEpZqL4sbB+HZbBgG3/9hxrueqYEwb0dUv4yDYLcTJuDNHXjVMpATZbL7BzKBD
qoo42vmt4FN3pZsxsKb4P2dt/Fn1MEOJgvgkkp7UmiJqkXFWsEG0l90Y6ZIs6QLpGURxM4UJFqfZ
+jR2gncRdCRG2floEzB+SpJ0pumea9A4fn2L9jAiP/6xQ+PYLXb9wmXnkhnrVxl57W1HB0xHsjro
qm5+uOTOO3ODybXi140N4L3Fj+i+ldmq8TLHXghmmT3efhuMYOcm/sM0ON7DOKd7K3iAEjn/bCrL
25kJTOHYUpf74Vw9zj7DsTIKrxbHBhWH8yDkCQWRkLCY/OAq1W5xVYgffLQ4a4XhqQ9R5VkZUI/a
Ugp5IgNcUHePtnKim26crtCl5Ju2661d7gsQs44b0pjZ2SZqn4Lrfkm9i96O8rNHKb5NXMROdeS9
jUi/zkGtfzByaR4m18EDtYTl2Vt5aIgsH+E2G+Zbj1YGOCrzWrF3af9e0eYyhJTSpwyUemfARPZi
CFMkWRAN+mNztGLu8n4reciGEEpf6uRnptdf1CnMWURzZpRK46ae3Q7VL5qUOUOn3LYN7iqbNAwH
bpEoU7yHFqbdkDHzABk7iXTItRzIlyO6V4cch4pq9c7VBFyOtTvv4XUmd+WwSiSi1vsezSXgKn/B
TRSHHnfOhLxE4bpkXQDI9ibM4YMy1oH9633M04k84sjbCl1AEGwGGhsNesjf71ZjvFz2gpL097tp
XY748JlM1v2LPQwga9K6ScF6kPfpld4jsvllV2OV2sOt6+iXMLSTaQKQ1DrPlh8/4bL0z2I1VuRR
Gd0kPY4GLyj0xmKnAdX1kDrL/JJqLIB+AWpucObunANvWYrlWsUruTmzh8ekWy5E6HTvLRh0Kdvl
hMwg39fFEtNytXFU0Vffz4I/PrD09dgJzYRz+//72e7Acvk/ne103N668u1/Otz/9lV/P9y9v7gK
9jDHpi2lY0vxT4e767q2bTuuK1zbW8/d/zzcHeUInAme+v3v/zjZ1V+UI33b9gV7spCO/n852Rkw
/S8nuyO4WcjA8dCxuIK/9Z9P9nGO6TY4EINnJ3yehzl/l4IkZBUuByeq8tMInlYO9fKDblJ/4izS
EJzZaMri3kKyeoyDC4s53OWQusRR+IAK82mu9pW/aqFs8AyBV/eUkAn2xYnMFb9r6ttw8DBzBEjT
tbOcYh8oUlxiE9VchC1NYnXY/khVC6cBodNzt5JTIKo0Tx55F3Fp5DXsZaLWovTC1L5zXbuRuXAr
cbDTXp6Heqiui0VV14gKyQcYlwgnF/+mU4opLuLzKWJq13u2jQ9at5etLT6clT/bpKU4maZ3n5IB
4xav/4hT+XphSfjr2sjWVUKziWnsunLc32uIxeSsqyrx7YvBjsZHk2Nptll6BUtwXNeiXldltq5P
Crf5JUseop6V669rGE0CcKx1XTvrCu/Wtb6sq55GHIaZanjvsoJ5pR/+0K34qQqGHdVg6jN9ev3k
QQhGFBtnV6g1+2vOiFseh4mYvls1CcFjYU1XtqvtU01oZCrRxCqSMqRe+C+CsLoO/F0U9IKHhDeh
/sf/1RD5iJsuDnU8zXjX12HdcJx6Zb9ICUlSzxPRDjbpa6ndzdu+xzvcLNq6Ea6KL/um9fd9WP5A
mBpcjJYjD1EelpdRKMJzYkXMK3RNv7sCOXz6/f7kB91BlUm8Gi5eZNfMpwbn6P3ki/LGQ0HMBQj7
rgx+GQf8AdO/11HlJJyEc3E/mGTrLKsG6X+wdybLcRxdln6hDlqEh8e0Rc4TgARAgOAmjGPMc4TH
sP0fpBb1KlXv1Z/jlyhKZWprWZv1QqZNGgAKIggg0/2ee853KjW/z0UIapbu4EozFwY2vsAmGWeQ
xdZzOdw7Lf6ITkLUqCiZWeO6/Gr1cfKYl/a+KwVzKR3ykZdsXEEJVcc6bJODst4Kw/ps21X90tQB
FtcZfT32gGPzq17f+Bgnjyhd3PJS/J+z382XUVbpvsbMsDHrYdqbM56Cih7RBZj+I7am+D7qs69v
H57z5Mm0cQ2OfS8+UP9+o1ofQqkKuu2Uo28kfn8YudeccLJfIyET2j+duzhTHV1bVHLOhTxHvWNc
LVXmxPUGOgkjm/a6zMsXusQbFElh0OmkWvpQLYM90ijc7hwaPU1xGXH93uyzz4ExfDclATsjK9Qh
M+A+CKhmReHfVnWYHjG9l/fwnz7hgG/3quoc0ubWTOlbo/ZR7oJUCp3L3/3IIO7HgMTI+2fj4NsU
+d//+cm4/a9/dUyGX/9wevz7f/DL6eG8M31OD2Y8X0qOAwbAX0ZD+13AGBX4nm07ghmN+e/X08N7
51p8zDSl8IQeAH8eDT1uowyUbsATxvlro6Hw+Ot/NxrKgJAMxwfuL99EwdUHzE+jIabvwOK4wGKR
mPgBcwJXEGu0zyJ1tjQwI2b49nwH0jZkM0CLZ6oe2rpctmmQYZKFnDH4rb0rp1E8cmvM8d2WJa6x
ZNfGHb+qronMmWTBKUnpjKhqY8Wz1nnmmUFVYIUzJu0jcze1pTwqslNY8TCB0HN8F89JfcjHDIuW
k47neZgPqTHU9/IhMqV5P2RAs1ncozGny1GZOM27unC3IpbygQAQMLbwvevXxkW7Wk8RQYuN1UzR
C5LkNavS9mtjtY9eqZGr0UjNhpKehU2k+ljG9GXRW+J79TORTXsfNhZuE/G15kBnXZVz8fNgZY0h
7kCOVQ3pLi7+MuQPyoDlsNBvYfvWcuR+pm+SPCRhj5EiSvNt2/vydnK/h/2MAt65e8Xhvc8Tczk0
BXsB6dMA6aaO2IZz+urXeXnoKhgG7D8LE66HaiWdb0HqPlssbKAsghipk1dsnoT+x+6jU08YkyNS
upNTIPRwOLI3zsgcslU72CqbdrS8EBR5CCPWHIbtpM9zl9/bTQkaI3idep8c74Ri1MVi3jWjLDbE
OsS+mJ3mAyidY9FG9WNCCItWjl3v5wxzflM+phHY+SUEPOKwuXHv+ZnJO2G48m5mVkUyG4Ag4HnA
tB2gRaoR2rp+1yy9/CL0w9u7bw/LdJeG1XCY4vw+EPbAS1yfFWfIG6hiKeEJx1dQKx3Bm0V3F+VD
cn77UGg6/r/fens3jjEMQN2i2SMagJQU4wxwcwiPg1fewxGZggyvrJ+ol5kxGZi8fVctYfJspC+D
soaXtItYTbiCiuG3d8sa7DygSTxpA5nvqxcbNTAUJjycpBSdyoXtaooxb14m/zSBQc/HcduQfWR+
HNKLUwxPkUZ/5NXoscVswXNaDnYWARIQXvIlagK59kvD2PIFUQQ2JAnthMFNYS/FafE9sktpvpxU
psiomTx5VFdCJ6IpizGC0MIIeIaUJwHu/rZsoL9wtL6a1nQWYdK9loF3st3i3ohIHf72MOYEswbC
6fsuIIOK1ZOwbU3AyTbc4DKRTc/dqn10naJ7L5O7qDeG5yzvnS0/6pMlbetYzZE4NvohMwDDGhLr
+QjS7daxFd9sS+eGfae/dD0mmIJ89I7C3bskzEl+d6W8DtL8bCwdd6agxMBS9fdDgxJd5T4ownHu
LoPI8In5vncMlC4cmPiXKK8h2RTHj2bsersxpIxAxtiuXKdNzoUGgroJByHr70RiFCAbeK9vc/fZ
2NeXzgEOpD/U9/x2dIzW6wrzyuntIWlrZ/O3PgQt13Jt+02s/PNj8JB/r9TPJ99Pn/Xb5ERTCRlz
1EehJ6EfZ5/zznctTkUPYZQll8Ox8+vZJ995uBMDjMISFcJnQvohi8p3IkAYRcf0/j1W/XpG/1+o
ohxavz/6hBTSCUzPJL0mTHwM3u+PvihsYlMVNJG2S8V6VxGN4LSOnhq+sm0y27QcxgSKMwimiRuk
j2nKZNDHi/jiuyB7uc/hn/5oY44hi3tTVVRyGDhv8eNlBlR3Vmay+z7LcbfAlkqWdtsA5nWz7yjw
oCtfhxG4f+S4m8IiNknSIjklilu+Ip+MTUU++DGSkbToGwodvMWcT+XVNafsZKERbXqjVOcsx3uQ
O36L5RCLcVlSRlySCE+q7P2s+/BsO90VfkeePmyoXh63vl2IM95eE3dSQc+P6sQ5DWYWsyL6ILFP
XDRh1WLiCbD8E4Jcc+RvymW+MTRZflH4CL/iXIshmAdreHPMDXCMun0Ydjj7q5Ui3jcxm/TxOO0L
rri7vpz9lYwa8XERE1uSe7I1EMMImRPDx19kSHb4TcIWURpxfmoNmZ2W8ugmDug4QyXXpIi+urkV
75x67k5xT/mO4tWOraJrgliJY+tUhb27S4hmbOBTQmnHmHvEl8PGmMDkN9EQdGUPcEL5pTFx0l0G
efvgLlFw6NmZb1GF9V0FXKDepys7qB+GVkAkEu3DkrnLo1fFH6JY01og8tm4iiLFlN1D50vvMCWo
nd1Ym17BbCsS7ECWPW+VeQjns1zi4tkbinnfDnW36mEY0bZUeXRGts3R7lhQt2HZHqcsf+jKZr5t
8IKxdsSoSGR46s36ZMuSeqqheRRw46COWfmjRf9PD+/lwRry4pzbQGyyxSwvcAXCLtvIMT/19Iwn
ZXyo2SkZHsmvmZBzWgD2sgRtBHhi0mXTe9XVjvp7LyaxA+R6b0LAgLcrC3bTAErjfMrW/tRNB59f
l72xMA1x3NYXofCf9mQB+X6T8Z2HFgC7mvBvzy0LS9erT28P0ujs40KBtBlntzWd5jXEyatffLMS
QL3YYcRdiW13nZXgtf5XAyHHCIMGR6uPgRmgWqvE3ULBA5DBfY84WPfirh/GfUswnvCi0csnP6w/
Lj6Vbh3GdO36ffIqWk4oc4/SZkcl1F7kxAVwKYxpHOhsELVXkOUbNuVonTQDxATzwuzJLIxT5IWn
eqbRSptz9Iq9sF/cDi93HL7OFV46WdlfQjveh3YHH+2LwXWuM+J9l6PTpQ1p+DazXpYxf00deRFQ
2sZswq/4GjmsPMJHGqlV8c0ACd/hQ1Ie20Hj3oLLgpspG6+B9eBGjIvgNqkqm6ubcLpIdxtA4Hao
n+u4JshV7hVrkyVp3qREHLhYUpLSDWSfC+PDQj0PKV3+pIjwhtcYiEUMYCgSd0zAoE0ZRzEhG6eG
Lo0pix6Laj4kTUI/UnCKqREbxF3aGo9mZT8DBfgwEoREb8aNi88D/+ehhRCQ0C40Yc6pR75CUaqN
6JIngV07wqyfUTA+uVevgOk18brHaUtcgEqSL0unnskXv2a+vTciKnpd8d03o30YUFmn+JWbMv86
47bQfbVu+M0E51BH/O/y4d7Mrwi7DxV2wk4Yd7IZ7ypP7GecoMNIZkYNAImoWkyd8dkonIOp8qeZ
oGJh7wM6i/ssOPtJ+9HweyCEA3YN9HMSAtimsWnjIskw+1chSo59LwSW5p5MSmOQ55r8B69CpnWc
azWrA36BvZekxzlLt413qW1Kxvr05MjP+AnvevoJKovr0YTllmHrmtbZU+nw1xlqyVeNDrFY3odM
JoeFJNDEL3HC5XjAiKYpXYI4ZPctq+Z1J42NhUJhOM9mV5wR3A74f5K+3CZuRhFiv4rl2xGzyvEu
lPSy+XawGzB3YWPe5oLKA1L5ffyoX8h5roJoeq3pFdERTVqWSZccvIDcAznXl0ZxelkpjQVG8z4f
e8R8vnr9RChm+34GOD4W2QnKI54YsuKevNCCaFJibVghro0C6zcIbSQf2IYgJ+qR1xlsRvTJ0NLq
N5Q5F+l4MBxocsE3wyJUSK0OYJ1DLDWTQztmMEeYIB1mkQwbQ87HiErt2nPPTnlvF/SJ/K0vY+jO
juOgAPz5VWz1X//K/+tf7af//o/k5wvZj8/85TrmvzOFEBY7ainArf20pXbfCWKmCNm+6bkW+sXP
1zHHs130CzbcHp/LLepXLVu+M7necxezycU7AQvsv3Afs/Wd72cpQt/HXMmHTRfdTboWOvvPUoTj
u1GiTckQxk4C7PhN21vY/Eeqf5eJpwbq9LZrPk8Zae/ZQhcLgm9Zi8sUwBAAPO91wqHJMJXba9uB
m9w2HaZb3MZzbX5opqDfJ5TLlrOsVy1eom0v/OpkUhUduaNcjSYEDVGojTUZNiUEYCuJAAEKLw6p
lMC4sgVMjunv/Lb+FOEipNCzy/bEzCmoyT7NUUTJM+2MYVFBKQq9bGUOX8UAEi2VfblqiH95FAGB
8T4btRVcuI7cLAVlAb1Nc0GYkP3pmlSeoqx/JYtNn6+iQrDIL1FI4laAFVh3vflhSLx4qxKCToTs
bGIaJp7Wfh1NgpwVAv6NLxHZXfjuxPn5PtXYgqULCkwVx0gJYrgYWOg9K9eq1oNtbFHUV1ebcSac
oPqJM39C4bDibLs02k5JGm/bNNN6TtnzmTM+fAKS3CKM+Jhqj908qA9AuOZVOEh2c81ny6DcGvct
NR1O/kmVusxp6jdBNyYrMUj2CAjyQbZ88InmE4ZXONxb+8XsbAsA3ns8k4LC4P59zXc2Ngqy67UC
J5Mn9+5MNMpg2vO5wyAOV+kJO/UpKObxQlOhgm3a3grVcEoRU5yH4aytDPgEhlMkaudcWuFLXeOE
g8xAN2aC+7gAir3CbLCY3PQmHcTqhfE4o+XCwyXQ0ZShOI363cxFSacVDQoCXegpC+zT24MNBtwL
Bw9vf89UanH1NxbwOJbjUWdY5+hPDPtGbxUfCWkPTmG/jiujyNWFKqFhvbT1Y8zOgT1VzX3PpSkt
kgvBvjzqT1XyghEUGccAMsr3N9rEINP2Xm+qvYOodFUK2EhjH3u/sy/t5KbPUd48zUBtD2yxLznp
VN8A5IAHruZlmjrSyujKWyUTVigp9N515hCRHbXEx298ubZAz4L6X40weW5NZyTM3SlOLst6jvvF
eMiTgul60gkgol8f52h5nErLOdYFYZ2Sn90uzzrrBAUhWseAJ3bjENGSbTv+RqZzdzvzl9zIpbHo
S+vaS1T2OlsDMd/AC2YOoFEGf6JgBtdRd2LpBnJEReu0xxbc4ZL2nBFTWhC1Z8OKKOGZKDOXLJqi
NHrIq4XvlCdpsoFZgrGQd0PpEf6eTV3NjgSxCRqeAbkYcY/OU7YcRSKWI2hTf58W/cabTevex4Ps
Y5o+vb339hDkgF1rkwxHcu56aZ67iuVEnxn0qUu74DbQQvqIRu9LG5rptbBFsQmLyFsj2wA2wSd6
iJc2ugtzVviux3xVCsM+RtwJH7G1+Lux1NYyD15+HM3N/eQ38M8TX1IYMc8PxqA2LuyXNeZXaxM6
hnh4e0gESOLJa+4zQ6JXCiyccsh88L9Ou/EzZ15HJbXvwgfinNiWyS1xdOu9OaU8eXqLFMvYPpoe
BppOz5KmniodPV/aetIM9Mxp6+nTt/SlgADTgw0xZNModMPaj0+ua8qNr1T+IeqG4+Sn4kvoLSy0
5JSSll/GvfSWbUN0au/GQm6jhS7YqRL0eEJFwbHtTZiwk/5YZCZtxy5Qox6Gsyka7zlaKGspw9nf
lmPlbiJ/nMjLTIyAtk+ojCp0PyovpkE4aQ7RuAj9p3WQvSwdPMrBHbxbI/bMm2kuNlMYRVerkh7z
QHIcRf4al8WIsSE1ryKzCYfEDaUl099b8vERWmzn/7j3eBy+fPuk/rAq/+Wzfgg+risxtPmCnz39
JFwWfll2yHd4rW1uEdoeJ3jztxuGxx95rB88+e8rxk+Cj/cOxdZG8OGCYZkOEs1fuGGQZf/9DUN/
SQEAEcsxCQGbVqCXIT8tO3yn5sxpCN8mZYON0/XBLuZ+h2Wsh4ART87l7WO5hXnNsvvvEWbTOp+s
p1I/tGwcUEI347K4uyoYh/Nit0KLPdXHzm2+W6Xd7+e4haH/SJwBoruaTJij2feGbe89IXTqP3hC
7x0DmZey1Q+eaWW3jZ3xi6rdR1aee09YkFeh9Od9wAqYTYjHYF3js3fzCtfLMIltZJWoJE7ZAUOX
zTHLIQLgVwX7qB9MBwJPQyAEy029X7SZbWkU+OksZRJrDEJGcrjvOxWexyUPz4Bo3HXWEhzwitLB
9wTHqzJtOln7Ac9a35xTSAbnWD8AdEBKN91jxrbzRkzl9Jz1Q3FEKiClHbzv3167jbzuTugo8mAZ
094PmupGS3ovacpU3WF1f8qNWvcnq69KhgA3PX86e3heoZH6KEt+oC3sU/ucuICIiKkfzRhH2NKW
dAPcG+6cgGUCszqO6sb1VLgf8jrgyO8PqkoVxT3Tppbx5z7zl5N0iSGHdbsJBRgEoy6La+VqOqoM
XcJPfs39QI5M4XMQIkZzStr2gD+rcYu1Rc3s2sxLd+v78yvJQtqFDVXfG7ULiMdSxse8pls699ek
iCiq9DVP1SB7NZQwf/wAJITlJsGlVrAkEpMMpSSluWNvQ8hmUO2a9RT0haqnTxma82rJUPllhTal
pn1JaGXV2A23KGtqQFiWd32UpZ/ikFZTx07y93bBTyNWE1HVPM1Xs8bALnUenJM6rvdIYe6piYOv
oRhIlRILfbCwJcNxhCHrQzHtyuyjX1RiTb/1dKxNAlJDPxKrF8geXOqCL8uk1oHFliwWGLgTOwVd
FFQlLNzY3RJ35LdTptYl5AJlOYr6H31fIsX3UKHu195VRKS/iLK7DwJyDtsEADbFfO8vrdwieVhn
4BYhtHD/nxKeB/FPCc/0TwnPPyU8/5Tw/L+V8ABDeopzesREFV0ql/LPkEzaZVYo6t18MYm1X+zl
rqSfYOU51NbGhkGKsk92MSv9XO/2XZb8ud72D3rvX2sHQKu9AIN2BYzaHxBiFBAYBhoqfFLZpc8A
bpgJxFWn0IX2GHjabRAw94OGAc6WF8F4tu2JqgFZZfjNPwZvhoUqea20g8HUXoZFuxoG7W/ItdOh
iDd0T2XHrgiKw5DFrwxZ3H1m1zrMKVRM/CoLcizuCQ8bRahUAoL0u4KVdOvPPug+7bnA6LccMWMz
6WlHxow1Y9G0EyePQ8hWlYouI2CiZlDq1qJxa1O2jncTGxZwLiNF5+2HV3YM5kMMNIwO7ajZWbDN
NwlMtC3fpJslJZu6ANa7zL5dXZwYx10EeIwjfOUbabyNK8s/duSBj1jL/aPKOnRSYSU74oR06npT
uLWN5JClXbuRXg3dLtmnzTJv1Nwah1x0Xys0/UtTd8suSHNKcRfnIb1EPXWEf3NZ1A7eJMw/l0V3
ydBGyfB7SfSXz/oxsEiBA4pdFAKogw/rx8DivMOuhewZOD/E0t821A4R9MAjeu9qhy9jxK+SqP3O
DYAOmMTybZgZbLz/wsDCcvv3A4uWRKXrYT0OfNsmw/MHSXR0YwxKxsAt0YfRVxd0Ojo1cU67oUuT
1HMdSLXKHBDpKJo3VgITsik8Il+uvaMv0Scx0IPsIFxAH1NHOaEurnLtkJXHwBxuzMXCdbO9mWAW
H9vSeDGnON0qtzAfS6noH2lY/4oVSTwFsCR4cjrFBq02wcll8XrIEYsSq9rh938Y28JctcwmZzdU
e9/qd87I5ikOA2cPau6ujrzPjQ+SoolH1r1us6xAiHpQNx6DCaQ/hMcbN6hI4xftc1Xb/pbnyqpu
bKpOQpTAsYQhbdgmPWPD1YGStYtq46N5rCvLe58fWDS6AFVbSkWSZSUmsMjByEafBMgx977AkGo3
XhKWgBA6j8xjupVqMfYSH/HNnFERxqWWziCQPYWqdnXnOXstiGIVvPHMSG0tf9m5XQzMcb5v29bb
p6L8lvjh56IdBSVp8XMP2pHLeiV3gVFc+mAMdyPFQ0AYv86Y7IjTJGzni/EzNOjIUvxQhp7aLnWY
Sni0dbtD2qUQ0x3MK0XutHDl1Wu1pEecvv6tVXXRlUD0phUh5mdepW5NLXVkWvSwUD9GLYMwfZws
LYzYNclDhJJYSyaxFk8qLaNUWlChaYfmWS2y4Prdulp2KbUAAx0KbpkWZXK9jIWAREREL2iFXtV2
9tdgss0rhp9d2dnpLc5qRy93A73rfXtw9Oq36gfwofzkL25CLc6gV8S2XhbHem0cYSnfoBIW+67O
poOFcr5ejCq+MfTK2dLLZ0FTsgs3GHs6i1q91IaOB7o/oCrVEbX34AheX/US3NbrcHzlj1IvyGe9
Kh/YmQ8zlFt+bzbk4ebbWe/V9YJd6lX7pJfuk16/D3oR3w2s5H29nHf0mt6AKi7G6Lav7e42sat0
HaU9k/doKnA7wYzzSj+gsS0nqFUfq7lxd9M0Szbsahx3VBBS624F4SUnZBp7yJa13Sen0m7pjsvH
5anI4+W+slv8YPgfBaDjQ5I77nnyMJsR41Y7hWx1b2ecYugF91W5NPd2DcrEqZN6D2CDVp7wKop8
vu/soXgabBJTQw0nxw6/4TEJDj70xWPtNNZxaTe53bJN6KM97BN6REBIQEke87tZWDBRhb8btLN+
jjL+aQ1QklwN78HQ0OzntsB62N/F4OdScMjXceAEgrWRHt8+FqP1HMTi5g9QHVZG5X03orp8j/e5
u3HYV1+JmEXncIGX79Du8ikLPrfYuS+pdvb7flrfhvohtgv84Oy8J+V1qwTk0yq2kn0Z+vYtcick
5bqtD45zS2vU9JzSSncNF7D0kwU5p9jXapiPvz20+l3omt9G0T393U9HvLzIb39+Ou4/sQRO+j/o
ebwq6E/7cTzSRoZNi+ZT13bwSf04HuU7fQJy7JAnCdD8UA5/PR69d5ZncnRCxEQp1uHVH8ej+84y
2SXi7IKpYjukYf/C8fg/NoY612ry92Cw9nT45Y8OLqJ45mCEacDr/XsiLdl+Sv2Zip+WlUMNQNcK
i4cxbrh21mr86HQzNPMy/M7qhMUzbMcpqki/klpIl2U+FUn/2hNvf7CivN/NM7JclNtU0ExIFiBW
eN8ISEAQziuPsJjsnaPzET1BiV4nJkydnah1iqLXeYpEJysSnbHwdNqChey0hd9nvjpEMRIiGfTT
ouiVqthZon2SmbRO+Byt09tbbw85/55N4Bd0HFVE86zgBsERwEtvrLOosE6E6GhyLw3rXNbXUYdF
DEvcA91Ut0nYZJe5pEi9in3/PSGO+tyb4Pwzab900NWfM1+XpdvqMyjUra9ja30AOq2PM4Pyasq4
wt50n0pybpkOvKEeId9N9fAKFeSU6Vic8InPgX0EDqhDc2/vBjpIl+hI3du7oY7Zkb6bdiHJu7Yp
jN1bZa0yPT5kEdCLBqJ6rg7thXAbVjIc47PpwppfegoQPO3/GlmhbMdJm14tUn/hYuxsUoGJjgem
Oijo68gg6YjqLUMoSBPaeOxyHS/sdNCQBCLMYx0+zMeQKrKGG/gN52dzDlyXnWX2rZqyFZQY4xIP
FEvaAWHoMcUA5i60kHstZStGLsqHjPYy0CaNWHsDCnKb2fOD3TbfCaLad5M0HnzFBLV4rFMksd2p
wDnTsYc9R7wcXidXI5HiCstyOVDgBR249yxSF4klxd6Uw6ninr9G/xuu7OY0WzkPt2OTQ74BBBSE
Rw6yaN2nfY1zrPZeLEpHg3rvZ2xljSEQW0rjzL09qesyVepUQESBx1A8CSp8XkhN9puqjt2ddG6D
oJv3KhKs+kxJbTregPI4hEF7ZcW2dWYi3a6YdStR4VyCvkQed+hMe/uYWxfAGvUAkl0MPY6EzCWt
HlBqPaoUzCyjHl4yPcZkCcVAjDX524DDpGPrkQfLlb919Rg06oEo06NRr4ekRL8V6MEpzWkdzEML
Qht9NXrCApZXXYwERJPjS3rB02ZbZ1y+HJybu0QPaBFO4odheCUqV+3HLp8OverdT4ik6V0bmM0q
sPP4lMliF7gUjxJH7Y8DRlhOuuaobwREizEdTWlnQz+HUWZ0or63NwNHLS0SWLt27dS9sn1uzBu7
KLJtxo0UJx09fHi6H92oQIIdxjtRG8OKVyR2sWn4YtRB9UylDe0dBiJ+PjyEs1fQNum778U0EoSN
vfk99YVkGDKPp9QCQbwPJyJ4SpYb38l2BMuGDzJzdk4AT3sevfYEpbWDewHuzyFqsRvBOe6akoCf
42TX0qXnEzU82Q62ag65STdc5XD9HSkspJ4gYSg1J8zsBt4+/HIfFHvsF+VSkkfvBOxhNbOxrdHD
S9VXu4Xl3p4nkLMrSvIJreXvggZdPwlScY4TkCoBNOT7yY1pg6/DaGPPZriRyRixqzsETmfxdHLV
U+/ENMb19SuukjXfZhaR5kyD9KjKR6BpExg6uG/OSNaOlFW2yQcPVL0b2fslDW9HVUe0Wr0OUds/
256g98HGBposnzsAL3dLIcT92wNoLn5cDuaEZikvQJe9nYCfwqrGCXkBrI8Lzwp8ZrN/tHPCEXgT
mPpdHUQpxXAJsp4rfSLXMUkgtpBkDKqZChIHdFHXWvbTkk9fGm1TZVGCoYRCn4U98y6v++bh737t
YL3HPPzn147Lt/jb16T87//8g1VJ7wX5xF8uHjbTt8NNgWna0wkoBt9fFonineS8ZyzHIw5m96fQ
lE5acR0AmIHByeLG8tu9Q3Lv8KioclxuNwE2gb907/D+h1MJH5RgILfxU0lmfb1n/GmPWOSFMsbJ
oRsZU2SRzu2evoSHrAvDK27Y8F7W7Ye2rMn1dMapXEaBg9sT96M/ssl+zGZTHhKZugPOOJ8arQHL
+NJPCno5WXIRZu4uDHLzpZW4+NSZoT0+GSNZX1A75vPkjv1JGVN37VMgamy34jVUyH6PR/2VJltO
08bx1hreNlrwK0X4zLUDDE8ls01nKmI6aoke2rB+pat3frWS5FMyZ9EzcdWvqVOsU6DA1zcLTN2Y
EDz70NoPpJB2qszoFIFmd/ztoenucdFj8+zGTcDQ8CKH8qvjDysV5NGHlLoHinsp/Ujd7qD6jr7a
bdw6xlG6lK3Ltks53YGawaG/XaQ77AIml5ugHztOHR5aq132oz3jk+C9sKEO8cbTb7ox9DevyxE8
vMHC64nTh4Cyc5JmeagWYAdjw/5qWPCATfN0ASxKf4i3rJjIaqrKFnNrRwF4Tq/IdhlT5EM39N+8
Afimh1xYzdSfR9Jexap0PqfQUUOcEk/WoMa9ellCp7oaxhKu/CIBs0tsOgKShw8kHncZVSHu5JzK
wYwvS6xRTDY1pNG8XAlG8wMbPRyYdSZWXhsOh3kOlhcZlqva/JzMU3sf1BHGnkj5B2P6Vi2zwqjW
DBsSshNkOmWsDQsv04SdG4zm+FKM1fR+oiLYG+cnEKvcJujoXRWt2Rwmp8k2Fbbo7dgt4xlWZ3p0
R4wZnPvqln8AX00trccalt8q6S37VfTOUzZ4/Usg5MlKLfXQV0lxNhVBZcMsa1i+I2a1yP1qcrig
iBbTE8gNd7uMI2zp0to2tWc8FBG/mUEUg6WYBbhfe9UTRm5nP92aM9vTNEdUYiy/+Qdk+Q/I8h+Q
5f8PkOXf/F4iyJMR8Prze8nTt/xb1Rafyt+vC375vF+uJc47zzTxN1kCtcF5i2z/8DeB+YAARqBM
on6YP/mbJHAwLZUI6qlMVJOf9BDWBdwgSAIEEk82t52/dC+xkGP+6KCWfFG+LQiHkxxHyPn5XlIN
jW3kOc1mjRrLddH4JydwKXxzqHSZ2uQuVCkEnDEj/5PTOhKOJ/z5l3ABKGTPChdcqxuElHM0UM8z
3NFRR6QnZuDUkxP1GUSqzjIqtwOfu7bIMqOvMww2vSSggDYCj9TotpyHy4qB4G4OdKYi20OneKqd
7psq7Zm2xt89lMNeaDUP0+yFWq/kClp8enad20Urf8PMKOb1pby1jJRum0riZNZKIZJhorVDQ6uI
RNXq20wri53WGLPui9VH3qfBpz+QHuno3FdefA35kjDuWuX7Ng2/Z5QSh01RPFh5EeKWRefsA9TN
SeucWYXi+fYxGrpaPDYQwOpuVxve8D4Vw355U0y1dhrZ/m7RamqmddVYK6y11lrpJdwXWn21802g
JVmzcMyjm6XBQYbflFZsldZue63iMsXM9zlUL63vulrplVrzJWbf3HvIwAu/dLdLWVhEWHcZQvGM
Xqx1YzCg5UEh8K7BLvEPmKG3r6bWO3RN0KziIW4BDOGVbjM/2Bga3E6tt9y7fRxfvLKNL8NgPDLW
HqCT5k/ZTHEZE5N5mNHk3zu66ksMznQ7z0Z6Cjr6RPjvok2bleBQNSaWQpVu72ZjsTejhNIT/K0B
l9a73+yuhp/hrW0FLcn84dt/8fZQyJgCJXZY7CN+tca+/UEFLD/y1POIAe8Y+W5P4wTZvKQsN9p4
teUvck5OjNDfpJm/i5WMzl3W3DZxgcP0se3L7DlvDe/OFxB2Y9i0wjFuM+VDvolceiNKsS4FgnuB
nWpfLx0E0bzxX+fucQhBg4Kkny0gWCtMgETXMvnFBZ56tWmMuSZBmx9wPg43TifKvUE9H0Vvibpj
/UYnQ13PH0rGnI05znjIEBVvZqXwo+IU3mCKc4DlLtXdMLXpTdJI89abW8BxVvHeMmN5AGdPPepS
swiZo34DOXAbKpuKqY4falwlxtcyn7/OL+FdK73+G6GhtlbmnQiYYDuucDe5ZzhnNYzxtXdmymHF
5zICBU2jL/WO04c6o66p7YKOyo2GKlsx/W/uzizJcSTLsitCCKCYf0mQ4EwaabTpB2KTY55nbKZ2
0Jto6X31gWVEVnm2dIrEZ9UPM8PdbSAIqD59795zrxC8pgVgZyGKcOkbZJqCpFl0EVIvL8eBkSvk
jmbPWZlFayWnC9/0qoNYktuktD8SK6uhAVqnRIBAVjGbr3R5HWd9BdusepTKdnTMWtj4AQvOLj5p
i6hQURPgfCA9aWVmUEB94jGXNoxehm3KorEylakL8Z9aAgrWrM2VNAJng1ABRCYyw31RWZ+dh9wg
r8Ap+MMEQLd9qwrNcrMgf1cjgluDjKONaHadSL7yaHyFoG05qVw/ZFPhAvn7xF+lL8MKsKx3jcKu
oSeD12HgudhUNhiyRqENJciTTyOlhVY3+k4VAiKm0VFqXE0rKfNtZhbAIqS5vfvJjENsfGiipLHr
kjsaqA35N4DZM9la+lN5JVPHdku5I7mtJLjhf/h2rJGczNH9/78dO//7f6UfeReCWfl9Q/7zK/+5
IZP1yaxhno4bOsjMf/YJ9D8UlfE8CE3TxGY+T/b/GlDMo/15rzY4vjP8F/zVX/N7be4u6DIWJLBa
vPytDVnMbYrfN2SFfgS9CpvvZED5/JdGAV6giGMlSagJPssFeNDgXtoYg2Mb/kWXWcljN4ltKgeP
bBHB0ZiXZILQyMaeML7wQHmrDpf8QoHX41Tzmt7Pi/vPMh/OKz4mct/x9A5TRdhsBPLLC7amCQss
FldFiHDfeC1jSAx1KQT3IwMBEjowgrtKNOiyo3mD4XbMMn/Usu3PeHN+0X9mnlLI+HMUTeToctCc
yC7xT6a1HexpDWuMlQLW5qKiWSZFVfeQoQC4GVpzbW0dlwamrGs/xWQFtSC5Z4N1O1utzdl0rc32
6xoftjEx006y0AZeVSy6Mh+/FS9CDJRhpaxmK3c0m7oV/CSUKBZkYIbMyKAnG44gi2RoEiTeAYN5
sWl8RGUcPLVSiHG7lwe3GYnwbnqGt3qh1fus7Hl8bbRQytCbOzMfk6XVTDjda3BpWMyiRYDjxO0q
EW7g/r76k9ZtCPFod5nyUdFmdtRaC3Z4WG5RavS7QA3IqilS4ruFAWUrJTZtrJeTLX8qeq4ePblu
drSiHyMLi4wy0PNOWzlFakVOja/kWwuTyMnUAHLGVdUxwoVwP9lfONfYeCsDM02h52uBd4j2fiU+
m6nZGYBKX+b/M4Y4fCXBINweetVlzwL/AeziRvPd8QIdBLJcXFrpGvnjZWzS/jGTckAj5kjuOwTs
d1OmSiM+jI6IAZtEGGQF+LjZZMLJM07xkDx6kxQ/Ig2J3WMCkBOh2yJAwnbkyw++larkA4TWmqiW
fgFoqz5JdYyllUSXSzyE+bpl5NXO5R7xe8qKkUQ7d0sZ6DC8WGiRxHi3DhCrmYO/t3XD30vQTdIa
Jg2imx2ClfDTK71fZMWcMbqLW6+E6dLOTJoVplmeYd54BEXsjWGw7xaONDDYKlxu7GChgeUnrpLA
8dR82k1m+hYiC1s1/QCOpzAIQJj/PIwUJihJtxN94buRWoVHy8jKlejgI4tCu/vN8BKaYXc0DSbv
RqOvNLWOzkMsMzpKq6OYrA1zN/mg0bLuSr932VomeoI2WcST3u4lXRtp8/GfBEy8dI0pXIhHpIgS
e0e1XNSMKNi1g9Eelmxd4QNnFJXGjlVv00LIzKMMsSKEobplnUZqZKecfawD9/zgpxVmubxa0x2i
C42wbqUCZEeABnZWqivhWnGo3Dszv6aZ0a3adGg3vP16k1tt5SCOSHc2jCLSVeKcwOTkIc1k1W3r
nkhjcu0vpRmUy0iTm89WIrNBndxwrv6suQ4c5opQmWvDv7+RHcPPKq/zX81/D3r07Kn9dzuZ+568
/z/dbrrG81f9uYtZfwjm68jGmGNr6Aw5qP55rDT/wKnLVgXjj4PiDwjsr12MWbpGB5yoK9iP/0Co
/LWL6X+oc4scIA7QMXv+qr8xZlfYMn/fxpizq0jddMGvMU/ZBSfY/3qu9Mi/kO20DRwIO6RQd0q4
r4nk3Uv+nVJU2tDyHFA6tvkyx7W5ke2kPdW9NtKlPRcptjF52JG1lO+byQegN7UEryjt2VMjHGy9
hdedDq2R4RpRxbSIqmHYaRqe+EmrL7YPRECH0+errVt02R0wWEZ6pLcvC+Lnk9S3V3ppPucxxj02
Qea8hALgvWhK4Y61eDLyOjwF4kpYApuVkWlOU1vYSjI8ZETXQkYXZNp4TkAcXhO94L0j7ARL3GIK
+oUvEXimAjxUn+2Uc7PmHy3S64pAWQii6UhLxpMaDjtFeWeDBOFiEblmrCb+3i5uA44IgtRJOwuX
hXYGt5AXMBF3/BYg+uYQxe+6fB/GL5/TpnbG3YJaLSbTMNuW93x48KyDYq9roB2GcavhCw7+WzX9
EibJoqhb5RTeCANhE9euDbtCLxcFgWnCD+G949joXyNjJ1dnqXlPxjPxD3BaSDRhP2pHbMcbPi/e
YhBf9fQN6dWKo7glnchhfOmm56DdIjOwkxcA/UrIFtpnC8tG6kNhUXpX8DhM0k785LFcyibO6e+A
4VqA7deHhZ/lj378nHq3VtGcivQ5ta/fffslso56vrHCp5hlXfr0ocj04pngm4XJOGRA0igJXCT+
turdcmKMuE4g8dfDh8ePzbjeefmsQ6/qHwr0kNpq0lZ2s9OtTR+8aNlzYl6P7CVkf4baPtO3KB0X
AWHdWQKBuH/K2SLQN+oH5AUmSXTmhtMN02SIzd6JGELd36fAGuT+miCc8KOXUMjsffi+MhXayVpW
1pC1a8mt242dbiJvP0WPYfyEpmrREgC0loH+SD0nKPU99ZOlhIfH7n918qEaCAG2t4NxVcraQbYB
nu4d426rwq/YDMxW9F0NOdoiqFwqwlVVuD4hYxU5ZTqG4vZC0gihK7YrxK4d3/z2vWLgkQMO6ZUH
yz7F5dOoMi+3wNlZez88asO71eJW/QoBpqToJBSkaWJtV8DIlwSVZ9m+Q6kHmd1RCxIT+/dGh+hs
f3QEQwkFWAqhM9jmo/uQkeq+4WYKlCsaOk7H0CaIUg7HB51gFREvMKIvx+RJj19ROnjJhxdeUoAz
rPGLovxAUJhlrqceUM1N4qXgpu2M01hsMzItUeH407qoP+T0YJgrDUgMGRreg0frQeFXnrQtasWY
w1rLUwSS7OLX+raIDVSsy0HsJH0vZ2tmTxEfsFjK5X7oXrzYFT3v08mjBVUYEdSp2zJ1mMwXI36L
ND5EN/e/dXz1svRLwiqXGpdW3RfZOqEQ0b4U7SsizBg61MK02a+XHblOBLpIG6/fmd1XGp9E0W79
1nooe87U1S1uye8D8aEHZ5aKXroW/S/DQrBBqpHcnmv/hte7pKtQoYCVzAeLJdDTpK1WE9JSvnXq
VjRnyUDWAS2mt05paoI8fZfD3UDAki+huB2sZUHEfbTtOPlPcwBJaCzq/OKBKtHbcu1D0NW6O/8m
9c8kaujtDkZ4qbg2+clt/tSGWzonXu87A+Y9PSTsaA5sBo1ka9yx8gl3rp3eJfPKz5Dtk2luE+kN
JT/iTLLTA5SS2acob2D/wvQhz3GrW3SnrrV6VxtIiN5MA+H7xRtiXzZl8WzbOx4yjHq5uZ5FKN5T
Lf0iHsVuCAh2JFoHvTMoTjNevOBZUq+Zdo2CaxO2jpH8qu3L2DlFeNG7h6o4DPYhN882mX/jIe2+
SxMh6qWZp2ebAXU03QxSMolmqokj8e5JeczqHepebU9+Ujye44SKaNWnK+DIurepIDglfr70DPRa
L378MImTl556pmPZqc/2YsShl9YkU7GEHeT+1fA3QtrIEd/ivRPFfhTlokHTlWGdR9605iqzAIYT
HoHyaOn5YhjKhWph9NYOine0iS+KtmSrtdleitemdkXGtUaOZDQEEYXvbXlJjX3B5dOUBwZlkJOb
ox0cMvtoE/VVXOhvNe2KNyi316RGXe3yjgw0I+mh6y9S+NpQT0SfUQlyoHvQ1MtYPDzrFcUw6zCC
FvK7xHvhv7bdAwvNmJ4T69RFL2m4n8ZrqT3XxUHKt32zVtplP22j4G70h5xNrJOfwvTb9K+jfWON
SVNGv0cl4FT5oBXvua4uOwwT8/Lq2wdzzv9es/5M062Q/FvG1a7Lr9Jfzwuy7QR5iY3+2Wo/8EXS
+Pk2pi0VOs5KlOgAfEkq5yx7SvNlYbiK7BCTEGs7j7LBd3MjZUZO7iTuj5OIPzKFZA4oT1e7uvmr
Uj9p8SVNn8YuXnOlDDLU2jOcApIjE5I/Iycbv3v/ufXPWnZLFZLD0cHPUDXhqqFjFlj1HS5jGviL
LiHKe4r4X4Uch1ccqRqrgyv7SxlheHhVw4OiXm1gPar0Fnb3ihg9KZrHzM9tDN7waJSf5XCf6sck
dLP4XEea48dO3LK86vS7yP1Le3VTjF+x4ciEyPqPYfrcBO3C58Zp7MHxyhPPCNwTaqmZejys7eGc
KrBSMZso8ZFNGZIb948DV6P3myX7Flddjw8AmorwTjW1yID8gpCvHbJt4mBnTlf2L65MozGzvvGp
TP0IWx/E3c7qjoq3zwg7Cj9RDJAUyb4/fjQFqnH2Z/bNsbxbwwOnMIsDF2+Jj2DKV2N3w88Jm3Pe
FH8y6+kAo036SNlyuH/zF/a+SGYRN1zbY7AArulZV78VH4X8jpBtbLmmsmRTNZtf+sCC35ya+HFQ
m0WUvUz7io6s/aSZiNZ4HAn39EYkg4C2ibvcqBbZYdt8fO+sTSIOegCTet1OH3isB+kzsc6EK2jG
nh8qVS6wC+5wffxUojNXdqrdOSxN4iTFNkaCOBba7EY42RCcEKSL5MT9qtLYrtZD+urRJsjp33f3
OXLB/pjiOzP9aH64TTcz3EY/9hQmScsfdOuBYPZ+0YcDnXMSk7Ib9YYqf0DcTEr8AG4mu9iaiFKS
l13aQNG4Fyu6i9qkU0pu+E9RwK6gWQJnw/fhrEAxN3nUUWEDr+Fu0MVG49zcHStt26s3KTVQT85R
TgZVNI0mWvMioD9bHOzoHBvWkn/H52WChDW7Sz2zS8hThA5N5tOwkq33WemtRjfTO9j2Mo7cKXc8
grPNN8BlpcmvhQyyTT876d7DmVaKhzRYM+e3c5rlNYFbSGyHVaUcgFqxDPbysRxgQEjPY//e8bH4
JmSGDbsfFvi2mLkb8tosd42xqut1399TQpLqTznZNA25FSvmOnRiIXmNI4rWtSyz7YTfuomkXiK3
0e1kh7tY9R6TfEO8bKki83TDijqEDRHI+1D/moK1T/OHG0pYxGuzruUrPVgFOl2oly66sxTH2QrD
N+S9Y2vSH+fM4GiKm3TLDBCov22BobbUb6q9bvHMLaTAIcHdm7YeAVwWHRuUJ5uKW1y+wiFckFix
A3PTuqBOUABaLt8rKxGw4G4xXkriF8WRPnFinM3kwe+3M+stXqWEfnrlXcqO7XAc4tcKIligbUC7
1N3KpyIOcdep92idlE417uWd5UbVdkxY6G8FURzhs1Fd8/wiT5suWMEOVi0OWVt+ESN3R3Nv6teJ
SkHgrr4VNgj8Xd4mjtU9ttKm1hmXMXziDDKRNB9Fr318iepbLtb8yMQAyggGWHJQnnLq0ngONIrj
q2q+1+leSQ9xAIgsXIkUtyIZ51vOcT5pZEmPQrnBSzOdh+E5TW6ifdfVz6B4a8AwobskqnGDKccM
LpVxqIm5EI74pU63yHiSc/BAcgfV7xeB3OT2etqjgaQwvCbJ3StOVnPImZsQsL4I1INBWUPMWHMN
p3OnfUchXIJFUNKbWxnKTVO+oghI8dHaVhsvcsE2z3ooBpUcL5wxODYHz9jHMNEkpIAHTz4m4Yoe
YNVfpv5X3cuLUJuhMoSeyMtZ9QxFhLorB8jzvhKEgAPbTODjLQd6OOG6GJ44ugl5T1JdQfRcFmpL
XeLbcjwlhf0JKfKiV58nrPccmpaa/EIwEv/CQRwMjwneM3yYU2ifco5nobLz4V/Zz010sCsnJOdV
P1ugDoDDwFx+sYttbxNsfoCHA/QvoW2jKTzKnyYrZCg9NfmLKgE0sN9K1eU+l7N9lZ3L6MWXDg3H
4jb+pcIkkC/gjLp2ZxjchMvB3qjG2Sdbb/RHPsZ+iahzofO+/EOocp7aJMM66V3RHjyxq6e31uQa
sXpm9l2VIcQcZ44nvG7qr1p1NXPPUYUo+uncapAn2de7piQwcdmmjmU6obE2mnU9HCnd9dtoHUb8
UOi7FxUHKaFRRK4qDd5c+9xKT6GC+0eOyYuPFqP3nXISqKJHLjgdTUFKdrMvJEcsoa2Wp6LnZFx8
k966YCq5TJSLEI8iOObaI/Ik31xr2s7X9vC0h0edPT6VX3gk6+QUTBQkxklOn2wjXpbhLmlulv9r
hihmEZEL/SvQPXral1g/tSAUaVIuG5Esh4T40cikvr7GAY6C5BxnOzxq/t7yj+NSwoj72gTe8k0P
7yNHY0F86bLMV1KzL61DYnNK522p7B1VXLK8905GdOH0wvpPXqr7kZOGuBpXJJrH823Clk3L3wm0
L8+QlxERsr3YTeVRYjnyL0F+5MMiS2oanYmRQvbksaTBm2ylZMl9R7PgHDgcr7tVuJIQhjnaMk+o
iZMV6++4REZLnP0aylr0XBAe7u2MuaKtif26p3XOjeiD7iGkp/w20ifqkTy/FvpRZsggvSxAsOII
PnJuMXaRfDXRBaQSBd/4xUF1ifot7SnBg18ym8AARiXpCSTqjIVsXHLrwC46WK9Tc5nqUybfbXUr
rYiCJAdejulEciUZplKfruWVXH76ASHgPssE1PO4e+/acmEkRHIUxaIZnjPvqA83vXjVm1XQDrA1
bziV0/bV78gPlL5AsixGETnmeMDgON86Vej05j4xmaHin+AElA5k2CKls1+KSF+C617EzTq2HRtm
a/QqJxeknKL/0L2PEB6Hp2YOUXkMaiW3MwTuyKuZvYny1DkfQl9X+ooT8vBSeitmg3ANx+Gg5HdB
Y6V+HUn9vMvSQRa7wHMpoalEC207WY+Tssrz90p35fw96smmPttchFrZAigJ/QefGgOJxIIfoHv2
jvtKKrm+m8bYie6haH5F9S/VvMnw3joVtbmYY5o4bmT7KXjOwyel/xr5KGp2YHnZB/4qrt5rsSVq
aQ4VNDcgv6zpdaIBRhXhwClfmOmrZG7t8sFPngvug1yQ4i0ccrv1nwJaKGtaYTC8dell7otp2kjb
LmcCpKyraVr54yNPh+K5TQyURuWp5xHhrs+/iCWlIbJTisdmWvPwBBQx5gXu+DIMbogdJHubLz68
ao1VzzIf9fApBKxm7HINgPw+UZ+CGuLoW8E4PdvrBnFOnHk2FlN9I0QG4VSsnwrA1Z42nbhZEodv
+UHW15m9mcTHmGApYM37STkdlqyjFJHe2VzYcEA3LFkZ+2iY1ousIdhWhkkP+wY21pJzQyHupvaG
YWLDJaXNWRQ7nYqjcxis81CFioTGcaM2KyN5prk26uTbHaqCcK+9HhIXhusV4Q01lyGIkl/yvCqf
9E6GdZ1AAT1K7arPdyTfM1LgeScDckV/DB1LqD923fTYSYFx6Ah2+cdLm2s6dDJeBuSqe5MzlWTT
7QH8FR/CWFFYMeXKIXGRQ0Z07A1We6NSa5xO1TwIUbsHVSJNpm36OyzGNQJS+9q1Hf4KTiOqByhX
B/PewihOF4oE+52YNNmph6EHHNMo916hU2jB1inCNgbEJhMYQ8o6ZR3X2Kj0eiNIkiYDopf3VhQ4
o5IVWIyV8Na1OQfyKEsBP/fpYZCUt7qq2LARPlMM9gxFFIht7RikuI+GY47mYF2U5XQzJ/lZ1v1h
idZp4pEdxmPh9zyOrQXU18Ot3AXYZRbDHMBCxgRXnGx7FoJw3Ndli/dQg12taa2ynJSgO+R51R0I
KqyXI04AB7CjtmwKr9ko/qAevMoUThiV7Jt52RNzow0rlALGKmkS/UbaWUFuDWw7PrQIrHNfI1ai
R1b1ugSKbPJeWAZfpKK+5EXD0aYCMVlifF1AVoQzxYlkiZZgjq/l6D5axTqZVOlZ1dT3ulPURQqg
6pn0ck4kYbWP86FdtENo7KtEaE5q28HK67sPIcfeJcV4dAD6tLIJ0+Xd5jr8S6V99cJzyrjrpR37
BBtbvtPmrcdvdOlBbW2F6lQ6j3ygG1GnlyagZSp7rJS6kn9V+WiuRsFRsUDYQq/DGhaRzPMyVirC
rEGBEAlZa+8pOHKYbkt7u1Fk2vNyioClzPZjMWV7mqTZ3q7gdtp+uvLl0FgOg65ddL/XLwQMCw7C
+mdthRNam9I8+NHUrwkBJ6nVbAjiCXgSdXPuSdJLszs/fYsUTlW453d/fxj13yrJVJ3prf9uFnUD
FPse/S6o+POL/hxFqX+gU2TgpJsKthhVY9Tz5ygK44VtIjpCL2H+yCb+U1Bh/gG31UJlAVuNEdHv
SaaYM5lSEVRsGzM99m9MosQs2vivegoAbmg6hKbyG+Bfx+jx+yBKpFHZ55mpLZXayrYZ+EmSkpVD
GhMP0kZpSL08MDTJrGE6FMavPmp2meXb53zQNAfAm+2MEJtNXZeuCtPQdkz1R2kOg7DGoHAbr0+f
7fCuIXN6ytqo3kEoeAiTati1lTExL7mF8iAtLN3ots2cAYkGzt8Og7oPNbbWQC2Lt0HH2d0LWqxK
z0NUjLYGaRHjHziUDy/ozP00QIAsw9jksOB4nkV/rs36C06DFRGVNUSweNzrY/2sGHL7EPsG84cy
yM6VXHEoySoFkmcmH22mZG2a51tPhBaEcuZWVHIDi91YnnpkDb06qkfQtk6vKvEehYz1wLyQio/Y
zUYt2kNp1PshVYPDEKWWm2r6sqx7ikeMKypnIkRm5YHRoJOqBG2BbISQFtmSY5bJ5AxyYFFA1d45
7g5hI7NQR216smq4oUW2Yen1tl2pV7uGdOVdtZ/0Jr+IRsCakyzct2lwrNtz2U7CqftUOoN621Y5
V62zstSpDJ0qX1HdJEvUUxJK9U0adY5CWvHYBgT1jKlBOY2ljyAG5op48ezVIJQLZkyDOBnfOEYm
DLvKLD5wkwXXonQlUanXQOWlacNprZRErf9wNKcQoaxd0bA2Russ25l1jivcpBP9DmR7pcJQb1L2
sSXiTayXD00qkbGaNS+ZJvpdPGjhaZAKeC9FM+zraAj2EVqWRKE2taKkfvbRpG7qAbREmSduMNNd
FVmFKBDwSxOhu/SkpDwHgzAeWkRvm9IgOr2CJdhURfKshGxqpUxacqlbS/JE852QpHr/8+JlI5RY
0XVuHMl3cqPH88+LTrryOW4owdFMaqtiGqD9VMWjxLDjZOnepc24kj9/FOP4gaOiU610+R3haqiq
jlw1xhqPL3T+1lLO3hw6EXn9Gt9mstINAnDqvkuew748MtjeJHE84FCaaB5Z8UkOxuVMA331qP9X
KpaZPelQNHjicidKqzqMeVEdoNkFAOo1bdNMAendAZ/HTuSclVVxkDRDevV6LLCmNcbXQFbEOvcL
bd/FBb7Bjj07jgM0paa/H0s8gHmsAe+pGz46xR/B6ZCIUab67ufF1/uVkRXqOqmJd5VNNhwFJMe6
4giykOVCvZmt/BaNgbWxOlDQDIZ6jIEthtasIpqv0E4NRiR2WgxKwpjQ4jK2KSsveAq1bRl34StK
IUpJYiRXft89/0/fhnQIm/9uGzq21ff/+Y9/2Yb+8UX/1PUBZFLYhmSYj5gA/3MbIjXtBzEqQx3n
MZm3iL8UEYAHBCp6TIA6Anxllr//pYgw/mBrxByo8leo8WGP/419SDWQKv7LPoT/D/kcWx6yCMX4
F0EEm4gRMiQ1l1MYMicc4oeEwtg1IlNbWy3Z7hxM7ZsYvcER8RwXhXzrMNRptWgQPQ2ZvNZLBp21
35Z72UiCjdGqdORQyUL8wfBFIvW5NsqU9GrakEjWEge5lUmlqmjruq2L1YCMjvpdlWmpgAZvW2Ed
B4mOVWdg55dQ7O7HNOClIjlKJODQE8aOQ9ZDA8IYS3zArB/AMPvzQnZCc46mj2b20yIA6bbd7LH1
2tehw3MrY76NZxdu2uLHtWZnrvHj0Z3dutHs281nB682e3nH2dXLhXO62efbYvgdZucvHgRlDZZa
nz3B2uwOtryIJKw2VYiqV8uLP7uIg9lPbM3O4lG3oJMIdQsmxHDl2X9MbiY9nIm2m6xq1gphXelW
KaPZKhbts6TkLxnhmdvYFEw97NLa+VlULHI7zbd6TR8NlG25zRGvrCOSMjldpg9jwLFZU2H2NH3O
VODHTa3iq0YgWO0BY3TbvuXHw0J9oe5023IeHBQwyMwgB+FjZdWdd0eP2symOz0Zhi1NYd6FLlHx
Gtdm9nvLs/PbL2cPOGZwRRnLR5QvNGZCvT+XIzPm2Ts+h4Ens5tcm33l6Y/FvMZsnikVw0UvAEtg
rsEAlBfGyP5SMTp1wZxSWXezb73CwN7NTnZM2lB8Znd7gs3dm/3u9ex8D2cPPApa491XmmHr9Umx
8eMw2oU/sLN85p6JmYBWzSw0+jPM56CjcW8CSpNnZhrBZWIL4zS5QpY/phX9lmGOwJNMwvDCORYP
SjiyGEl8CW/aWAKFiW+2xdOcH5uoGzLe3no1YvPumywj4USrF0Zf3AClll91Yz4EYew/+2HCR1sx
9DOE5B2D8Y7Hn27YHIgUo5RbtzJRf/0c+mdwtzop2yrHVfmiX+M5HnBqx608Bwamc3RgOIcI5qQJ
jnOsYM/hzxkrogaJEJBds464e3UyK4JS0WghxNKy1KJNpBnWPiCtZKu2xMMqceDKo5Z+IcOn149x
8yaGWHU9uBoMl2KGhUgYrEFlNCuOMBTshTlvv0Vv205WkiVVSIIWInvyKW6h4UUV+WKFIG7s56WZ
08fahhwyjMYkklGNksJRHLsgnminh6SXkYY3kGeWKCc/1trVpLQ9EVFNQStMf7SkgadH5UmcBv/i
qcwIE1taRLGkoPxgIp+o2oHF9mM0IddlSR9CMLE3dlCZ31YkHfOpwLo++JLT6VSNhOphJ8jjxtWI
1Paj3lrjV4Cd2472Old4wHrL2GXpPmeWtDaKZO0HGGFjdmc0DN7GtxhlZTiNaA8FEu28LNy1FkNK
v0q/cZiQuBdJa1Bs46FWh01eC/lxLI9lzQWOdHDIU1YtImFYruQJCj0kVICTESAWuUFbXOzjDItG
ZqfRL/Lome4qmr/1MWKflbIPXCnAzJSSq7u3qupbVfLG9fQxvPXttDe1EBFILwFzJ18OdUT4UUUk
yytyb2zQVCNsaKVuO3lluBhUVT1DXVkJosUXnVLlh7CzEbaU5MXEbVHu0uiooiBbMbfp1rLISUQM
Amlnj8z/JHADe72S5DVdhWyHHcDat4P1FBvKi5H58q1rNA+0eeYhSC7oWlaRWkLNJ9fV1CTHV6vW
HeX8QVcoMaJemcEO/aGeX6bSyQK7eRiapj4lpedO5AU+GIFv7iXPPDZTaO9EobdrEi86KA0TfWu9
0tNmMRqNtJNQl8Z6Z55ZwFV30tPAAfnGcKaXwxshSP/DSxdNF/q/tQku3+eYFen23X3j+Pi9hPnz
i/8sYcQfP+fdv47Pyh8qQHwDWgBaTdBjv4ELjB+TAs49Q6jyjDH6q27Bj0DdoszMJGH/MA3+Rt3C
afn3ukVwprd0gE04HIieJR/m9/NzrkelN9hqv1Tz/msiLmXR4DNraYlJsYCEbyXaFlTYkvy5HslV
Q1us1R9o4OW37NFvGMa2jZ3Tiu7jVStvzNQLdrXauLA9RyZNdriaileB78lIVWupamm2GCf1UZGT
24h3kAMbjV6kaG9JzcIP8WPlV9ar7iknHc/gAlcXErbKJAzDQBcVQyQLkEs06y7ovNUgMzEd8wiC
eTG4Va3LKzMmJGkIgg1XXUPjJr/WgSq5Q9nuJq/67maLeYzXXJlN5xk5tOuiz1ySJsYW+Q+GKPIU
LGYRZZEhV2nEOpvU3DWH2lgX0TQ8cpQJF+nQGV+G1Du41ov3ekQaiOw9PYjZHu/hk7cM2CnwAR5L
YtRfmwEmgNyzTUQ2QQyeXkFjKggRlHQERppk9Yc+ps2NCQEeg0iJkwV6DqeR8RH8UL/2jWsWo0+p
g5IioQjVg9aETB/UPsP+gFNfgdHz6KFwdxSp0i9+n4drsshBt4+PKIWTZQuufostaXgMZenut/am
4R2SwgXIYEfSBPyf0ejeLTxtqxY9305C0L6FkYhRA8beM0rFevJb6pWw2uUlQzmj/E78Ur2YmS82
URwljiQ3NEgnP3pUdLV1EKm2DzQG1FUyMNRM4Y0P+iwzz5hGN2Fs3ORKG/dFPjF/yvNuE0u56mjM
Wt2qqCTquix7qjKJBI/Iegc11GQSE10asp9JFdxzxYfsJ5PD0w/m/+XuPJYjx85u+y7/HB1w5wAY
3MGfANInM+lZnCBYxSp47/H0d4HdUncrrm6EphooRbKaLpnA+czea4/cS3moSxU4XyJGD3yFa7ZN
f6dLYrUhC26UiTFJvehx6WrxjMYexdUSHEuKohMDmvxQVojP1gKZhELOsvXjICSI1hnRBA89RQHA
rvDYDj0DSKRzqJdHht30wJ0+51tkz+ZtrMRrY8/5WxtL4QpnCS7E4Ob3md1tF4Lu0G7qox/Mym3G
H7RjKJ2e+x6ZzlI9ktQxP1qD/pJ8gUD0yey2kcqo3qGHQLrBA3MGxw9TdLEp9eo5WjzJsflIBsdw
c8qMKMcZii+nL8ScwlwzJRFPiyZ7UhN1eJzXhziQ37HJYhodFXvLK5Pdcd/ckllrT4QOMzGKWKqV
BRpb5s0xQ/xaC9fZMk9sobOfi2Zo83Uln8mixpPXZ9SFDkM3AmWV8wdl4QTJUWdKtbSPgR01pyLW
tCt9UOEGBiK2oVYUtwKEJqaoJ6+477ZNalFpB4Hp427sGZMv6ExkC1y014yDFi6AS+I8eGK7WV4a
Y/mMBxsaUnoysZ34pqiRhyCKd6Va7uVy5mT+OXTRfWyqxw5fjSyBmJVrdo/eM7ifuOFv0skJUYGZ
zy2xinJRqeKKxypg1OIYmJhGO/eFYAliIT0ZIWCEI4qgYGy9fFBZTNndM5r3XbpYP1RShyls5ARC
eCPm926dzolwLl3ujgz+9Srbq0p+Z6QdO8Zey0/12L1haSWq4ZhCFMVDxVIqIfhoIkUTpBVfDeJx
UaIfral3sqn61TfWm8ZmO+B665nyo4onGUgWBAiy0OFiL2fkhbBKSe5JtZ/GVNwHJAtAUC6JzwUI
FY0kxSsDK1yr4rgnzm1ZwsHtjXDyrAAMpjEY/OkRc+UdkcWTycZevjWjybIKB7HHJmjS3VavO7eL
9dMwkF0AEco1+JFcbbURY9J+EipV6VR3z2GhnlI8r+zsJtxlAn+SXQ3bZkKgA+WMNe5A4WUCJ/Fq
hQqs0gIfT8+nrlDJNbiFQKrNe1lhkWssgQCoCu0Nc+AIgcNJZAhgpxjCGVuwit+eRSSpf1WEFpT1
sV9EFdEJxHRTOHPjiYtpEzTKttcddBs9OhJLK38tDQbVHDQnO+z2SabsGNRl2ONJuDgm4tp+5Jmp
A545aWRHxqk+oGwDNh38HLuy3VHJFCLqjGpT17HNPHcrpspEHS9Y2qUPRqTeCERguRooya6aGGr2
HZLhKgMwo47KBj+uPzUZGVGHHCuzb0VVwIXEMfi8CIG9IGWbCHgTyVGBHXeIQ495rb4p8op0LOmV
RYNgBOYgNoISJ5mtHLqw9qXSWofUrhDE8XLMTKJoSRrhHA1L4jE61iO2PiFC6RlJh3aGgn4eXxji
M3kOfq1Ra1tapXOyMCyQ9QgOtUgu7aA8dCFNLzuyD6NG16FZfF0h+/I0aYrfJgZ/L5VJpqLNjyFM
mYMzWaea4fhgm9eCm/IxzpXWFaV2miMCGyFio39lBqo0hb0NC6RAKmw1JxkDVLg9X3s2re1CcoTL
/PqbQzV+lBb9jFOCsG2iCofSGk2UcHnEOjmEZV/QzPHK9EAxX6uuSbypiCyvcUz/v7x+NeA+MPb6
977aHSKpv1etf3zKn/sfg1WNA3xP4JA3/greEoK5mgr0ijGbqv+FcIHfCD8tqyGHIpUHZnJ/FrDw
Qxn3GOxsJF9Z/08Gb7pYC9Qym0NiRT7/z//gPNJsEyQ230Wo60LpXwpYurgyiJh1U4eW3ROjd1wu
A0pbNZLP+Uuq6B3T9GbYW+ucotTHdGfGk+lWM2LeHmQhng32s0KNtT3L4pcQkvFONxNUm86IKXAi
TjWxOJD4IbJrbcl3tVvELg0t/RxLTw+b5IGkcXHOZ/XAWJJl8dikMPKkjorR1jdplbKutxT9XGW6
fnbGCt9DNJ2Flah3iZNGz0Oa+ekcBff1PEXPlW7uYqV3/DqQ4AAskBtaWp3i9QHpReCPKtoNHVh2
To78C5My+zx1ZG7a2DXeRp0UtJmThplTjdzBiJ6zrI58NS2T3de7gVV+og9DVB1kCy5DVsiRVdev
6E2DbY78gQtQ27SN6TYd2qgxUwv2xZIplFIvr3CtjGJQnydENGKU8ZkT+BeIPlpQjWDDPsRAMC8y
xFZSiFPaMwLV0/i11kZxKteHr7e+Hr7+CxEIwaYFCboof8xFNF2ispkuYsSCYdtdvoVYuZS7wexQ
WNaQubsqVXdqOj4ZcijP4LSbzBM6IsG6Ha5h2ZV7o8cJIQoxo1IkEalb6vz0pRH48+HPj02TmZ2i
3mi3WpYw+jcHZlhtshrIuvE+EVKcMjP93oSyeCsV8RwKdEBNj4BbrdSSJMUgseC57cNYTR50pWfc
Ro6STwnCy8JqnbvWTj0LAtqJpy04pmAyaxmU3HZxWcsarVycTVTuJWRHVRDHnKBD6w22FzFpuWYo
brxiJ0803fiUjwF/5aEFnrVW//3aBzRrR5CvvYHCz/iQfrULa+PglNtm7SSylfoVrfyvdiWBCQsm
2Fj5fa1Nzyp/UIdh88ZqF3EOgVx42soU45gHcbDAGQumn30Id8xeCWSA05tbqX43QJNNK6NMrrSy
YuWWNSvBLF1ZZvlKNcM2e1FqYZ4TtY4ulFQnOyqfppWFpkioaNHKRyMPmCuTQdG8stP6V5W10B6Y
TvcUU3qEK2VNMQx3ZN9zaNRCPQ6kVzYg2ZKVzVaulDZ95bU5K7mtNGC4SWBu6JNRw6x8tw7Q27AS
34qV/WYy9nNMIGxS4v6G+I60YqxLT6zUONmN0OW+UHL2+uYAXq5eOXNf7/3+IGpGTybrnnAl0w0g
6oyVVWes1LqwgV/HDWiF2cVg7fqVbxevpLt+Zd6ZwO8MIHj2SsOLOrxJIYC8//JzSSfK7P97Lj31
Gelyfz+Z/vikP04m5zeaJByvqtC+7K5/nkz2b2uYG8ePCkKSjNq/jVa4WbE1F2uOwqpn+OvJxGBl
VSZApDbw2Jr/ycmEnuFfTyaT4Q7kSaQJAB847v4+WpEzaWGto1C4MXdzxxiHUGS+FJyol9LCzx/S
J3lp1DH5HsxvS4N+rpL4ppYkUz27bpJz1hTGk5nZaHQpwk95FGuebmAXNIoZIzmh7m6K1W6jS9LI
DGx8IfGwSC8DUrhLZOPmWJjAo/H4a2J8AW8TXLOgD67wjG0UBTCAllO2JMteCETT6wK4We9EYJAT
um3eVZPKpDc0t3LdFedaWj/lzqPCZOohVub4ie7mLU6idG9HOtY+RYJU0DAmQtLA0pngPk3E5JuV
pm5jzQIg3Vu/EMg6vtPoyg1sJDAcetUpw92BPlFV9NxtDB23o6XfilZpz6JSI19ZuTHAYKJdp63a
W1iJxyI1H/RB6++EpeAtFqewa9JzFIXEVui5N6HlQgGUQYHIccYTPrmFoPGRNB3QKgCEyELasdkU
atVsRWr/bMbSOuU5v4GlI/uSZMC57MfYniEG2DrRtHdk/WlHaCcbbTrR1W/YbG9snr0rOQZ+Phlk
w1BsyLbK9yTYu+DTCeg0mcmnswT8iWFUFfZrb2QP9LHvzlyD58nmZVOF6d5s+uwIijm71MXgHEU+
ek4S6n5qLRhD15phijL7MIfhXtYNs296PbYDQ+dXtEuoAUz20IvyPqazdtACuEp93LpTrd/jf6KU
QDamhuWPcbRqvwpiLEQdTAxTpaVhxgFSpK43KZQzP8mWC7Hmxc6J8ore1H5yXqvQGc6DUu30OE1B
k2+0kL1BU8eQHYbBU5aKA0XpaUWK8Sd+9mRXKNlzXiEejw0ZebWuq66O/9hEuI1gBEW3Jd54EV2D
0ORMModvuCI0W950yOxjj+I14GxI8Q8yw0HPK+RTH3JgtkyuC7bDfoJrR7xP4LpZDfoFESM5Owpw
WKtWFv0FZObaXRTL1UoEA3XtVgjuEgM5YQj+MkBOqQwaGYsaCmGj1DeKUTpbp+PgLez6NSpwQGRC
+6m2qbolewdrr95tc4NzVTIx1KynsfiI6FJHNN29hjjP1HmG6vQ429mRBcU5CFfVM1uqKr3L8PNC
XtvVdbsXQbztaMNrG1Gt8tZHck+CAkPGaDdBWW8r4SKREMjfZtQg3cVSOoKaUon+M+E3k8MtS1GE
Llk9UWdhV8sZ1ex6dDpL9EPWJfzM1BUaTTS6hpnQDi12NiMtdo5pIaq/1zmUNImN0rmNc+fO+DjN
oXDlVOJ9B9oKzGk55sTca4DSdGH7ctZcs9D9zVjw5HQY1/AEdXHpmXLaK/yGWs7PZWgblZB6C5xK
xeSjbdg/S+Sdva26+QJXLUmzbby6StcdYDm0P8T0I9HYQ0ypN6B4XVpk3064yXHBtuQ65x8Zdw8Y
1yj7W7aNtUv846aa+IVje8MqGpkx21HU6Sx4NxUNf1Tk7xOBU844MMFNSurkfqfJ7tqN0ty15TNw
k4DwiHSvls9zcW4jImyXDqW27g/k5QQKKsMZjSQt5TlkuzmCnIrqVac5703SeBlbbJPKuuMC3dSQ
AQLLeZFT8p4mxn2CIMlXO8mIFgeHRCeS5TmcrTo9BTEzk1Y4R/6IrGYbakwuHvVHzbdo1OjO7GtC
qz47g7Ga+VYQFpl2JOro/WEk7XPCziQVYC8NNC62Qn057dq+9oBPbyxMFFMYudwhEnxWUV/uJM7D
dtK5oHVB/U77kU+nyEyCvcH9uVsTyZlK8TSnAArw/ipOp4A1Qz2cZ3TdSTvsgzIi1SAagdbMpPHa
RNTU6YyTU/hK9Nr0iBjM5d5qtB5QwuzmmHv62r7ET3USXYXFzIykTJD0IjsMUmOYsRJZZgaEdauT
G5k9OGOKAUzMD9lSfXeCSPOCFFfWMgX8miQbXGN9q1VN7pFsrbpFEo5uJ6t7pknvY5GZm8rM7pUu
f1Ba8iOpf1/kDF6gX96gp+N1DZF3O2q3GVpzdQRcZWgPbAX6a7YmlGbyNPf6RyJQ8UzLW8KUbrYD
pgxGRE2svxESYL/1WGC4IywbY8b8p80D02M9e4d9/KYrebulNQw51jvarCkxQ17TduabJTYUvvM1
l3jpK+zmQ0i+OWvpvaMHT2PmxLj/Mwza/YgFiJVmaLG9CEP0F8CYao8GleFuHn5qkBua1NmlTn4b
W53fJ6qwVldMoJvYpJ2Q020kzHsraxAzVUyWQzHRGTmrp0OwsynwJWVheMJSmBG7arhLM+4NcySp
3rEvCMRmoMoFYextiRnDqvCJIbpKpcFiRXnTgfO7zOjDfSiV29d3zOPQ3LTmEj2IyWKzoraIC5mm
tbN+F2XLtiGp/Krl44lYh/ROJKUXpewCWr1B5e78tFv4brwOOsBoXmdHsz8XgwZwgBUFq5oX3ZnJ
BWqLbzXamvMii5GhdX1rh+awxHj4bQKmt+wqP0Ql/XRilL7aXtM0+2Dfj+dkqm4C2cbGtEq64uxH
pHhlzuxIjVntqEUJ2C/LgWHLeqOxI2EiBvxNxe+lEV6xs1Qo+3mgYBNvQ0Zw8S9z7lXikbpTY7xp
3FZMo0fGrA3P03qfNFMoVVnS0C3GP1qmIOyaMeJJNC/dVH3qNWy+1AwrL2vDc6nVyr7Sn2zLgrpJ
eeGBSzKx+BSXpO/66ygkg9wKy0McMsBNV2+87NpNFknNZ/INfh6mUEIWVK4lmKvqeUXRBfxXsAwX
3fqligo7adU+ayqtTszf56nPZXrir4iXMrkOIZwFQo6b3ZLCDjdjPT7KRgzbkcLAG3UTO1GOD7lI
0rt+0QSQbDwHBkpZGexLp9jmTts+NtpCHELI09Iyhdxrddl5QTLrOzbawy4z+19x3nyi5DMOarSj
WssvbVs8DPadYTrpRUhwJ0GjtTsJa415fwHTRcHWp4HzAjHGrQfihDCc6dDkk8X1nuyAF7Q3dFad
j6xCeDlaAyQXCY5aKwIUpnhgiNSTWbzjJ84x9u7YI8X7PILF2fbwxyaSxKQycUi1UnqQo4BvFKE4
sk3IX8BoNrwW6uaI/v57zQSRfLfqqGcqPgwNib9MU8ooiyi1MLK/pzRwM032ex3GzLRbm3xeyGtl
NwV3QSlID6i7exEN+qVb3aSGNm/7cMl9QOQ51YkSApKwrvmolWf2c7eRzOXLGDTVo9aApCkQ/roQ
QqEnNOYd+zDtDITqech5sWG76IGs6BN0Q5J//8t7RvbTKv3av59l/m/z8fn3jvGPT/nnBt5CJUiE
n8YOXecF9U8tu0pMH9NDlSRyY1UX0kv+Q0Qof5OE+/2VAPjPWab4zUFwqCL9Az+2buX/k46R4enf
O0Z+IvKRbBSLljAYq379+19SBBZmdhzsnUrlViw7owTwEfV9wKQtVqniqp9KPnzrkinb53l+6Iq8
uy9Y0bVqgf4lbmfSIwWuC305O7Fd+uXKj0mmRxojGPHtsFMSRErq7NFd4foDueX21tLsG4HgpjWt
cxPkTGtWzEBhIxIss+I0rQ9tGCEXpgbxHcZcliYAjw7zecka8y0rZkAbmIUOosqiRyvPP+xuQEmf
YEctUov9kqI2JLjwENS4YL7e/XrLhiCVbew+wUNO0E6rpcY16sr3sXqYiMXbTlE3e2ZcYIKLs941
u5pZYau8cumsvc0oL9OosjQ01AFpsprhOzbIsknT+yJQ83vEv9PTMqAIa0oFKJFodrJb8rX2j3gM
mLae7ECsER/5+fePOZOMTjmq0U1dsFvoWWcCcEHNaxoc6IaxDCdT2SPxj1Hhh8pGS/ry00xOTTjr
38j/20qFmjx0rPp7YWHjze3pYjrrWQ9f9vjnQ13jfDUiMH+Vbr8gOMYIUGfhJg60b+gxYmJeQO5F
lmz9SSg2dirLPNpL+VENGk6qRKvu/nyw1Szw514Jf/8H0vOYL9XZnXMhI6e/xwoBSykokVgpERqk
9SGxEPioxBqQGVPzt5qoSx2NMBP6jnGbZ4wXo1BZMU76cNIWhbPp600WfePJQEWUmQYbc9bgZ5EW
6Wm2PxLKXyAVLPKyma2mmZry7utjaTijUUqo0PXBOIEdNBBslW/ZPA53dh/Ed6PTyM2gA3cdygjn
pdXBlDJ67PlURYuFphCdv1RwiRfxRVfQdyz6fW10+OoR5/mI+I9pj5aBIJYjwj9umkK51cAIsp6u
tswQn/f5eOgm6D6IYXpwVg/1tGYpsdhv4l54phg7b6zFjpmGia9TvDgtCBK0nlqIIdLA8dSETGy0
pnvINI6OVs+kmzcL4tEIwQorULP8ZkY8TcUUdpCy4wBvGyKuePLnpTsYcWt4hRJkXi2sq5iDD4o/
DBJFvNBDvidtRamPUYpjyKz91LwMSxcgT3UKr4UtGwFXCodsS6IRF4RorrqBPdAuHloM/+2MpmZ0
MmVjAtgoguZSBsZGODjqLfWnvYSP6N7ONoZ/uJntpnL4MxuMCCCI9ShNtVbQyoT7mManBP4HtrqK
/JgkKj2nMWuiYtu0htgMk46sfzXUJ0ThLoNje02YPWdqd9Y6FpZRld7jpzuac+TPjf1WNIs7BEmK
b3waNlWrNj4SKCjY8acYkgG7bX0B/4gwBumc21QjLG+UgC02+3xiNR1MIfSXTsE6G5KqG2BrLXEo
p/AnWF9QsI3ppp6LxHWaH1HPFzRb1vxp2nxGZfoy6CNpvpIJj7AT1wqDzM1qtx940ciyeDBxkXgo
tv2uwMU8jiv2KOlDD+bqY5ZBuIxVVzToZtQQNWkB/sCr+hA4JHKAWq8ql3XULleWwceiDJ51RVB8
CnKB1mHGG/uIU90qh7iHsyQa87GgKAKYWUJtYD89dyW0Gfs+JJp5V3JV80JbSHqBJhq16ltiOFC4
tDEFBZLcEkCZrmqWpMDgL6kNSssk3g0yvKfoM71p6pFyRNZJ0lVYQQV1aUkbbO7IcIOBCzBDei1w
TQT6uiXPjnbY3EFaptZU2suki88AAkAxiJ/KTOsmBrrsJsOKYkqxr9hNj1qy7dofcM4t1ATE0ljt
2ehVEJiG4TNCNcg65rkENDJu+3VbnESVjQKYXJiiSZ7npqk3VDMh9aYS+23ep6jI7rTZmg9J3372
Gt1Xwg4nssLkvGj4rXGf2vuwkB+NjehHCYKZHX7rd0vAPiJgz1BHGjKpquFVVbfJKaxfHQY6ejuX
D01ZZUyJYsqluaI/4VW6GUNsq4416/iYnHOvivKSKyjalDiO/TzFW50pykZE8+jNuaVCcnbw32eM
WxWEl+Oq/kHnSdcgKtcOpv7oWHBQK1keGcmtHOppcpHCMnaRCJusYEBzEDTy2lfMAhh9TVu7rPeo
QaGMOfUhX6LQI0WQr2ro9RElB5eUYho7x67e1nwtuBVO7DFXtpmzeXHMMirvapCH1U3LbQB1Wt5v
2b/YkMEXZY/bPHqLezARTt29L2PktVnf3MUvSm3nBzOM3y11tkBrDJ7TgR4TY341I1lzF5ynnXNb
zKX64eDG2ZDccsix4D6Pkcp5mcyMiLQPEy2gjxY02afzAhNdfbUR8G6kZs/7kuUmPJrgvdAz1PRT
+unI/aSk2U0q3DONKWDYmsNjmhMU22CBD02kmAehOuody6kzytQ7Vbb5bmysFqGZ1xiIurLA7CDT
lbGfWOktSwblsDTPJUv9TVCY39JM80OpD9cyLB7bQHlBRvKSV71yyAHOqwGqFl5CXOuAKhSjJSHH
SDmXsTE4gX7AwvFdz21mkRMaaznQHJVVCJRBZKfSBpISjcNLobD+pMB41SKN/Wn7fZnGeD0+yUyr
K5vlcpGe57nUngCY4KBoSBvinRm1I084N/mwfUeH5+G+PfLan/d5gUIyeHEiaR6zMHlZyrC+U0tU
PP/lFT0UUY1S+99X9BfUtfn/yxz0+yf+UdeL31QgqRTwbIPM39He//Soogv4ez7HP+p6lkRshjAH
aV+tgPqXdDDrNwOFgqqiK+D/sA79J3W9RnrHvxT26G5JE+fj0gL6jUuEf/9LYd/jBI+GMrFdGpCK
DGYIqTKqLfKN9a0RBeGhZQd/FO1Mlz3k9l4AfUzHIjz/+TDY2GT6ivwGg+xi2vrGbVksv+AktXZl
JdGxsSOGOZmgnK9ntKX6uHXmV2QE9ikWC2wXdjGeFeatZ9up5Q9DXTMu1WqqZfbWrT8Q4LDr7Xh4
lbnsNgpf5fL1bjO9hkuTvLS5ZVzjVnmfKixtmUS5P2B+tIqb0gXHbJzxL4R9zl4jRBAQRoizTIZy
568Hh+XH728pKWVj1l4DgbNg8/WPaCN5s5AOU7AuP1P54WUhNPtWZFN/GOyrhlfk8vUAYjW/qOvD
17uwblE8SqQYX+/GoV7vZKmsCMpMXDVFmtdAt2/LLN20n+PL7OjzhdNdUazgwrPW3A2Q3y5xBkrG
Sp86CF9ZCCSm8TLzGpVkB28D446DmEcSGQbrfuhvennGPgSS7w6KSBPBgop/VKvQjYJpdj5bgzkp
aK78owTuEbxV6rMl7tvgXYueplijsIWwGJybdUZbo8akuEsHsKBUnPJb10gvQ9k33yJiByLsj0xJ
XIs8cidCcWj8aCOgnUy7VA3ioHMLmmvvHMekhP743hs302aqHlAMqEfTCfdD8cIIkZYELB5qRBRf
U3sbuvUHMhkE1zBbWo7owILFOvkMdE1qA0ZmUQ+l1QGxHt93seNm5UvHbay6FJHp8qUbMprpjcJa
ANnB4pNueVnwTUwWmi928VTVOuvAN6DeMxAYJ2I4x2kYRMhk7llBoRRfdLyeCfKMaGs2L6m2B8jV
ZkcluGrhR2P+0o17E2q9+VGbjxI6oxh+aoA9VeNRjz8bjUCx11B7z3OkbiR3QLKpvi/t0yDO23jZ
odIrg4ZKIfawIPfE8pFcrZIamnoTw/dwZnp4N0FfEpGAViIeixLOrAU0sqcwkD34I4XtReCG5eQy
Rnc7C1C5BrQJHs+SvSXyvRl/8Ysg1GZai7dKf6bYBZN6LeyLkj2V8PftwaRjYUQ+BhBEmLHNyIJf
YtSnedi7NQW7joVLLN+N9F6gyhzIyDEJYFfsdyu1XVWNyScZtxpX+veEBjxi9huR2Z5hzGkcbScp
5+bB8YPbZFQXGwdPPCO7HlGX8ORKgk7mmbEbBe7UFTsRZADpoSsbzVYCirGHJ2ecDz21VxE1V5nh
+NDyTyN4y+B0CIaDXRHCPDsmw09WpYA4MIfkrJgJ5xD5ng3waP+McngLzDOHHtgSDQTMjc2iPfP0
J9s4QnY+PQ3lXmNgrz8HSe7z58yTn6r+pvWPZnYLpgNUHtYqFi8G2kX7vRJI6cMf5nyz86tBnjIO
N3W3VLA14u8YBjZ6vJP9ZerZDkPIoN5taJtLDWFM/i2MYd++FM4IBLhkAUBtUr8U4VsFs4f1nf0Z
qq9Sv+XKc9rcq9ojghMvZMSwMLEfuG0N44u0zhZ/BkbBJ6l8Zh0gopcIGugQUZGcFuOZq8PGC6bc
xwv2h2LTk9qsf6RUViHcUBRJZClVDYBi+I8JGnCTNU+Jw9NS3gI0poP9uMIqEuXmiLcp4temReBy
hM1YqtslxclvPTVpCr3vJ56F7cCOLI1/iVwwMwZIOSt4KFyF1Qb4fsIWnsBMsWqh9nxPAE/R7aEQ
ouXPNl3/M7Ve0sQPaF7iMT7Ac/ZiNoIpG8xSOg9sB3frS6mPkI3Oqt9RVlH4BxU9p11xBKXXbJpY
uw9eCcO/SI29sS0G3V/YLxESvtr//BGaDewB36n0g8M2YmHiPknN7bXemwVKH1aRwWieppQ8wsrY
AQH1ReYcpRPvGlqGpEpO7DJA/1OyR3yMeNWeoqlWL2M43k9IvzOM/7WN0QGHHek9B11g5kR1biEC
1+PHMOF+iQE7Nqu9xrJUCRav7rFGatHWVvMtPzVKiWKLrMwtx3pXJMC47QwMgvatipe9Dqi8FRgP
7d2MDQL3yZ4k8G0ZCE+kgp3ZM9vvjZ0CS0xqbxyAjnLPIHze7+pHEaVnZFheHBmHAsEWq7g4g3Im
WHHbtZclrHpUxZ/TdKvzKyQTV7gBp7y4xnZxFvG9021rZSsX54VPHYEJkfnrhibpn6oEC1kAaeqo
RNMjvnNGGaj5zd6FELDJYY4v+t5A3GzWxOhkuHgxnA0OcpMq81vkC60KBxSVcwporcwERfQm6s5T
jcqsGO+6ePHzUXgM/gHaVAAgNW/sZp+Gh7Avg40ARCqaQb4f1td93NQ7kfU7SuRtHDjch9Vr36vu
gg7XcRt13Jno9xWb3Q4i9FLCc5PoAVmMCVr7eQTDxaavc+LtUNq+OrOGtnQ038u5JSpZOjzDtU8S
th92bMqbN4FPcbafcQYd2Z1TzeD1KD2rt3FOW29t6yDAe9I17Y7/AfTmZZLsJyx8Ee1+yer/LFnf
yoyIBkCjM+tbJ36FIhZ1rHj0nyOQbzN+jkY07cYvJX1VaVoThHajGnkpTShaTT4DEOjwvaZTq65D
7drkhBuEJndAF9LeE+0Dr6GNGaVvVo1U+z3OyVEmJd3qr2b/KsHVlcGhXUV5P0zlfQDxkarNPtLu
m/QxEVQ+uXpiVb817qPwEpbkiKNA52dq7yqhPMWgHQnOKP0UhlXRxpeloFUljdnp5XYl35QPtMcs
cjKWPKD5svibPj012ncKJWP4KYr9FL+qyjYxnuz6HkNnqt6a5kduH5JixjQ1HlSDTlU5J6Nnj4+B
9hIAIK7vRQ+IEhy+Vv9I+3oTdzW/1EevnWVMiZGc60LdqPZ3bOOb5MFhKCYcsPU4dwNCj7u+9B0L
XNu3yBBInuxNiph0FD8IANiW5Tfcj3mPwdik9TtMPYnnz62iYQl4rvGH5JrYEV7gFs5JiPuakR5G
HKnJTZT/XBwg0PUBq4ErUaBYautnA4yxxtgqIJPXb8PG/ZhbqFoY2TQs7kWyJ9vMd4wBQtuj4dww
wFBUUjVFbiz8kbV6J59UmX/2iuFpYBc7bqEKMlbo/NsMDvHgVFvlrkXjbo1EjzXQPhKUxGF4jRra
75w7CnqtBrtGA6DDnKSryueC87B1+m1stjui5na46/xxUvfMDrZVBbbEeA+4TVsKW6/yZ+wwV2aV
qhMm59TGFpubh/plqyG1GADYDlW9r6Z34trxGlE2oiiNnwOUhYtzy0rrYEc03sq0bdTSxXvKTZVw
cnagHWsD0BgUEwGCVurAwTyYY3NSEsvLrsAxbqq+VeeMJ3wtNVapJFFCjsrcPoa2X+KYA97XILsa
PpMq3GOc3+XRvMuDie33t2KMuV5gPJuvOsMXQ/uoA8tb6nI/d44fh8Kf0pLFRLSPFzB6KAnCueL2
g7eG/Lw+486duAgk3bGwKYUGQrK4RLk9DupHrmAyaX9h1fBGxrTr/SSZk+MU+DGWFswbmwb0v22/
dDG3Lxv3m1j8dg7cqSLTCFTn+sN1BeO+IocdEu2wfIX6Sc+4lCmvWfRCvl2Puoz7WYqEOun8rnqd
KO86GKfDdk4+K2AIJXaLLP+lo3BwtG+risVQQ9qMlQidV0g5SKwxl/0yzSfUZvsKfRtn1rZ3YOlk
LmNGTon+3MBhZgGOqLbfxWa2nfNU81DEvcKMbIvsPKT/l7vzWI4kWbPzq4zNPpqhPASNw0VqhYRW
tQkrGVq5h34c8lHG5r34Obq6b3eTc42XO95NGrIKQKESGeHu/znnO8m93fcDi8Byq5biHRtBGXQ3
YrZPtVXd2L66TfnBmxkrDOcaX6i7wnU/z2V70+B9Xqxb1+K0hFUSJ0JLrkMv9KIwdkvPMqO675Oc
rsVIVQa+NqkT42Hy2A7WCztEJmtY3OwsBZzCRWE2u7gEbmdf9RVgQVgYZvNbwbEpquNLYwYHac5c
aN2+GLyj06RXz8rfpro9jYvHJOkmChNoyPVjVEz4mNSrENxvaZ7aDh0+saj/Rk8EBtjHoiadVlh0
KSVrQiNfU9s+IIdf83DhEkuf51Fe45umLyh31xTi4JVRcxlmwHEkYJvppa/VS0EHRTS+FaF1UkyV
ihlmZl8RWp0Ktcpn8DDq1k4Y7lSFOnMBXdBOLq5EfQcK4wnrnYbwg6cbPeS7SfZeivEg/OVsNfkx
K0C/CXvtUSGSeuEV/yQ3dylv5MyVnTUbA2vh4ErcLrHzTUEXFHH8il/7JbLGh8icHkPzqbSHh4IX
CeN1vwrxFa5SYDHcVwIOjxy6v44my6Kb8nv0wDvleOPyPW4EUubyKgCvlyCly8p6qkMPCX5+Dil6
ZnPPV9G3KI5YE5sjuGf6pN1O7KJWVHccEt2NL4wfcgIDnFRWdnFqAH9dD2+HfXKxXoZ8wBYQPBl1
d+GXYX1y2f60rvK+KAN8u11B1olmAH/SKx5SXAz3xfAc6fgE4lbx0FIheDT7+s13wS/FU3oOSzdY
RwMbC/JG6Xk0RApzlI8+/hYDwnc/TFxyQt5r5g7sWe2L2VY4uxt/7cSjfRxT5q4ZNosdLW3JqRDc
CLrO0QN+zz8JDP1wjM1rodikLc7oPDZ4x6Wag08cOJASGnaRUx7LdYnMgFusU5/bjM15GPXlvTd3
wPsYu9IVEcnPi5ch8Rsro4LiwNp1FxilZFOdwp4u2/KeLba8AfR7jTWezrXIayaiLskHDOOWTj/2
gSpF8MkK/9LhT1hFGZ6yKGyzg+m5GRRqbx3U9KMlEB/RJT4blYVrt6pPTmnYtIkEDu7XyL63yrDc
GPCO8A/V454mNG6UHij/DPwjQFKMrulUPvOdj8rIg0skesKaJWl9OzTxpeJtflcuZW/+0g6cVrxN
uYAkhPbXkdEGaX1zD0kPR2fWBndy7Demm0JpH4zx1FrD2yRbDllC3VM4nx/8UfOsNNlq1oyrfEC4
CTT8qmF9uJ0c+Tp/MLGEYT+YvFcARkLMgkrgkHfmAfCKq6lard98QRoQB0sTt2wJe4tIyp2taVxW
254/MAvkCNjBRnZkrYZIPkkVwbEpZfc4oRBejcjdD3UE7SsCJu6UFAMIjQLTTLCmJ0gnewYz0MIy
sGGW5ofNmiTG956haC5Gok58r+hYVwdfwR6LNIUMnlS7/ieftSL+6/j/fz5rpVUg/SuE6ecX/e6f
wKGgffUuWD/8CRgYfs5ZzV+w4IcuvvoQQwQe3D/6J6zQ9nT/lA8Y6aPL6rcsGJWMPnym/7csGG/w
v4xZUbLwdZg2PY6OoAvrL477cal5u1QBEPgWMRlXpYGd4MaGuvSUAIXDVwRFuO1F+OTmMLsNnTZG
YOLWpBPILVFk7yOU3BJPxqRjIEMLPLg6u1zrFLOh88wFwWZi58N9PMvpwBLkKOMySgQdocPQBAE4
eOiAdKSj0q1jVJe4r/w1RLV4HUWcCWH7xzoxScB7ki4DJ4txQx178q4xqmOuynDXJuh68xx+wYc3
Pgb6IZyqJ5HjuHV1tNuIdchbOOIxkaPHZxS7UcfAP/4oXgDEEBA3MqLiSofGAx0f/3iITSLlNv2z
zIMd/nrw3BdHR8/n5rHTUXT+rfwysZ3Yh+TUWQRHJsMYr6Zk2GGqLO/hvkU3nQ64Kx11n8i8Yx5x
73odgwdHN+5GHY03uhSqPq4Su8qSE2BA7Iv4Spk/EqrHyFmemXqW51FH7iuy964O4X/8eauD+Y3/
ME3wPpcek6ZfjHAg+G9HvF9vXRfb/9ywx4LPuJkT7AGlA2+u1g9RHqcA5MS7P4b1PXn7Fx2w16Be
cS2SWLB1IVo15XSKWBIlLaBY8rFjWkM0d74vzD7a5FWCfG96PzyT/C1Ve3RxdTtT31lCiA+HJLe/
WzHW86W494K+Wk0xO2R74TAbWHW4SlUSvTYuWBh8h4ixYSous6qdB3IMN26fXWZ2V2nTerwCc3s/
JDgF6NGDDxUtElQqMfAyidqDUOCEZ/k5dfz3mOlH3A37xMEVb+SPtcTRLiq7BnJI5F37fhZVzLvc
xO0h82EjXE/d925+TCYS6L6j3seq+t6FEZbtgWmo33PISwsshpbWoUytSJVIU5HWqGI/eoko5hLu
dGALd+JGitqvWG5RtxYN9fjQu7TyxcDu40mpNTGJOOZ9yGSmVsxKpDMbCc2Kule/rlxS5N0LBwH/
bFsjQRUNI+rz0rnENg0UCZ5UG3mOOdnR13pdo5U7OiEVhxBqpHIc6BGW73UBjF3rfWM2vihGJ3GQ
P44J+T8zNbcGEqEOAOPXfqaP2oD+ld/xOqH1al1RaYXRFZtJK46W1h6N0r/2qBRduZjXiqDrEffQ
0Rsp1R7SST76M4H+OWVIVRgiv0uWA0Clb7VWPEukz0ZroESQ5kOoddEFgZRQx3uhFVOhtdMJEXVB
TJ20qlppfdVEaI204mpq7TW6c7QSK7QmyzazvI0YJnbItYHWbXnFPy2VWR7BZXiZvOojCCZK9al1
9fyzSt7aRRqHooWc4qRxvxPErQ9pdFtyumFlDIItl4ev1WSpdWWhFWbiIG+zOTnUj/Soz/phtLFo
93bA6WigZH1o3J0Z1oc0GSfOoMzuXa1p45hhUqZ17nhA8fa09h16kdhKe6pPFau6WTf9qU6adRoJ
RlOJj6yjdXQXQT3UyvqiNXZPq+1MwHlBEODjDCUed0zD6Q913kSmj7ReP2nlvtMafoxAtO60rq+0
wu9orV+nOJL2lVRFdu60GyBtiLpEwmUoq70C7Oi2MVEojoMkARMMBb52FiAkEhHWbgPKQJlu4j/I
MSLYvzoSrp12KNBlmW5z7VpYtH+BAPUz7zGyvNrbMGiXg639DqZ2PnjaAwFa1Nm6uJWYh4uQIDxM
Zto0J1orMOe4JRs6I3228jnkkAsDfW7Cayq527SMu1UMb4wfeTUO01PDC+zmKD7eFOKytvFNPSwd
CeEqjHzIbrRIizR5FgHJZZyOXMJD6O0zRSVIOswUX7XuMSKndTGm8FiU2btTibtZmkDD22+JYmwL
14fv0X1Ja8ImZr/0OyYKTWXNF1ndxTXcagIsGiI9XGAHNWfD9glc1FQX2KwrWNr2ZspgcKlSzsVm
yvEvpnyRGxUYOxxSdI8FCwfNXJ1xFz+riJ7iwU04dVVmhSFQW2lQorIeZGEGhXddz/UnPxuO0i6Z
t9kZeZW8Y6xkxg8O5Bnmj7NH+46RdWxepeBgHcFTAVQkI4sKMc79QGuuyRDI7RKB2xzG/CaXHce3
IL21c1qFlM2IM2X+Vki1hczTb5yaOU1jwhOngK32bN550RRs8At98wsLupeO1piRQ/4qAZ5XePdN
132uB93IAGWACAZY2p6YczJ5d74Pl2asa7kHGsotji6uqB+cvcmps6EJx4V5TlN5nBzb2KCguQtw
OCtJVUSYvog++eY7HUxAeVnyhul3jgPKQ2gpvYH+4k5gUvIvZtnTnCW7G8JWt5Phtyvp5MHGpmaF
BZfEjRvDMCzf3XAUq9lRzJnz8FRV88lzOntTW2F37ALzNjdjb+XEKQfI6a2TxX1fLrp1kkxLEPcH
E9N07hgTzesLLfU4vS3AIYjOxdqanC8Q7ZAL8GyGSw3mL3O2jRpOeV1+tpPwB6dWRrF5FTInwV1C
Dtd1pmTdGVz1sndOeOLNzZB4T5EL1zElExAoMCJ9s5Qb29hWPjWXyRejLd8ro8XmOtArQfhzVafq
LUiIgRQdv/5Yuc+WeMoqY8Dv2PSAFpn3jd3Wyu0fpE34xRiY5DJDrhNa/brJhJbTOSGtFeW+SOtD
qRTsyXYH5eMLQjEw89DazeOyWXBiqWRvKYThUdKpQLOM/vuxNtGHnBh76WXsCRx0LhOj3KvyjWd8
jkLumaoxjplWHJMxgvocxZxhbZxKC9OVJpfkN5X65Ef2Vz/bLuZCzSH8zrEXchOaCnNWgE45kP9k
o0e99miB9EEoonQ0EvlXVwQWiRF+upL9IIGeop3JpyVpvc9sLiVFoVeRkkiyKCxl2Joxa7BuVeB8
Ynn/0izto2f2u8zOo3Ux3hvOYEAlUUTZ6tdqGgRlDMFnFS/IZ4W1S5jvwQSwSE13RAVT/Pk1LW8N
uiKdemXW1WsPXwEoSNZEmB5VjxDhU8XCoV4ysKMzs80CYu4DeEU7QTZRGXmm1kJyBQeYceTPiwpX
vMHL62djss4DV6fN4OyM9oQ5LD4EPYnX0nSGtRdQRNmww2pdi4ab6ksCKIpwH8NC38leg1o9eq27
NyYOyxZpYAIS5hrD8OHj87o03s4zh9PSfHJial868XXOYUUJ3K82hDKGK8XOmpNDktC6JpjJD+ye
4A9+KczsB8iTW9U+Zk5G6rDhTUaK6a01lu+VgzrMoCGO8udptLhhy+6ZBPq3gHDvWi3MRPN7u3Xf
/br4VDvmQ0DQHBbUJ6q48EqXAm01FPuurt5LvvvK0/+yYxgY/TDYsVEmE5mQX2Ga2lKssGFcYVMZ
MO4Dw5pwIVOemsH1H02TuxVfxV72i0rcr+VCrDVN3qBIi531SD9rsna9wtuENAtF5JNW5AtxCRs+
IghDf24FEhDjpk3UJ68Yd1VCP2friARQ6fB1bIxnFWbJvn7to2xaL8HFDuPPHgSuVQWJbNWy0Uhq
g5K+hCauOMy/i5EIBeqxnc4Q1jr1UvrdIR95OwRN7uLsW/e9lP/snieXzMvfJwrWWNM/V//xP/+S
fv/5hT/P4sEvoe97EAU94rNYlP6Wfvd/wWmEG4rTsBsKy+If+83z5P4SmMTS+VNkeTv0MCL9dhZ3
fmEuY3N8JgHvCQ9ozD8AFiQe8+ezuM0hjOEYF43pkHR2PfDPf7Q85aWUedT6WCiKjp3wsmwCkoe6
9JD6sZQOo07w1rfGZD7ZrsbwF5W3IsOzMX1qDLNR4S8ejWMbYe312b9zu1TPMvfOGU7/lQOc9+CZ
N5Yz7T1lgmZvKbot8/bNWuTJxOmz4maIk8XtqC6uhrULXngw7xIK2RjhTSZLcjtxr8PmT6nPFO+6
ct7yHv5cBJNCXCOS1dTcZDMP73HgbjSZuAJwX81nnEwoEk2ebJLUe+zKCfQTX5PWxLKKfton3nd9
cg2N9Ac/ZbPOkho/9iT2ddK+yboLEU0NjjrSe87NniIjyww2KqTo1iQfm6uT5MRIPAN0mQhQxk11
adQxHVHG8opxIRgU5xDMBknmCsM7QgaQGrnJ1wsRvFVDf3TlaEHbnVF1Z/6/SflpSbNyXSTqTcnx
Rgb2fTIZx2EauNMwc+BEWLi7tuXfjx3vEg9waunGfpIhS8tgt/FhhAM7QJVVCfeMgQAV4veSehOl
WqrbGnE8czS314Vku+As3ZtlyDfgx3t2Fz9mIDXJIeoWeexM1HdLJcdBetswADMyFBNreuC94NzC
zCr7ZVea9kPoFogGgoZOF2MoMigKHzo7QGz7hLtWUk5GwDCeCyxUIriZg6xhVh+BYCEGMtT8TufA
z09+6ryBkuGdwlrZKOdmtsBI2sI5khfsHzm/sJfJ/S9SjV+50y63s2ZqY0hHbHcIy85VFB7zUuVr
O0JdUGNV3hk60JuLmN2VVV5hFKgTaBXF71MrxaPK3thZEuQs2m03WvPJ79MKTX6SF6ZjD60ot8FE
fsXsP2Lqmb3qpsx5TXx/3/jyMDbu/JRppIJrN28ZgYSnGJrSQzQ+fhD68ZXXT1r1VEHoMO0By5AT
mqWEOwbwqJ9aAdWgGuqgNN7B1aCHAbsA2IdKAyBsSBBCIyFYHtzzWPdk0jlOcfgI8zPAOXagcnxn
74uzm4kCRJqmP5dIKtiEwE8MGkQhNJKi1HCKUGMqKurlKAbEcj4z41rZ0CwyjbUwJICLikwTm9WJ
eor2JSaruwpSMRBmbnnpdbBt6Ii4ZS1XuKN1YB1/mwOCcBQosPUjGscLa+8nHZebWoJzNgm66iNK
14jbhVacs5c05XbQgTs2LkTvyOB1ubBvBjncU3JDpE8H9UoSe46O7kkd4kOlij8V5PoKHfCzddTP
J/NX9Iba2BODZEtnAVtuUSBqvrRRt3XNsN0E0s935oiHkr2odZNTlt0tTk5afHDNhxJfL2P2vN0X
BjasrrCtQ85Lvw9rNfJGiyvMiN+SKpOHXBgg26Ms3c7t4p7EQLGv2T8mjp9T+lfPL3liHwI37LZT
7FiEQpMSAA5HC2yN0z4aKvlWMx4P1eQehJwoDSd7s64N19+D9/IQ+EzOImNBy6hliiehvMPI6e8u
Iwq6JtJ5maqqfzdlJXeWyhkr5PVVpFhtRGw4jMdiAikdUf/FMPNd3JYEnyJb3RRlxK0hN7KnmUbO
vBL9SiIL33m2Yh+jGB24UfU0TF32gr2O660/ZWzXODDMZNVs8uWhaOZDL2baxQJlbpu+ny6x9WIW
cUdSnSaM2SOsOoK2RiCMMQNU1aNvNTR2VT7TM01Csd95caGDlp84kPv7fuI8Lnz2Y6a/bHAkcRwo
Op9sV+8fslAdDNNvz78+9AhozdTtVS7nXdzZxmNqmDZBX24EqX5Ksb3xiF0XfaWVD0v5oxRwEpoY
dlKLjW4Tui1boTp4rQ1cDDZOPmo1yR7FAPVpAHSGlkZO/PfY24ebqJxHkPzROaNa6mwSoeFE4fnE
oEmOj+2nqHljR/c+kouBPntbRcxULA60Y1EZ6z7FXOkVXHP31UQlsfEENsRYF2+tLYzziP2tzxsX
oDqx17i8b8nHckVS8DfpF0dtDeb4NDBR98Sh8CrLztxJJg1DbVgXyY4/87p9mXowOtz+qIbC4fZW
PKsmPPfMZIalWY64KnaG5US7urA/NSpbLlQVeF1N8njaMI/OzinF4Bm+5iEQwwbS+nqqamj80nki
rpisC0oRVqJ132AP3y5jfDd7rnfIjGnYNYJgSAm+gDMIrDFe1bD2rV07cJimTOEw07/oOzrW5Yuv
8cIeMq2AeVAJdT8OBgt3lOxoN2nW8VTNqI8YWcMuBE3uDA/UgiEtDwXqakFdNao4Aa0wwcwKKaDI
5xuzaz83cOAO3KCfytzE+NOR9wctzBHGSs8ii7J7KqxWvVjGDW/UbmMwNmhGnBkIhOUOpj7qfsLe
PKUVbHBJBYddSgI97S+t+bXyyOuVjvZp0XLtQvxFkRc5sc2nZRmcu6ov3gonx8e4WBsrSL4RFiPj
FiY9hBKsTiGbdrIHFqEfvwBnwXEDy8Gms9P+XjUWqXsamRFAO3bxKGtu2k739cy0NB7ndOMig9Kj
zh6LsQo/X0CYDw9wMkNEDCjG2c701XCEKNN97cfzZvbNxyT1XyHhmRfVxOalM/x70xcW6ILJ2But
+iJk7V1zPCzrZujfgIdi/o08bKEOYnu7WG9Ol7t7OhBeIyuWl6F/+sfVtpv0K5nU+kf33/7L1+m/
fqU/UaZx0v33Pz9Vvz6Pv9ebz93nPz3ZVoDR5vv+u5wfvlNpx5fyjX5+5v/tX/7L94/v8jQ33//t
Xz9/K1m9cVHI9Gv35+Qxgpf/d8PKx89FjeD2113+z6/7fZcPkYq+E+LAeCpJK/yuuHm/cFOjl4sD
QCioHkGL+8MuH8GF65tHy+Yb/G2X7wJmDBxNuGIVIEBo/SO7fJpU/rrLt4XHPl8fJoIArPNfgg3Q
5uEP9o3B8RS+/8Bb8o6UX88pMt6Eg8yfBJfSZgzj7iYehuEMnhR+Tp1CfdNLjKcXG08vO65egGxW
IksvSSRIqaVjlSJ5L9eTXrg8VrBSL2UUVUzMrAXew7KgcEvFwX7Qi5+nl8FIL4gNK6Ohl8hAL5aj
Xjax+uOgkgstwXpRLVhdG73Moq3k14iV12MFXvRSPOtFObf09g0Il+7/6Wn/JknaJF51CHNow3Vb
z/s+09kNay9TvaX3kMHPvF3xDeuPoqJR54ouliqKkaIdWCs+tvONWRr+ymlmdY5LPiNrBoC4kAw2
9CM0bCbdi+AHP00wH8/su/ejxjd8PKjeZMRbZ/P616dGyIh76oDfBMl4JzC/nRm5vRv0abwMluCo
PZacvZvieVzgY2UW5/TGzNiO8upm/QNRv2Q3pku9w9Z5l7gqOxVmqvukSC/i4aNyjJvaXMsLtbjZ
Kpf5vCkrmbxO9n2TvMPbpk3FH9+7hSZolWDQcCZ6cyl3ZyyN/XHyCYElxRke1pvohn4nDTc/jxNz
OSQz+M10bxxsq7/08NuZh7Vq26tErlJtu/j1wakw6IdFxn/79z/TH7E0/fYpvz/1p2Zh7tUaey6V
+ESbDZCZ0fhmQlR5IBeOlStxd/WS34KymLcDKd4HnNA90T1H7LIepHoW1G8J56PDQInLtsXDAW6r
PpbK604fD3kF3RcjLJZmw0rfSb5l2XtLyXA59BNkW6x8mdMvJGuibJtaatqaFJY+pkGEz2rCd+pb
nyhpCDiI5cO+7Hrr+vEw2fHb0Mtoj9fBviRBzPSNS27jO6V9sR3aP+yovSkC9aQc6KRTM2/qtM6h
GOVfc/bdhxZADGQkfhXruqIJRI0RGKHckNvRGYK7EabmOjNccB2T394lNjKBNnJ8PHR+bRFitFCF
+oHE3Tw/eGng7segbY6c69q7wc8ZqlZ4aINuooTDcNVjaRvOKXXrBOtnnNyGhR3fythPj3KiA7p3
C5/KeKDJDnCz+7iMvjIRKtcdYzmMfBRp7biM9OQyxVd6U5vAkIMC4zk+dOvu48GvTevs4776eJaW
3Xbs5+DQk1k/cQBbMESnxJenHv3RABBCF0AzXfAtEJnO64UPOcCtUb2DX58aafyQzwM5Zr0f89m3
pyHrFHLyCInPgVWQdne+TAh8BtB/9OVLeBnPIkgKSK6GvWxspBmj7LrnSpGxNi0rWE0DRmInm9V1
5ra7HXq9LBaYoe08Z9ZBjemZhCkjtJLx11hZgit7eWwYtH4qJiZvOY6MS9wtxkNDuW7ELgzZYhT7
oce4MqGA+mWxpRCIMmGbXnMTu/AmJa8CVy7V005DVVeW9uraGFODpTQatjm53iDpbv7x5ff/q+JL
1/K8vztkw/L+F+zxzy/5ufC6v9iE9sIAz4pjOa7PN/s9Uhi4Hjcxz3EsP/B1fvFvCy8YSKo84Et6
uF28P0QKGa/BJ3ZAi/isMLYV/iMLLyO7/23hNW12CnhdmLOZQjeE/HG81g/pgoJsL+tABAkkqKuk
arCuRHz3t4ds8BinTdikgbzS+e7Et2PtiftCZG9mWY7vxRDRloPlBWsw8Z94THYqLMWVDJ52UhmQ
S+f4LnPzb3Y8NYeSUxxABj8/0uFDsDoy/QclhoOFYrHJptQ/OsjrWxehiRs6h4GaCPUGrcC69aoQ
2V3RvbN0bo5HvCA/n0/mLTc7f0W1TrKPKowspFz64YDC+Y3rJjovT3lrmicrA3DX4p2ucoomW9/A
MaDCNzsV3Quc5xejnNqV7zWQm7nSrk4cZFeilchAlmi3ZoZxehnM9MkIF4sMubD36dK/pdKKt3Ht
Ty91Gb6pvMYvx6iMxsFjahYj4xrqvZEhL3YUZS8BDuVbL8xJ98f2LjYzzKEm1osyiptjROPZKhS1
v0la0mZ5KgEYxF19QRfBtDKWgEgowECdne07WRCvoRGiOoKYLz0nuTZF114xhl4ZbaWnj2eM0Y+9
h1NGtIbN0cyZwmtj26fWIt0xiyK5Kcz4wJShhg41uXcyLPet7eKMjy0b3BEYwEVXF5fZciy1AaVv
jfQh8TZZDLl60QxrBjaf4rwvyDaM06obYeFp4jWtR8CvE8VK42fLCx4YhhgRjOxB07ItDKZwIpSL
pbrJ9wanmIe+zmnvmDknR4+NY4rnOcnUU4gbgrmKepIK/8VE7+rvD2OFmA5ort0nCyMSy2MX9HH6
riobP0xQIFgW31p6jp+ZU37CtDKBRWne52GJH6Q5yLWseRdx83duAjt6Yc423vjw8KFrAEqCzN8O
yTtNMd3BjPHbCmY/22wq1X0HReFszfNLZtI/se6ETM7+aQjwTveDu7z2M8IMjXTL1ujkQLNx7iHY
zvbFUyOzDkaB2OiHx9EbtiUX4B0TMvuusVPjXAXVYWQHEcs2ulPOjEhtJQ92xxZSZqiYvj8Z64h5
1oqRIeb5sXoGCZFigGd225f5iUPzc+iln4kfSjI73kp4UN0sG8GLwA27NjwJcjZ3c60ou6whyfWx
+ykZiqsJotvPmgLohPfqylpsGKbcJwGWtIyFAZsLp2jmp2tXtjeqs6Nj4iNyk34n+mTkJ6Zj8w4M
5JGfp1m5RhbuI+v7mGkzCLnhpC74zU7Vtp2saR9M8bc0SuhDpwIBVmGlNgkc2tiuSKMoL937S8m4
MU/3wiwIphn1zdiqJ3AwPW/LIloFI9i7pSCoVOQbdyYN56TEB6t+oq9eGfgMcnb6i0MEtnBxuEbB
xjDgBHA437pVdTvYTrWDQYPTotQbk9pT8IHsjQA1fzOF8xVDQBpFF4+dXOLaDAKiQy+r5hR1O8sJ
ca0pYpB5SXh3jvDdhgLbeKeKvRVzVCmZsq6RcveLGb+naSkwHEO4K8PAWiPGugeEy3rl61Sfoq8+
CKajaEG7Nsns7DtQmniaBg4UdI5lcWFslqA++LLYls50m+VEZAbLOCb0LfY2+QaDMOB6LgJ72xWM
OsAk0M3nAGyd09uE6CC0IeT8yjC3Kfho87PFDHFVLna0kWXhrl1QO2Ru6J0wp+UEQ3PRTXeXcGmi
I4V5F4+TLIdz8aUJ2+5QDhE33Sqlr9dyoEPG3kY4o0e+dTkKbDu7KjBGVL2S20S97PJA3He98R7Q
aok4vxzq2AlJS4ejNtDbezgkEEGbMge4yuoCb+24JOn3osrMXZfKcRd59g9RV8Se7IpqNyKUxhBg
+BkriLiuc2RMyiJU7Hsa41QfEDkz9PxDToAyUmc/dLM80pWyyUx+mjQxX5ntlwhIqsbKdfahPm7h
Qudb7vHc1vgBcLUUR3x3xdaJs89TQKbWHsmHcKc5lXPqbe1MgYxM0S7zURpsyINAe+53nljMW65w
7GUa7Jljvso1C+uffA+FDhJwoP/PDcMv//4//g+M7l+/6vdtlMARzAQDHfJnk9nPbZTzC+ML3OOC
dlbwaX9UKcUvgtF2GJqB67KLEn/YRrm/CNPHQ0zvgx5sUCz+2wzn7tdWCMY/v850fj7/l6ov7+q0
6tS//asd/MUxzHfBs+wJRiscCD3Uz79sozyB9yYGtDoo1uNmCsA/ucF4ofaTFtIR0T+0A3UmjVm9
ZPDeVx2Tzn0KWqepy+jUZS5OVf2RIeID/SiMth3EnZR452ppRX3BzlJfKqMnAlCH9SrL1BdyFeG2
qAsi/KF9NQbF+Rjzp8ltYDXN8a1v4Bgg6nFsGkp5gDZUO5F5pzKqWHnLOt/OOfuwEcvXyXKWhzwn
Qxj1zZ3M8aoFTnM3VzM3XZi0K6MFITfH/ZNiCcAxlL7QwUqPZzC/eO5kEJdeXktuZGrVFwzz0okx
bFlUy7XOrHrbtMPOGYbsmprL2oyk/SICILw5pUBz1MovrX+qI9N+5R8I9kR2t67fj7f2HN5H9TCT
3XQl6fjM2o7lMDxl6bRbfMe763qIXJQrMh6OMxSlPudmMqfJVSzVFabdeIZKER5KUz7WgkigMObg
5La5e7aExxLcbLIUXwn3LuOlNVNvxy6z2H08LRffWne135zcLDyGbq9RZ8SMMHWRNYRpVUoTgI/+
qCo+A4tMMGI+48WEcBQ8DM3oXtQI0bWvJValvL12guV+8h9a0/GPXsRCWEmjuhMO0TLTLi9MjupH
lxvMJrDGi9mq/BSHBo2weThsXZvIDJGwS2z4P1I70Le5MtjC9YYroR9cBJGFLKJvbrLFsUh6x/mN
7XbjuILD7RxDUlZTFz0Uie+cAsVr5+mHwAh/xLQOHZ1ceXcZ3Vx3NNVJJtfEb73ETm997D1MTmjS
CSKZnUWED35lRWZ2rqOFDz/+FJKmt2FwPmBsTfmkv33+x1//+jm1H62aiq1mEJ0s1Y0vuL66WytK
v05p3b/2SWwSfkkAdygMy0VHnrSbvFviKOEhcmq2gE2AjSYRe9/vgodozm6c0ca0RoQUTvAums3u
WsekqvomdAFgxPOV/7u/bSpXnDo9G2p0bwgm058PTNN/fhQN+auCTUj7Ep8xR3Gy63QBCZx6wtst
DBIgQD9cXVMysg1fVGo+p5D42SS8JsoyN7Xsq+0wD7D1NIVXtmhONKA4ugpFA9pe6cRw4BFRlFJw
lLj2RfnNZAb2nGMM2GM3TbYfTxtzaQ9o0KtajAiA9Nq9dSrl/T10mGbaMn2Jxnkd90u5nnWFC6l4
fJUmD54ueGloekl05Uttu/sGLOFzputgelyfqS6IcXVVjEm1TKJrZKxB2RcEGRuzuV+dWjb+qT4B
YAOsb/D3HSZ9Omj0OYEE4wlpK7y6H4eITp8ncg4WbOjaq63PGnzq9eNZoc8hEzejjSdpbumF6Z4b
kS+n0OMnr2EQhklAsCha5me/kccmJuAAQ/1kN/7DP/066Vl/N1jz8hnmVvpneUAPzvmi38f8egUk
IeOYAfYg709mHstjzC8sk6jMn6osvF9I27BOOv+Lu/NYkhxNr+yr0GaPNmixmA2Ew2W4Cr2BhYTW
Gk/Pg+zqaTZpHDNuuei0rqzKjAh3x/9/4t5zNUviz2n/YcwPmJTrk2QMyEOY0Bgf/Kdr8f93TSri
f3HWaCKjEEnli7E14Bv8z84alUS7Wmpj14yWU79G6qTkme31ClJAE0uz0zLBdaRRfdcnLT/28pDv
x77Elt9K8X2Rioo8g8jtx1EkCQc/DTq1DnU55N2IMFHPQiN7RKFGR2AGOkUyUmK5k56aacLhYYSi
KwqKRJxfquQ2IjZ5XyhBR6zZHuts5Y9abd0i1OJhqY9PiagcJiker2rK6WoAVEWhl86wQ7ITOQuu
hAeGJbYkPTJxSI+BhSNGJ0dvFA2Yz6WqHbv1l57+8q9fhEg/9sOC8AJuL6PVivYHVW26U4RN/ctU
vel3Kdu6mvX85yD8zATsqdMtpFo3KC4UjOfy8JSwRFbndy1y84ohhd9UW6LdIR8nNY99A/wCaHgT
OVxf3bipZcQCvqH9tMqbmN+L5pQlT+XsSZ0TJUiVv5r0s2N+E0fnEZ/MDMcHCoE7kRRhi09JvWWI
LVjbdobvdGUX0EYwNw+hvomSDwv5ZoXUddycIZQGsEKDxxhpIMe1/CrYTNLDh8FVndPEnfULPzll
dqF7YXAA78RK/jg13lqbhD4SBzcDwZ9BdEtyn4tVGvxRxdrgNoFbFFuMRouxKftdUF5N/akUD6GP
m0S41eNubN9ZV7jodDfSwNTV5ucyLuBByOIgOEjjbskxEITKW5E9iXQNLsHi6GMWAkUF0GsSmpwG
EidY8cbci+OJKEGg/ocigghQvBCpiteIH7S3O2s7ZE/RcrfSd1A+en1olfPvs2i+JfiwaRfssbuo
kzfRrWM4zOsDO2EFu3WnPtczjAFy+3CK2fHynhmfGrLeXLrq1qWrQWQyDwi85C2Pdvh1Wus4Tc9R
AhE+l91guqrhT4/vfAQFiaZG6vkirP9H5sOdcjZ4OWP7EmlcM2jWsu4ug69oTAC492WzuGr9NToi
0pSN7sHsttzRTm0CCrdGpLqygVi4lbFV6Q4nB8QuMPHKd6k8ogXKK5+U71rfILYxq6dM4JsBFNIZ
EDVD3WPgY7dStY09tGeaBq+GzbZdO9iMRKclgH4DetZN6qshfycOe/3uBM7HWYuHZXjMxgFmb+Ei
XQKXdOznbZZtOulSkf+H1cD7rNeqgOscVCbzDQ+5h62zLiM6MNmOCrhXZ3GwGwCtLMRPYXwe8lOW
8Q9QuvXxca09Iz6nkN9rV0UonjLyLroeNEzuaNN7PCnuSAhjkbxYTus28nn9cdLJ7yhuA8vO9QdE
LQ6iJNSEh1Y6td7stV2MiutFs874Vz0suscy37cfQ4PP/JWXSmesJKt7eeVxmvi2Xy11C1oHnT9P
B+OpbqP0Px2Rpfn8qkaHPPQE0Y/58oNI6WDr42FUvxfh3jdnU/vQUqLmf9AWOePyrW5ke+lvyLdz
ARdKw3+f2rHDOzZjR9x2B3WnIwiXeUWtFkWECyQn2I0eCFP8KxaBVZ36K033dHwKWblY5k6WH2f5
ystQZ55Fru2MJGirMfQTpA+Bj0QB7bSr7hyWeeoVbu2vOTM7ZYOYsmtAFuBhd8r22Cc73jIjvmH+
auWTGL42I6agLUPUrtoX1NINfE2RUwnS+oYFjl0n/rINdjLyf5VDfyc6xHCmuykJnHKI8VGjspiR
r3+GcDMh09iz8IDnm9fvKQIqZzF96GE5g5Kz6/wyoEmp0fblsEkFqCQpA+BQcCDo2vrwVHsqW9Y9
65MtGZec8ttk8UfrqsyP63pPaxjISTdRIYYt/pYBOCmjnyKWjD8q+cHixgl41VfVx5v6kZGZ58v7
SMGdgszeZXHllBPAImYsiZMm20A4mtqrxdS6rZ+TR7W6RPPLevoM6ZNcHliIeSKVlvGacYpPKeYF
3EYCruKmeZw2o8ejUrmUbwzA3MplFB1vAmxye51gS0FklWq86dMZVt8A1ThA2JlEAdvhaDcaLu9K
QtSl7DVnS/aKapemB7G4ldOjKvwGyj0InpX5qBCC2Z9Ccjq7k1R+6fE7ajfWbPcsACbxG+i7eH74
KSD8XtTK1hNk3ydBOKTNRzjtqvgtLj4LhcNu+BFJAoicGP0Z5j+0d9fSYySeXC14A1EuI8qKUPuB
MSl+pRBmkyuo55VVwK1njwyaXDJS4lPvCeTbXMTwxH69Ex8Ec5tpK3XjnhWjpzsh3okVQlAEX2H7
I05PtXieFSDBRIbyUamZ/Gk2gvPgoumfwHLsnLrTHvEBHDGKOm20IWbGcntnVLYQd92QDcRbKZzm
+YV+b7XpNKbmJNVvU6mEbWz64rUpbtr0ujR46DYmwTGK9I12mjZ4KwWngoM96Xat+ljTHkXlVUQ9
FDWVL+HLF4zG52R0O6KRnAiD1iVhJVxeuJFdJE32dDbFJ2tHrwE+uRdxW8JkHiyIxMUJU0kfQEo/
ZWukTkvaTWjiRrub/TMOIZ9Y1tyNN+O39TN5Grp4zktgBCiL2/4VB1kgectITsVlUEgTru2lAyhV
4Jn3OEX7D5MrDEUrmJmALfxKdZfddmZRKHxK/Wtn3AYX/eq2oRdh8mpgvVBvguBG0kYy6fJ5Jgcm
yJqvrLCJ6pjqPqgocmRlu3d5QCR9V7evQfWYFX55IWFRBi4gAS/RoaiEFSSyEQVd8BNrpzDemcmW
T4SEGq0/JNgpc+NiWYvNJ3W4c9TS4buSdTZ5aIMtw1+7ii9JcVtHuyYQQdUrGkA7jDruFV12q+x7
zJoFvZYzhUfOMVxFRukpnFXxriL5G4bTYJMM1J0KZacLfuRaTJoh/gBOw3jA1BhOADg1dxIwKIt3
/IHYo33E2rMf7fJiJ7jwgPVT3x6i+NApX2rz2c5Yu8iZ6mHmSpLkiBMmaOKukSS44YsOUGv9xqU8
t0dGiiSz2JEGECploJP3Lh7CNXraDrlqhJCPH84ppWn2dQGhGatRGxKT9t6m0qZzsUikW8n4zNSf
YLyl1bEiVrl8rwwwSNNDD7k+PtbWiW4/L29Yp1CHWDsyvrF1gRKsn5r8NWfO0EPgbjYDdIj8pTe+
e+OrGj5ZShM3wUgdzeceoic3tsuriOHQhVbkcEwnLqystKPSMDhMkQCjKPxSo+e8v95ehuSqMusl
zcuNPUqdZSN6errPFK43jawBcL0d1mfz3jEbiowtDuX8yq1gMgAquO06FNaKEhPfAg5G+Eqh/ZKn
xYGLtmbgTUDRk3EVNDm/aSC3AYxrOqoPvkNyscB4+B4Dyol4fYeQCgT4W8511SGGJZeDSUgl3Yv4
qDR7Db5Fs1WlU5gDrjl26eNAqDNf1LGol8R4j9HEVuF5GN1rfDOQWowqNi5PdIKZiOMC/LqXxlcM
5PCwSTOHrxhT7Ymxj6Vb5ipcnGQ85ioMs+wS6v6w+BGka6798iHYKH6pH+W3mhoxwqpoKLsw++wT
LE4cly7XgS9Zb4SL+/XyGGRf4hQfJ5B6c3ETugt8dycOd9191m3OoPWaNK/T3KBrJcfanh1J+ta7
58Tn9O0emN1RGHA+qxbCzg1ZCnaofdbhjf+YagsNsnBYmLxYz0W+UKZzaIiHQF3strqvOdX4r10Q
TtGAiXZDXkxmkLEyUpDE3oD9q+pWSftrZvwYLW5z8dK5vOYavCRIJXb+OduIsN/JfkHfjzfcsJvC
lcZtEJ9bdJwW68JSzu1mifCA8Yngm2r4nz6H7jzzo6kql71jKU9l8KuG5MIF29E69fNlrq4cLHmP
VxTxoelHv6PhIZpIF18ljwfpuzP6U35Mxksa/fx1wcjPpDglO93PRsQSXKiAOZFeCWDI17ifLwUX
RCjtzeJQkb7Dh7j/jdhl2i+ackZoUyQ2X4hl6ym3kabAiwo/JOMpY7miE7jEcWMv5TasiU8fCQzq
C6cRak8W3jXkURYjGpsObLhb8FnijAsgvsXRCXMAiE63aV7z7CdwGnY3hJ86kAWI527VszJcpQue
7wCfGYlyTDDBo/h5ErGVRO5e/k7iZapCZ71QxuVkOtjP+63F05ANpxzXaxV+EV7C/brLtwRAZgGL
bk+Aoxr+mOG2dWqfikuDNdVe108TUUeExTqDQb6F/T7rcAnh/A0pSXhuAuxPJu8mw5qBfzaTMqf7
NAj/jpwQ28V+DdXLiNKaDDR7mwkD9m6okJg+S111jgmpLS2ZFePHWL1UemMzGRIoUQyuQZQn2IO9
VLSh+kVcM3r10iUejU1vuQLK5gzq+rJQxb328jWe3+vym7ACu5/edZFNsMeKClCYjpGddXNxiyd+
BHIZSMpzdAx/BZ2dWHyEwrZrGUrHR33adPnvIEHZR0wbBo5UUaaLvy0fgdwBJVa/h7QwJXM28ZWl
tKctBwVR89IqvMLoenXRIXjRYS9GHYEHZnjRvuf6RWZ/2MLTcar5YayedYVgsRYUWcXa2Wks7Pi+
OpxGaUPj1wDizEQfWZaav1XmQ+yDWDIep625C9S7UCBE2C8d8Dcy7c0M14KGVPs2cS7TCpUq7YvK
t8pz31/L6dwB3JdjDJzcOVr4vOomhehryD8MeFyQJFwBFGtWPvJKcSKHoqPObwYJ6jMi90e8CEp1
zub7+ldbwrvJhKGYa2cy8S1y8IHgsSqEazR12EEo2DL9RpeggqgPXFk5oF3TpVd1fNOJME7D3yl+
+0zcQt9JGzZjNBu5vOcC2HUsFrVl/Zb3COgn0Z3lTaMEnsIRZRjbsntvAsNOda6f6B4DXJW3DSOC
dd4xp5tuSjeFzt5Wjb1RfzKKZ3oBO0+8BH32NkX54Ud0VvNESbwDs1KjVMfOTtCgL+4LIEc+eXnr
jxIZmxxIcBF99AjJ39eZ7QLVMlO+e4WVevS+GmxRBVBEviyvsJvb9EXi/cV7G4mbLKLBOQiA9sJy
Q3zl0uXgOctziXWoaR+G6XOmnZ79tT9S+E49LsPo1LioMmBZKUXrBzVx1jOkQQf6K39qmL6GJXPW
RiirBKfkXgj1y3p1a8PDu2Fu4Pe66fiZNs9heWnFM8036hmGu7aYPEfLjV5fit6gSmQjNybjiz6/
5YjLYUgIwDC6gHUwSVcZ+SBbw4OkMoKN4ubgtNmkXOItRwJ3K+4Ocgm/tGZw1+8lF77Z3rMqEUEj
UdfXbLrp5sfl3Icn/O4OIXGob26hfG1RZUiczMOTELkN8hXuFkJqt585SiIqAp7EEXu2PDa0ksgK
MMlG4sMUeSbJ36S4YbZtHyRYgP11JU1XACCK7sN0BweVCt8jgRZH1lROpD1lsS+ah7mi0MwfGuGx
nkWHz1sw7ZEKLMqpm88BtWL7KooXUTiDBsCutzeyfe+SOWmdAfkTenAl0CtYSMSudx0jHh/8ZNL4
rNg8IGrrrMlb0Gczj8GEgOkBYKAh/8r5vRE3wVst3IL4YvA6T/Mt7XKOy0fF2AB9W1IaV2Yv5qFG
eiPuVEuk+izcqXdkABUK9l5puQ/zfT0f1dxfe7uIbaCLkj8+VMnFUN1s9o2y98yaSh6yYr2rc4R/
cEBOFEJ1xWaOjy7yE547aWL882Lo51i7G81kp4RmB/GzYr5ha7ONeLQvoemhe/EhoxI/uNZQDO+n
9B3HY+VOmzreZeuD9SrFD3h3vRoCKJQFB56qsrFMLDSfQvTdyffYoL25JMm7YPA0dzETBbDzRbDq
bewkZLRXv0WT4nBE4P8130nO6BlhuGCYS1bxdkwKaXE2tINUHAJSKx2uCQokPmWxsGXm4WUVT8mu
ZFLCDiM7NoNv5GwV0Kw033SBfOIT4Ilk42EeiSJ8SWdJ21gAWSC3DOWN9SkiXxg7jD+Qt+RuyGWp
7rtiO1sIktWXMdw25mOUPCbTsZtuJWIQ/cjkaKRakB0+UYu1k5Bv3oplo8vXhN9fQ5109C0xgE6V
jj05du22X5xpM3t8LySkth7vNq+nuQOLIXxWGdatfTc8U8UDIbM1yVkL4XRIbZWzw5ozeBkU8NiY
dTN3UtrV9cDVwpuwkf3AOnBvexNOFXP91JNmV6INxfQErNgJm0NLThUHiIaZ4gO7iWMZ+z7vnRBn
ko5zzmx+qdEmqYXl9xsQSsvm1boBJyEiA7M2JVhS3cf4gW8x2QzbZPppr5IEqHyjEkhzSstfFDqW
sE8nT5Y3gEsYIfIw1/tlPlZ0YzA1nEC/LyS7MxM1dEhH+YmKwYkEP4ZEZQIWYB7GvHvbezIjEFLp
3oP6c9bf5kqn1ek9WAUwaBi2obcAIk1sEDYXA0NSjZauW5gO2azKRXBxfHxnbdqqNRTw4dsQPSpm
DldsRDy4w1bfDZpfU5/Yuj97FVxEsh7N4kGPd7P1UEpvGfVZnt0VOo+FKrFnwCqckShzDW6i/IhG
V5GfUpqh5aaAIuWEwdC3tnxIGicGEaOCJR5re1nT3beMmHn/2QFG6XuD6HuxTjMyqBAhZJwG6HWB
xvsNFeEdUjnmYxyGXy1sPLUWNzSXnp4csJV6ZcbrQheyUP9QkCBU6gZWvOKb1O7z8mI1r2vBVX1z
xHXxW2LQZGN6aAse+XUMP7mcwsAMJmAcDTbitsZwn5wsTMVDyKNHe4eqW2zf2/VNMfzPOPW5h8Cp
epq2s8bfrr+E074NIkeimG2CS4IyB5IOqQZ+8qkGP4uNE0zHStA/RM6fC3wdWTufhjzR3CJTWCdo
7bHRPxsYyLX8prDnEHdR4I/DjY9Bn/nze9Hf25zFIp1ueYN4CR8lBzIibvDmOaST2a0TuFF0BJLM
qPU2c2KaJhm0DVPmC4th16T9MLqTXn/KswOFXAbVSzNrHuse4g0Q8rU0iysYTthdM+ZxyiZTmXSv
x1z7VMswNphyqox8wU0AP4Ij8x2L+6i4Bt37vObHDaQi8pxY5paSsalrnH1fc5ywoHdi9Q5ifTPz
Pm5W5ThUJ1pSL6w8Lb4UDi46zIDy0zR4cr6VyCiQ9wsToK498fPTsc/de8zGA+E3inJsgWXwXPGB
EGYYRXBYoHK4PDbqOiZj6sMOIer3Y/Vbl7xVrhjtVOMyDZcWG9tI7saAefyZB7YtPuh9auUWVyS3
bwhuNgiMY6wdDJdiepQ5+qLuyVQ/PpCd8/6q6vPgSeBof/vNyFS2JBboIbS/aprUFhw2OEaHDRKa
vvaaRT4/hCgx/VtTyp7C/r3Dx65PvKAr7ZIfB9moUwVfSf+yDJcmP5E+nrW/RfHdByrFLbbV/tO0
djLVLfWbhIwTEAFn8E7hqXiJlRcLz9iPxBKqCkLPMJmu8DhQHwqvnDmrk7ffJspDUm7q7icZ92P5
QFOpHKkVuFu/yQ3lGWzW2+8w1OdJvKvAxOKtWIdsGZgajlcZLxtOXD1AnaLn3tjQuGj7lJNE5d97
fKh4hiJOMIZMGBC2vf6qhR+5vWKBGC/EDBRQyrFCQSf4XhuFq+BCzxRPGPaceYTOrUC2rjlPA2qa
lo/q+EyseQyuOdwNMuCh6bgMmCX4+jwRm9w3PCZKMc0Es1Ki3gUi2XSZIaPCPGdLccrQR2pQR9Qg
sN5N6Xcp6Md8AgnsJTwl9OsxNdhXp/rTttuO875bjikWzDF7QINKAVLE53x6betdKhDfQTCD23kW
bX99Zy85ARylDBEKBpy4G3r2Pi+z81lXD7WRU+Z9MHDTjF0bvzBQGxP6TbhcCcIPAt3YfY3+esgn
RAsrQc9hINsKg/JiR0wcKpVi2XXpvuY9lH+yDmwc4O+OcVpXXGLxkBExrr/laEyHjuijY3xtSsmN
GghFNWFNhWWHmUmreuVFm+B+e9ym83ad2gQ9qmvNlqV1YbLJ2m3Uugi46Ycr9jxAeTh2Fzs08GCw
UON0fknrE4xxfWa359IGtAPNU7DDHIt30GFYz6W8hBg5mkckkzOtWEBf5g7ztikOjXzFAA2pcAHu
5lF1rbUfQTUj2IEj69D11K/DTZObtsIMaLhVy8FIj61Ic0dxOD8M1QmYKMaOo6ie1nGTkH2KAFBS
oHSD15sbTKi6BkNnuhfqkcG/TLBz1r/qv3JBn7wDSC+yb1wIhXW59yTMpMWWBEWohNwNU+Eo3Q32
lDMSwtH6beJNfMS4+hA7asbvGL2qwkMq8/3TbbQCpzgg9TliZWdeMvkzMq98JCd5N6uVb7IaU2E3
qDZCyeTF8BqP4iumMYQdl+Ck4Tzl4oLlvYy/UbWTOaZo9GAr80kS7ZPEcrhlN1Mp34L1YTbPlrWl
9yv5I8W2k7BTdR/DkKOsdSI6XvjjREx4Q8B5T8DnOqH1A8aIusHvmRzvprPMX3AmfLaLtCezx73W
H8W96fe5r+ApHeLm1JZf6F8b6U+Sp6y8ryP7PnnU+arB8CzON47+ia6q80rm0yOzz9Iu1w2EeAMs
tYGSvEll+BlgBvGbGw4TuOJBhLeXMl/Tip2mnZWotJdIsHtzYDBKjse6Cza0nc7fWDAyFCe4yCva
33iCBo0iKKFQzw5J/BNaVxn20Efh1Mqlt7b6cgjaU/BFf9F/heIhLSl7Tb4Gwzwwcbjy0H9iR2S6
z4yYWldeyWT8fNlpTJFp4cAmZp0h95+xH7MUeq2u39PCIQr+WpvVdqLGrh7b8md+buRLWW/WlAU+
C5Knx660nDQ80+1rI55q+dlw6PGyG1OMJiCJ+SM/zeVH4SL7J4yb8PEZVkl61TRciV8WCPyRZSg7
sRJNVu7+mMKOUpnkKSdBTbgg0llEFqICbT31WXpI4CRRMFMXmH/KKk28PHflueETJgh7GWb/wKfi
yVSai9md5kvqN9tC3bV+6TNG4dpHIHiiZgik0wIViAXPUA+8b8/Yo/GYv/OzibjcCQcxNxrzwtIL
qObC6CPqPzvp/c902nrqcISpKgs3ycaHDxTQruNLtLEcebSO2N05v646z3QhPUjCaSKR4jZV57qQ
NtRMFAladp4CxpKNRX7RI3fRgkVaFletW8YNbHRUtPMC4xcjn1EDtahzoGlKFwKN07vpIeiSv34h
7BPfZid093E0fpRZ0d8acoTmkRazZJ7IUIIaYbFelAbBW5VJ9wgl8gW/4XO4Mj3renjoJYZmU/xB
jpb8ZgFBEFpxfETHPdiNfm26xDqqUaH4aijxFGuz7tWG9FmIwXieq+nwx2WgUr6TG2kQ8zQsZfsg
ctPb8M8g6Jtz8BCG+bzVakXe6bownKywlD1wJ7UTalVOp4Q8eYk79roRJoFBrRg+DNUm6nhiRwj2
iDrf5jHmjWkxzI9dp527VnmGZWYehVwE5CJBTs47qT0tffPXL5o+f9aogHyyBZ6lBYZh06KGKRGi
ugBffO1nUC1PSXpmq334PVvjs6zyOVRYHzCKmxNZRWG6/hF9TPtDlIl0nwQLedBWpaMV6gPyyWD7
55+qP3bF0WSp0PQlcn19qPaCkD63k57vJnOGMWqoozevJ5YYyTLsDrSzEllFl2LO87MoAghEY5o/
ToHwg6YqOxngOIn2JuohBIWKF/6GjFZHGYejpUATiyZUvOQDibtDUKZHdSxhs6vdh7ro5jsI0srR
tEw9ZZIxXcYuqFgdSk/o9cVzpw8yuYgp5bymBtdaZolnVc1Va55IhGJllqxdZdQ9W7iL9z1m430G
Y3EvqqQmlEa7D+RkOJUtIyZlA3Sgf2nEovS0jpgLoYT/02gJoM0YI2OO9s6eiG1m06CZXDzpIzTe
arYja5pPpp4sNoS7ydEX8aWs6+VeyHq1+V+uvsPjLuN9/+9V6njGyuZfxXd//Zm/xHfy3zDmYYiX
dRUAlqL/0+on/U1V8BGKiqgoqxSdf/MPq5/xt1V7Z5iKIgPTwoD/T4+9/jfFXA32kmYYkoqG/X8i
vlP/i/ZO1jQZa71ENqAqyoC1/lWjjplFEyV8Rk6OKpQ9FGkNRreOPDKrOLYlFvRgIrb677+nN1lB
DzGELcicnHN8DiLu3YBrQawWvxjNdVuhFNdKNBJX7irtEEFwwWwkTg/1OOdcMYyFZnm4dprR37GE
mO7cZt0mwcZrC3KDn4g1P2IjdQZqVwn7UTWYDfQ8FyV5In0V9O9MA0Y81uO4m7U5esliywX037/3
JukgYReGPFCF9ZKDV9ajvvZiRQs99tScFAaTt5xWtYvRbcPA7N/C6ncKdfUF7jV7eUzkllL2R2mK
94MqB0866jonkrL5xMRrPK8Z4ETeZtEhk3PiWQFNc4cbOtc3soywUg+xKMkb05xTxNnoFUJNF95y
RSYnYbLxxLX7fokoza1KVbeTyWvDz9BApM2Qlkj0jfgut2o/jAchZ22E7Fd+k1C0iyaZAdOSMN0G
Q83nbFuX7QmraPbSFQzYMp2p0qSm0yZIc5z/hXxO05lfcoLppMkkgmaTWkb5pCTNI7Et0iHTBGPT
kvp0FTphQRZoaK/akj3ntRQQVpWRFJXEebNROUFQYtCxoJnc5mGrsU0q+7c2QHcIKCZn6IZgrzei
A847SMpxZ/dBO24WMFE0PI3mo3WEGNB284McxjhqfCVQwt8g/mLn7ecEFb90o9gf5yJkjr/+Y9nn
wkbRr0U1D/YkaNQ24WUR5xedlAd0wa6sx9jhiyC5d3J+LuvpY8rhsAZVWfqFqlOsR4vmhfWjkiB3
VOA0qFnHx6TldTWgp1pY/LskP+R94JsGazBYgmz9MFdviZk+1lXEBDgOmNq6ZtZFCAjaBKuQDJxw
1RctCNIgOyIBx6VUlxiju4Zq3gxrID2z2vsNc756Lem05jPsjdQLo4W/LAOaAESUlz15gKy9uPOi
9h7eIBwSFP59PG66Ak8dQK/vsc6/Orl8a3VGFGTeOI3MR0hMUK0myi5bTDqOTPkJMJvXOpKQPkDo
oLT5XqyxUxrkyNVmfQLWC3AR7pQdpyvnzOhCx8ot3yQY0vnD8/nGSQoUJ13ufSt9FHDe6TXcpADm
24TaV1tVo9fQs4gaL1PfvgrjCgNdGCrx0fLaPJPdRUs3UQ/PKdGTt6ysHxceWBuuNBMdOj1xga09
S8GbRg1XLuFXkzMVShVa8YR5lpXnr9WQ6FslDo5FGW+ZsiEFm00yaQx9SzJF4A4FwT4condOsU0d
sJRleFoZUge9AWZ21Yk/6mu0ZI/AYgzICiUD03gh5dNYHsyRbK92GF+yUtqSarIhevxDyxIGU8Ej
jrOjEpkcO6V0EwY8uxMgdoq40lY7/TMBV5GQNY4AQ2NWBLVDrn/HAJWUBMVpgqUZV1C8asi2i5b4
RRg/LIvx0KIbdg0RVbAlvgekfk0TuqVElrEkKjBfZeaysWJBAFMbTxKMN0vdaMMK7lXvqUmojKIF
PwQY5Rg/CKxqb0S2so6YvyWlRkeExC/Ij5qMJGOocpa54kIyZkbmlvU0tjwZxfSe6IQYJwuDbzzj
pxKQG4gFPRmQpOS8HdxhuiP4ZZKlNgwYR6EUcHuR3YnQ0EVKQhFA6mOpyVbLtEashmXORjEbXwfc
rloq7YJcILgnxs4Syozyyo7CAbG0ElFKKsHNSsuDoeLPa9kzJil+hXkI/DAoV0LJuJkKNXGXGWGa
sSjHyYwmvBzRWVPfYjIN7AA+fBYk6JKYfFbMEpJe++I2RIwotxvcrreOqFtgXaJbL0xrFfatRg8D
jLbTRH2YZfWLqjXn3GRbngTCTgaVbPXqoeQVZ/La1zZu0XsvC0Q5WA0Sij5gJD6Pw0Mr1q/wZtiq
BKpyGKyFx90Yjwoe0wfoTQb5aU3hTIrBvnL9vbr5VNMiPRQhC+VUVfIdUdd+lVfjwQzD8QAHEkvg
n/8r1QnA/izuNuM0jxtMPWw+pmGNdUCouUCfOAg8DbbUNMLhzy+FOQibnr+eNmbpr9p5NMWMyB+e
o0SqHqZeIOtLzIK//+Of3/v7L4OEcHkpP5oJVtSo0byFht561rCIbhVMMcNa6c2qibck8Ef4LGXz
mTQjhmJ1gEdWgr/yz18Ui3hALUfLnRvtTuC8/NQI67FjudjU4cz4NzmISV9+J2HIpzMJ46sibGVl
GQ7UN6NDnEWMRJkdOdeS9L8d0Eq1Z2Jw+O8ryvtH1/8bydQ//1pV/vXn/qoqlb/pioQLAxKEauK8
52/8fwAJCZITdCYQjQYAJ2wg/6gqzb9hazQNi8pxLUShRPzbP/isBpnU0FRF1SRIesU9/Q8cHYa6
Ghv/bpDcff/f/2OIWDj46qJsQjihipVXsNN/SKTO9aTvJhpIx8Tybod91wMLmtuXaORsG3j4aJqj
gwU58TBDYnTWJUm6JglFa6bQjSKuTXa5kXf7nojKrUH8kLnUw6FbE4lGolveoDmiZ1jzinJLznet
0ptH2Nu7WCuf2l5LNIQeGCZyIo84hYyDsqYgJRKXPJ9yRiBBpVzhuKoMpEvl0KsQKSRdcvGKDR+S
gEOXrUxK2NKypi5Za/6StSYxtWsmU4WC6VjEnKIkUbJiyaXRowgjDVQizkQogAgJMdynNeuJ5Nf8
KqvkPxE60bB4ri7Bmg1lNaEj1AwERuKkMD1GIGqV4Vg1OplSBWHNYmS2H4GkoJIY0obp+pwcskEc
UEaH1juuL0dURuUOOsj0K+Kr9J4cq2ZNtOrXbKt8TbnS1rwrjqR+Az4DqceahjVR6BG/SB5ieBpS
M3s0B/OlSEoVO4fyE4ckbilrutaw5mz9+X8oxDMCcJkD/fm3uspExKhfIfV1u2RN8QoWgrsi86kG
Y36t4zy/UeVXftDBEZUCQoGlf+fuPJbjVtJt/UTYASQyYYaH5T2tSGmCEGXgvcfL3MF9lvNe90u2
urfOvnE6Yk97giBLLIkiq5C/WetbrvOOdgHtnWN9SYz+7BbBs1EMw610cPH3Oj0Mjn2DMJVEsVbL
ej1CxoLIwsqhc8fopdU2LMgiG3UqGaRrdSh1UtkkmIlBvHl1KY0Bq9wFjvw5wlUyM/IuCAlpxuBx
Kt1PpKQ9pTLEGIPhrLZekpHXj5E1iIwRxDjOeMMJtZBRgdOH+1fDL8zqWKCF8Tug0Y2PisiJ7G8R
+luo6OitjXOVeVuvemCWtvaYy6Yj2gGHVW7dnt1wuEX4bu+8qHoM2TXM1L32RyvyaC/T/ZLkFyS+
X4wG2VRISkCEqQNn7zDdcyB/qxYSuAjktER8KYflzUxr4oTnSz185gX0ZrrROhsN3kjA9nBz9MrZ
zov7lMblxhQArWD/JRN5m53cO8VTHua70LwY4fzWDQ7AYIlVoju70MRnArIWSAZ9iAQNz9+c+hfV
xW9d/7Xzy1OwINwfq7e0FRq59eRM7QppzL6v7feF7Gmr9a7BaP5sTEAvo9onnJpzar9koblVvcJi
jIAfrSQDt6VjFhuHz1bXXZ2g/BmWkqk+sQEcu0xtB9LxBqwMo4dLRUcZ8CNxwk3Clj8V2XZR3TsT
qO3oQkFFh1Zn14Yo1rg8zz7pSTnx8kO9aZfiQAI9XSFIYRff9sCMsA5e5qkw1uSn3kbnbPkW1o24
2QeW/zgC+DchR2Ra053bO3vKrwi7H6Zyj5yTwTQDoGteGBvTPkfmOziGvU3c4JLLlV3fN3FOoDwS
VQ1eIDcPfrB1BnZynHrzqRLqlAz9q+rdn9NPF4EhTu/dIC9Mey0yL4KAEAXvhkXscXabR79TPxyn
2YPRPwkvWtVRfQ/f/2wG5rU0WX+qmbCBqrhzUKiXw32A0LNOqNQNSLx5ce9BqSwLylHp6cap3VtV
ex+OROnZbHkJxtmSnXzXdu7FCoOroVy4O/a2a8arNRPvlm174KaDBDzaDBRzNLll2uLsQW9nLRvv
WhQuoEjkIOG8y5ZqnUpwZ1315Ddsv/ItFJG+st/U0Gwn9FWEa+Z3wK1XAPaOgwv8omEUm77aJrzj
lOSF1JfnrA+YTBN6nPSkteTzebLLDTORr3Wnp5Anr8j3ym/P9jQcMns5Quw5DvAn2B5OvAvTxLvU
pEzMZ2IH78oCBclI8xVUh85gX0dGphFXm9gxtqoT0CR/5i0WWATPifpS2RC5++4afMqQxCbzt77K
t9Xs4/q+2RNNLtw6sPdkEHBcMKGQxFWMocCo4mxNE1NdP7Iz5RefI3EN2p0pyy39/ToPO7ZxO7Kv
2akp/onw7CC3b9GyQvfALoWmmBDpuspXZfrZjZ5CGLUkVwnvS+198eM3I4FcXptU/eVKhDR2SbuN
saAFVPmg0DAtyXUNEtsJP0/xdzOggj5iCF9BvsYawJibkOBqgi4HD4zcbEUIuuruSlg0JtaYxmYP
jVjMrr92DSr4BDorGdw2Kski9tYWB3G/hHc10/SYMbTFbT9HR74wskFHuH11mWMGJjpFOumsqQEI
k4XGapyIU1YX34bmXIw9t7wvc/LeLm8DKu6RalY5D3V5RmwvvK+wCtYgYilNm9XMpipl1+vZ7bZy
TuZcrmMSDKaOlbCpEGs/izjaG9aD0LONJu4eetsfWS1Bo1t6GuyQAQ7V+3wqtfcZXZC5AgqAmt6o
hkMB4r3yMWS3qn8IMcHehROpko0XrSUH5130mi/OO+kLn7O+itaWGRN12Hp3NHj8+0n4xRZkTHSF
dQO3hADeg7nieiicRoPvFlGOSIFOtVI8OPUg1rnHhLVMk1XNf6FMFbNrlwlEYaaKAqG6WnV33zoo
ZGtSpFgiEz3UnQ3AeHdCQlFw84oXLcLGgeE46lleZJGMCaOIvWpbJCD+Mkvs46Rd+zW04tAqeXem
DhIFWSSHwKNdnZQV7R0OH1SJtI4GoTNhiuyJOIbJGV3sfem6dYP2DLoOpYdEQdfjinTlez2670Y6
IagKsmfLxXdupP03Y2KanTnb1BIbT0xPHdMxUhvz70WMtMv57gwoyZw4PvNOAtWSYgkqqmBP04pr
NSAGiTB50Ec0W/GXzi1uaWXA6VEXOw+JKC/P0didE1XvsxEUt+8oDEEojLyS3KVswEcjrG2SE9Eq
J9ZH7hPDHgb3At+XkSRP0JceXCvfwL/GZeXY82bsTCTnuJ5Mtsmuslf5aEhtXES0MXFzRGrYxwh1
ghCSWIgzVlhGvK477wILrIKQ0383K0yQArWcUKj0W30piuSWDS4qpHDiDCF1aaV0ndUT8RFVT2JS
PyGEGNtMT60mPb9q9STr49OZ4ZYffxN61mUqAEBk7egZWKenYYGei816QoYqk8gThmaDnp51jNFc
PU8b9GSt0TO2kmFb9jF2M6mFMz2Js/VMzoj1eG7Sk7pMz+wkwztHT/ECPc9r9GQPDri7DfS0TzD2
qwsIhZ5VME2RFUaStH72VPiwdGCNPh7y23lFVJzatHXt35ElOt8ckLf/uHiNeCnEMDA7m6FcGUb7
j8vkBqgClLeq2Js8mDFrhLapstfa7vYV5nGsHhiFw0k4D76R1TcHiStOS39jmjbuPg3lprfY/Yfv
GWxpu3RJ/3tXeMv+SgD+xzN+9YPyD2i7Lv2gcCjcPG3+/xcJx3MkjByf1A3aQd2L/bMflH8AwfHA
Amg7P8Z7Zv//7AfpL/kDYL6myd/29/pB22Nj8ns/SH9q6sgOwR7EgT+gg0F+7weL2AyVWahlFcYJ
eWtFvF4qUo0XEnOFtXwljhY0eTT9mKV04HEhVlq4j/uWUZ0jXsuLkb+yX5xXqViuReOuu29Npuyt
ctpnmRTnJUv3S88R5rMnpfBtc/luOQxovDZ9qSdjepzxRLQUvGW9YOLNaBqmMtpaDlCN0LKfdBKF
jJrhSuN4hj3wUsZyvHTGFkAusI90xoo1YRfsZrUmexjBR9bCBBSrYkSBJb7nxYKMzGHAbGbvibbV
JnP1hQGisR1KD7t4BGLN71ivw69C+UZ3jt5mFfl0an5bL0dLVIg+uHV5IUu6QRUPTltC53GjhwrV
5Lkt8COJsp61s8+EgqNtYf2P4GF5pS//Hpex8b2TJUENdhAiwfa2Yg67TbJU+cHyB+ABZiQRw1v5
izc3l6SWJgp1ZLNGt5Q3YMFqNZDauVmGAdevEAsns5PtG8O1N3Vkz29Vg3KtMohBXPJGrLowKPZA
YjC7G0t2cIG9PcSNOz1wKHyLuEUdHUtkMOFavE6Ih0g19bLa+1wvbcSUFEdsKSb3VRREOLB92WMD
8klYT8ObL9OVWQq4R7V3Gzoz/VQaT/ATth3AnHiQ4blJUm+X2R6SkKpRJ+KaOqJM2mKzZKAYuFu+
jk1ITGA2f5o9/idjHflPnsWaIJ+qQ010FF2A4pwcG14MLH++ztbkrHyiuc5DFo/rUM0WcVM2AvSQ
JL9CX/x6/DzZAngy6qO9Uza4fDQvsBLp0csSlOg2TYTtfTGTIr9afUBHYVdsezznWriBPFf6sjju
hZGIg5labiRG2ENYcjONJXxVgiDNXRbGDeIrTEMqConsJOzzWsboN7xx2E/Sse6UMsZL7lTTxRng
EabjsGtbQxxQeVcbu3bbs1y88OCN+GVZD32yW7diQBAe6rlLrv3o/bDGtr/VZFJNC7h8ZrBiF87H
2rCWNaOJd69pbHZ6d417XD44TJrI5ODMszSjKQHWlAA/vfoEyBCXVW5625uvTkgcoSDPbUVOONIP
zvTXWnW4BNIBoQq9vwGF8xNbQsHfUxIjH7F56evi4k4+EP95buAKE4zhkV7Ei9LLj6qZj2SZJFRD
yfeyAgjhamxV4PlPDuPMTLTpOyQsjD7GS+Z0n522+KKGTq5LR149tiboyjjFGtcrzh8X2xnKc+yT
4Cga5typjOc9gdU7v/Z9UDVDcPz4qE76a5WwpKLvx8C0dAXWiqU9+TN/WxWQPuily3gGZ6LtpBlc
Qxg1bA7MYw21hpfkQWmMTaCBNgRYeevAQaMdevORF5xE0hzIEzkP7VqiWpL6+Zif9zhAxb1hkt4Y
hM74XEQ9RZFmfCaUn1SNcD89TQCFWYYgUVNBkVMsZ2OBFCo1M1QBD3U1RdTSPFEJWNTShNFIs0Yt
oKPGAn20AUNagCM1CrikkSaURkv/5mtmaaDppbPmmC4JKmzb0mxTTTkV/+CdYs90NAM10DRUWoJP
luajGo3/Vmli6iLJxatzv3mKKBPTqTGPwyOqjeDE2+rbXOXDXiwWGA5fjtGupUC6o6kxb7wMPBom
eJu25rcqTXL1Qpiuhaa7RhAiV9A6LeDnPvaAxHEOVdZYa5OJYhjygx8ASd5xsqSHYOpn4CuQZGNM
MbwoyYMAMps6fnlsO4/XhAn2ocRfr3hlHiIhMzz3cvhctdHbaPXqYTDb8EbQ7Knt6mpt40Jdj2Uf
3v95GdRwmsPrnMNUab7Fi78LbetetOpbjUhmk8+Pi0/aqNeQqyascMsrRa7+4ysb2D7/rrK5/via
//f//cuwG3QfT/pV3BA5ZrtIHpTpORQPmg/0q7hRfzhMD3UUgWu5wlP8yT+LGybaDFKoYaRje/9z
2O0wPKck8qUlTedv1jbyLyEFzLrhflMmgVwSTBhdzVL+bdYdhHYLX6gNWZkylJ2kZT4D4UoHN3ye
F2Idk7I8WwUL+Ly16yev8j4NNG0EYTtfUfvMm1i0xZpBdnrulsQ5eNelC5uXET1fBPh1aqiBBmEa
Gzsos1VaLRf0XNFNsvt+rgRSZgNRf5AG3rEL6P7T1DUgUdpQkuLXQcbFRZnGBZw5aRu8kfbt4t/P
wuzQExoXJ86Ab+rMp7IguWqa8fnNA4/RM8+vTf0sBa4gGbtPbTRwGcRLprg/d5YFxoVmxOkLWBX9
4ob3UMG7dZOUgEzD9hAi8vRqUX8yE3LLPG4JSZK1QC/sH2SwHLEy159Nnf7HduzZmHZe6lb3vZ15
RHcm893iBMUp4/6clbqlMokPMWfjOxqt6Igpsbgti3VtbWkdyYpPb4koWfnlYbPNp3SADrR8L/sM
hWITfS+zsMeBnTZ3gec0mzD9KriPXj2yB4BC13jBRne5lElVI9EYcGMmwWa2zeHo5PBFlg+R2Idc
TAvHgM+x3quKT7XeGNhVh5I4UhjuK+HgO1bjyVzCgEOD8ZOE4/CyECdbO9UXYNLubdBd0tBhgzAm
gakqUD/skKCmMTQH5LAMmuI8sVBYBuHZGMCSNvGCQtz2vLVbORB9nCo9NQsC16b0XoyZyayLlDCC
PUM6URs82dHw2EZZ8XOk7+7sSLyOrbhWTYFZPSlbY1vmxXxIm0Pse8l6oKjACZ4E+7gb/btCFNER
phTh3S3evJZ3zjrzDfYYQvwYsLnMhdet7NSPdkMj2bR4AGHSjslfgcd9FD1GmDyieDOiz7CNvAe7
8LyHHArlOvJSuVGElG98hW1ZMpTcEJRcnKwchWdWhMMldsk8ryguFK563RmSVTxDc0zSQ6rUeOxT
mEdFyRDOzS8py19E4iJ6lK5Jhoa17GOLpUHVxveNrOQX4WHRaPMJSQ6YO7ObmnsjaekHWBWgP/am
8ygD5sjt8D3HHcnvNfCf0wQmkEWA4Sv7HqZVxrQvC0z5jc7diCxjRFAonRey0NYQz/Oj6Jzxk8fg
CLJM4xy92MTQbdfnVF86s6vPXtefKtNWBNxpy6eI1NpMyCnu4KCtuZUAc1qy4Gyr9t6sDWfP/Ki6
mKxRtmaA5aKeq/0cDvMdp92yLmcCuj8uacwYUzRDfTT6lFrLDNKTK2qxdbNy3lYVCcClctEhK7wd
BpR1yDboYbPMBesz1wcnicw7m3RiPfx98wcp10XcIAotA6xYY4K3I06Rlhfm1XJS/1E9zFWCIXsa
ur2H1xwXXPnFiAvGqg2ptWHROrvaj5lZsEdfUuvZ15cSegc58z8dhagFCtoDQLniuEjcSigG0NR4
jBv2troWRJ/sSjkTsmvP+Wvs5s+95Vd7uwUD4o7dQ+dlAJ96n/9g6rFKr/aROa0SZAuv05CCXq7z
cB2JYzxEn1gNYP/zsoBaBvmVgBT/UGhrCkKbE9+KIDY9xdWggrgHptl8KqKyZTGAi9xAxfnQZFl4
HnMEzzbqy9kthjMTEQxz0njkZmTfmqz7aWDjeCxa+K1WNIq1FxQ9aJSofLRtpud14tooBRRNoG3K
re9ApDahH18kN3CRiAzYWxDhUre7NehMZO7uWO+jhQjTwEP24AzRwVPqXfQxJK9KdhdIl/0lcRrr
P12NKaQv/+3u/FPztfj24+v/LCZ+PetfxQQVAQty1uDKFkKrLn8VEx/KSvIVhGQ1Lsg/+LOYcP5A
IAnyULk2Z738PdlU/UFtQh6DQj7p2cK0/87qXOihz++jElMhBmUqKal4YDX+f3rMwG/HuYZdul4S
+TiJxOXWyNrGqQsQagY0hAQmA+P5+quHrIu7be9c3cp3jpM1MlHpI4EEyPnSGan1PY7bwzh4kiBx
rJNJORgnMc/VzvRC/+RQHaCV96jWTaAneU1jUc+4wOMZX5cxSJdxZfPdCtz53EegMdCW3S/TNO7B
oN5k71uHqFMGSuUUk5pRHgdEg2D4OZWM+JYUVk/Sdqn2gRzNTUZQXNFm2ZkowODeGIf3widkGN2p
XA9T7JyyckLoY8XNiXnKqqiJuO8Gy76T0v4Krt14XRiE2yKEXCAnVhphFZMZXANZtEqWVSKJtnIE
7BpiTy7G9m0OluCtRfiySQScPW9sV7Jsm+MCnveYI3i9e4M3r56CiHJnXoJp0/fLeKr9DvK9E9pr
reU9V2He70cxYiJM6w7SP0D10DUHZGoAU2VLM5j1RXf0aozVSPjmkxvaNVmuGCpH6pFTH9kAURai
z2AnI7oGr68IQYoYcnnu1W0Kj4Xc51pUb+XoeCQngBzz6od06dSXCCEXnrJyXcddsxVZmF96fSyo
cba2diWyy8djH5dZBeV2TlDoDX403UzRTmBxxRNz4uqI4HG6RWkLAYDjeO9OoY+gzWyfalxRSYjD
hfsd/Dd9CfGO5PJb0E3ltke+dBzscjwWC8YN4gqVrjrFUqfPfjZeuWFe7TlstxAcUQqfeSKeJS9z
o/PH54aconPVwssE+rGkWXWy9KWNvfLUiogAvd8+zEts7U3qf0/9EHPc7Fp75kSEGTntFV3kBuF+
s4mMsiYGlJI4DHK5nRHO31V5E986w4r+cUHr5qBj7iP5wgFrnsTIXsAO5m+8PBrN3zOfxtJkmZ/w
y0qYMvYVMB6DWc42IZ3yLltUef14bNG5TUyx17PqWeJVBYGTSrEVt1rWfbSxL4GAngW2H5ZjTGpR
H00H0HiQK7m5vMR+fElSTI1VHRlf0KLUiSg+t4gCcg6Uq5yVXHdiwV2j6oqQJx6zmnxZG82oNsqy
MV1JSuUpyZqjVQYKx6lzcypsCQBPcwTZ3rDuutL8knTpNemxfIdZfS58kTzBysO97jXzWjHVvJNp
2+MVbbDO9YFml40gC4o52fMsceqLvGbQkn4OeP/uprnH9CjQpJFMRLhgiOXGJq/1JK1e3ucF7kKv
dJ+KVlXkeFJfxHOcXWhVAJau/T4KjoQK2qult5dVxyAUxJaOfk0Hk3I8dtXKyIkrz6K62TrRiONw
0Lg933kMCLlcz4nb7YagATphWRHyc+9LHov5mBoW8oFI5tua4L093ViHAo8FMrPW8vyf3mALof5t
FOB98zUqh78cihx9+lm/DkU6YtOis/aEb5mAzv9cH6g/pLIEvwFHu0LYI/x5KALSt6hv4fnSeCvC
h/5cH0gd9+3oaEG6dovW/G8diooz+fdDkf2BjpXlBYfpAaK/xzf+e4/dzwRbDUguwZdg8C3z6olX
xbRpijQlx9lcNvMUwZYnrxvmdXud5JR8ZiVLgNqspcuJjlbLWqc7flwmHbw2M6JpVNdsMqZ5+1FW
HFupOidVoLCdMeJfetEQnDWyWhxyyFihdR/R6a4cf3otinhBvkbcdDBnOPgM92Cldn1Rfpczf0Sa
EPs9MDs2GBuP1dpTiEqayaP9Zo2VjWWPjZjh5Oq5yK0n6nJYu6DIc6ZOcQIa+89L1vq/f2rX2QR4
FTihEZZYN038mzUEBzrnFGgrKN0qdV1gwd5wzQqgcZLMCdTbnjy5luphM3Tu0W5SF7oVH82R+Gqy
k9xEXdVt/QF5CqIt8EQ0oaMJHtcexCspvuvBdvDDlTbu9zR28X1DyWhMbn7sYrehlbFjHgZW81aG
GKI1001gWxxv4OGQfEE2aKZd0QPpHPLI3hRdhr/PH8KN42bzvjWH4NFull2yxCeEHUZZmc8h7iR2
rjjd/Hkxz8sIIM9CYrIflYJ1BWyj9SdWtx3ZzeYYXuM+D69Jm9/CpH3FihJd6GXQWKfcvrzKHA6W
fJ4to3topvxLkc3+evBcko4TuA5miSujyVvAIZtepNVb1FOoFHzlqkLjPCiBhiRJHTboMJBGM+se
WXKvuiVT97ayLzIW/YGbq2JurVAY1zZjWlMQRP9xFFede1Xx4eOTj0uf2uOtbuP0TKb7/uOzj8fH
IcAgO7pvORNVZCkmkiLY+OEK1K9zLe3OuXigAxya5GXs069Y+sgq4cd1nLp8fI7D+b4zHh0LuGM7
T9vSquHNCBspEnpGbxpt3HdW9jTFIXDEpTsqSog3/UHQN+Kb1Vlo8itVbq3GiXZ2w8kVG4v/nTiY
pGkQCUnkwW4eulfDLA9hz/w/64GWmhPCrNgjfc71y2ffbAHpqJKz0je/TTN26i5X96UQzjap8qcQ
0dc+zp3xSLrdk2hldKwV/N3cek8reFDGLGGSJNNnvieShy0JNI/uE+KGvezaCSXGkPQZ0ILCPVb+
DDqpRnNCz9+elCT+W1WOc3ZsfredEfM/qNPok1eTd9ynwVvkIlKbUhZjQb+QkjE3AXsy5FYmgXrg
UjtnN0WRdUpNx6zxOuSQzboxXVud2yJs86Jd7cXfg9qNH5w4TYnCYG2CZcjWUZRV3BibQEKRcBZO
ursArvilY2DRd/f/4SeUhCD/b9u2/8re/3I8/XrKr+NJ/kGWCiNhJq2WtJGt/qtnEwyASb7j/eQg
eBbqt+PJ+eOj0cPp4qHywE/35/GkDzXk0650ffzLpnT/zvH0Id/+/XhiBAxDnwOKb0WhntZuvd+P
pxLblIErVwApcvCuF+4NekFMOw+sw65IqMgMYZw7J38fKL5PH5ck+DaUvvxaKIQzKrJMNo4dmWBF
9d7NCTPNHL1ebaf30TS6D0Egsx37vC2eUazQDWoi9JwwbPCi3VUiaE8QGQke6qx+jYDThYUU1Nus
kLjcedOvojqT17Ap8XTBDJx6yz4O+lLLmF3kIi98G/G2Stxm2/nmdKdMV2GkmhSmjoA9nFWMq7T2
CeHqqwoilPDAiDbq7A9tcKcaeL2mB72M6JqDos9gusrbZ2LCKsYHaUTG6ePiLbwv4ZJt+jr9tJRV
95XdEgyo3Ks3nlmjmKu9FhSt63/2FT55NsdaJwjyGcJUb8AFnMqkPSZFE+obbgvdH1hYILn1Bkse
baIYNIMlpkqPguCDm+5wZK17JzLfvy9BHzk4cMLBcDcp9kXymMz2bFpsu9K+zx96Jfkby5tgdIyf
GZNRlOOsM9T7qI+YWV8KrIQ7l9SwO8Pr8JYv5nTwhU9xb9fDZnQmKAI5Etd5smBxBNq4khvTacSc
S2AB+gJn1g4TCLnIuNCe+/H9aDXlGVkyUZ9lxejZtm9moHFDvTEcFvLydsIcnX2byOWat+G7b9bt
ceicgpExSEBCvk+GmuMnabE/85vmB/Ly/BRy9K2qCnCGDGV2i3KQt3G2gSXl58nPrIBsZ/viVFcl
BLCgNS6Lie4sKaKr6mVzKGOzviJVq69p+eKFoABKwcvFddtfl3pZ7qsGWdnH41XmHoaoQs4z6mqh
WeZLj2L9Uuc2FiZ6np2VsiggEzO9Fr1r3dzkIgI/OVGRcnbS9TSjBSE1aGttUblPpQWQdhoehrxz
9lmqeV7h5O6apKt3RSEzYKBEgNX9fIlwil7QPUKFZXe8cXsieFIa8HU5+eAqfEa0EFGv01xaz3kx
QIVlwowyedk185wcOvxSp7DUo2zTdoEDz6elHeuL41fuGvEeCDzLDy6ZWxgXK1vGOytuCWz712N1
NCK2NwfIVCCnwecMzcZPB+qEIpoujR/EmPKLkxcQ7YCpj8YMv7U7PBkV03AmnwBPvRg0jdmuEzcL
Lm1veqg48mUTIjlbhU7YPgAyaCu1l3bTbyZEAyiqBnV0QiJsPi6egOucpSM5ep549zGW7aELAIZ0
8x4+QreSU1scI9+q75g+ThsjAhAZO0G7bbvGW0/mAKopaYYHRGZ3dU8Ja3X1dKWChSCYhupUajcv
gojiIdcOX4+9xK5slL+S2v87aidw1pTkNg3gQttuesZimz/g73vI8cvu3AncaJm4bnMQZBxVZcPL
SUXwIrOFhjvw061vhv791AbD1ve7HS5RhfcgAibYuqBf6AguCjEhZoD4LC2yton6BYVIjvYjQT6H
dpkK0u7Jb6tLA2xz4sJTUrM8VL4CIaPSBjlvNgCDG6sT81mrfMTKcLEz1V+MOGLBxlYboICeEzbZ
D8HvKGAMuCsDxO6xaLae4YkngsKfl8F1joZdcdE/9K6OSoQVhQQEdbBYGIEh5JMYuqoql1vhoWNH
96AxTfF0mjIZrKKAzr5KrfirmXQndh+YL0275MsShKmte7Rs1CR9Nort4kOt72XtvXCDhWcZl88f
n+ESBVVSvLRN/e47TXqMW2IBJiDlbiOnzw0/t76ocbV4bn/+uOBP4PbWzZsGARYJO+1LOFPWyN45
TzW6UJCD83TzXSe/TcnaDUX44nAXXwjxjtU0XAkn2/RWl++KGXRkGrY/DX7zP4oEngkDs3JKSa3S
2IKcqLD/9IW39FxJ//y/S/n+qwl//Pf/+Z8z6l9P+lXvMFOm2WXNRbVjEzv/Z70jYQZQuVDq4Oxi
zvFbvcMunCfoYB4adoIl+R7+qeaTf9iOMnG3S6xhnvybuXa+luv9Zu/SuXZEEJuOlvQJge3yL/VO
5xflGOXAlQfjBV16dPu4+Dqn27W7FFE8iQh//oGnv6TQwyYXUf+fXxu1za+nemNydGw73xsVA1df
JYCMIt2ci2DZCfJscJR9izPyTITRt/eBy504n11yHIvioSzH8imKQMZZCHSPlUfm6TQt7X7Ip35f
FMSpjm6JIzW2XsKuEbs6golBQh3vcEniHeZLsHFL2WxLpH/hdUy6+aUOlHUrCe+qqOWekErr6ARh
XqzAaw9Vg/GssMvkAbkH8SU5Er0pn9qDZyEMS7uwPI2dK3YNSM0i8bMXNG7cUxbVnz4+7SSqxrEO
x12pplVmuuZZhME+UiM5PK51lo2d3NoQFfxAiAkEwOES8Ve5opIv9rDsfaeoN6ndxMSdVeEuyIbj
bKp51Y8kdTLahHKn0SR1Smw4MqYvH497ZR2tMWZNcFrm8VKEoEGpW+/UNPkvdgpuk91v5Lr1TZHm
u8JBgwBNTIIZ+Xzrsyi8kyiivgWtR2B9nn5CiHiaZBKdAuUg6W7gkY4ujgnJaAG76hyDlYSGz88G
+SEBHMc8JPfTNApwv+jEysp9Cmt3OdDfN8VCLWJUXGxOKXJgAEUySt+4Vh2+TsJ9HPNp/t744taP
pvWajGwLJb+789ik/cWMfCLDCgOOWoOV2SBez2sYDxg58/U09t0LSbnJVoa6ZNQONzSc8WlKBfRE
gjyNXZJFx98e+/hw+fjjjy8P85SvtGOI193MBjJDJXmuEk+ccwWerkzmczA4ZBLoxz8eiqvsW1zi
XJKp+pkEYjiPZvKYpTYvxdghopSBwpHdzTmMUgKbsEI8YeA+Y2oEYlWR1lDPESclJcnBHib3sVWH
Hv0jmAj+a6YVUnnm8tyNj6Iv2m95+tKHiAld8eVjrxmYJCV9fDS4M3ITQq8jVNgnO/EPLVvOIxF4
CB90xGGm0w0rnXP48Wmssw8TMFURvFyU8vYpw5Z5LLte7cRQPbGAYIEQpiNpiRnDf3IV6azFLg3J
WpxsoPyT702rYWmd+5hIxkFnM3o6pXFI5mbb9zHKOPqZMEnHW1Uum3jJvV04FOIVKWxagNpDqfpe
L+AVjelIhSZ2o5YpVugVmSr0t74yfsRQOa4W6SbJGNc75Rb+JxZ++9JMo4PQEkjoENWm0bLIBH0k
8wUXQAaSSanFk6OWUdZaUFmgrAy1xFJqsaWrZZepFmBOWooZaVGmobXuthZqwgehuES6OaPhBE8p
z7m+dOg7fS30NLXkc9HiT9w8kxaDQiv3TiX60I9gaaUlo6MWj45aRqrc7rM7i/js60vRosgxJLLT
XgtQPS1FZT3lrEZUQt2HTvX/cXcey5GkaXZ9Fdrsvela0DizCK01IgBs3CBda+1bPsi8DOe9eH5U
d1VX0tjG5oo2ZpVpCVQCGYgI9/8T954rC8kqmIR6lwoZq2xER89X7OuQA0T/zz5fMI1/LDGbZHX2
H//+lga/HLq/fd3vi2Edgbzh4PMVajNxfv6+GJYtlaMVUo+F3Ez4pv+mMrP/QoIs4c+kxhpIu5S/
C5NFgEb7wnfkJIfFoP1ToB7+/i8ieqYMtm3abIaJ5JMdxPR/PnV19ktFNeLv9AyFUPiork6OHwWH
POFTgLfrTmWlVXaA+3r/OfERlMoVB6mcEbZeSXISTxQLFtbf/ZFjhs+qLWKmn/9FQeeuZZKA+rF/
K3X/MyLe7lKNcCHjsAP7kfk2uTWkuyhyzJwY+cneD/HpEcW+OY4VjY6SZneG5e2C4xn+nMi2a+Mq
mec2yXR12xXnhlSMQMN1C3PPXUqUEfxqtww9dynryqUfYmFlvP9eNdmLjZRthYRL3VhlI68MyZ27
qaTQh0kkbiEpkRcqnL5lFSiv2L+AK1/JEJin/SN097Jz7bBz413CjUQTV61SpZxEsBvTZT3DEB1d
RYBDiOFNhl1fuQ/FeQskTI8pyk86ugVJeQxCsLp4/mcAILLECZZt2GtPHO0Z994SgKWDvNQgdAkp
vzXN501y9KtLzoaZtn3TwK4d1IfuflT2Fyz6WW3DQIRv2ZJYrdfHst7aYTOFDmwvMCUp7lZjaJBx
m1f6D5TbUM10HKXaKh4v9L6uuUvse/7oyRrULRDJpJrJGUNQkPSEh/kmFmYXuKyioUTELwhhN+VD
a2f3Gx+mjF3MbJpTgbbFhFST7mYvQ5EZkWzx8o49PMyZXC0iHHkYisSIARrvSku5VdKkqldP2eoY
DGzjZEo938YDAHMYidIg7tQnx2UTE3ZsbhQCheHoCtNCY5J92iHxrq+2ucCdm4H3tndAaWYYMllk
zwxMnI+wWds+usBbaDAtY8ltAIbRNM65AQH43mbQi5EcuGlcbsfw7C9YxIQH2dphcNBnoBZb68Wd
gaCkRIR4Onc4P2TwT1vtogb3lGkBDI8kODUMXNLdwFXTLCr7rmhrOKP9MIPh7wwXJbjRWbNymKq+
e8jVt1pbYaqYNsk7jlJGWinbhKekP0vNAWcCqsaZD866vqoRDqtlYJ6qqb8gI8NABsSi31159Qx0
nb9AOaUffOx1K52M3uiYlssE42aDq17OCEfBlt4awdRp7zXJSHpD+QzSHxqkIVKzUBjqLySfw8Mb
imri2Q+4my24wPikG3BtWIpbysSKjnF8y7N1ai5V3OguKSzWzm9OuDlgqRLDB8hbKpc+dn4STORp
dGjqBcoFpgNJfIrJFHHvvbbutMPQrErgURQaXbmyUC7trdlTNxnsyThnfTsh5AU6MBbOZRvtY2ND
ipBWElK1af0basWpRJagi03iNZ6U4ZR9bnDmhyEmAhPoDCQr/v1wvNcRB9xKllbUpESHzEHvS1xt
YKt5c44ty4CtVa14M2rY5AiMNKzV/dVLwUfB6p+N8ilul5mIFCSGzXmKk4XAneeXLpsW3jp0Fu9f
PBOjcyPBkUtnrWZLon4EaHqIVkU6L90nCy9kJqOmnfv9ydGezI5cHKL/GJlmFV5CW2ftBZpdw2KC
gnTLDGvSLfCvkszHe7JlQw52MDoHk/KhobYXfHVSP8qlZzwyrhB//IjCD28UYNdtLoH/ZhLS7wd/
E8PpD4wHwpspoJ7KgkaN/5wkOMKSVG4vzoYwEeIklIYCZ0UEV5c8hnBvx1uYmy65LvbKTpe5eYFW
Oa3qi17tPKCgYFkSbROUU/ilnsnYayd7G1llN0bNCGsqI8MozbOfHwB2c4wcofPm4HDrlTHXCSQh
4KmLlmPynJLw6VTbYNgovCCgj0R6g2pv8+ocaGjuprnznqNXDnm7lk8VgQT6NhnqiWwQ7DhnQuKQ
DAVXnAuYw3UScKsC+yYFt3y4ZE04FZxNzJjTELi9ZHC/wObJvXghzZWqp39Y9PUWSGqOFulOLENb
LsebKigQZJL01xLxErT6oH7vnSXoDYKHJ4r3niYLJT+ayab3oTosAexDKb5hWMdnPXUR3tbwmPdR
/Oim6rTL76qyVKrVKB+A3kwMtm6CXjoot8Z4FvDp8DWbk+Y4nkUkjxUcpBkK0XaPABTCbyndvWI9
KoRXP/X3FPKDdJTca1lsEXZi+AwJcSa/aF2zl9MvMTkqEmtDO3zc0Rri8u21j8A5mQX2MOslXCKr
lb7G4LOQuLVBHuml75gQ02xVNNWkQmNV4ZPtnUsqb/Vuh7XGI9q6OsjD2iG/Fv3iQA3gKfumft/z
NNQ50RvliZzXbMB/PaImOYbxXsa5rp+i/jkmfOQrJtKFoaC25uItitcIwWE2jYQHFGmOyFP0ebd2
cwGSz6q3JHu46l7TuWuS/4hRl8JoUpjofrNljRk4rwntOVZOPpGu4gck05bR6HKwH6CRJgGseTXB
zoORLVrRTzVlPHGHFewwSb2LnbZhr0BldMXOQlMra0vwp5DQNRAZNYH3HdPggLOsfeh+Po3cY5gt
teLL7J2JDi5bwFvYGdcT7HNQjWz7aM6IBs0wDkZTm5so6TwiqSVZOnPO8wR+fADLILxxlMYinCJY
OQ7Pw5k8h34hT+3yvRmwkuwj+zpi9mO2CZXrYqFS6p2PIth43bogsKh61YFFp/Dp37lK3HPbbNtk
r2hPIifBrhdetDX7jYr9pJ5VEikxX3rx3JjvIkocpYCYcPKge3KcFgMiafN5wMVG1qdPbD232cC4
CFyzXswkj3HyAY/XEk23SGEjl0UQmxX73CnP3nCzUOF6xI++sIgmsOCeGYsu/Sq6Jwqi+GrLq7A+
ezFpe5Mg+K6VS+Dek68xPL4npPAtPPOajl9Z+6FDjxsQ6/i7NF2HPF+yulBmTEmaDdyCygF7Lc/d
aEMSHxG4kBEy+zRyaGvrNNr37b2Tt6QeMkkkXClSZ/iWUL8epWFYxLxJ++oiu3viTIMpW1hzbULm
jfaBcQoXkCCzi3ir8VKIUk5TucT2Ig5vKO45dGBjDiC7SB+p9FI7NyIbjPY+qNfUf6l6ksRvKhg9
cQIHRGmcinSj29vafZKjdQMoX8Q2KfU5Ljap9Zo66URvz9bwnlU5vrKZiMH56upZZs2JT6FusKY0
9RpFj8X/AqHVh9xy8mlObCBsdwIEIb2JekOOSDiyCTsiX7RbazxPIzlzytrEdKCxLqaSpej8qJgv
5MQXxrMqXhEG7Rh7/GnMjzcC0A4TAm4Qiqu9eS7ZzChhCnT+rpXrugEmAKOYRpoH9JC073JmL+tI
Xcfemynylrw9oWz8pyuU40uH2RRJxEK2Bz9W5AizXLRutbqqzRtzXTIeiRTmPPbYj+FMmarkb5o5
FA5HJA6WE2q/tV8RTufMIX4EJ1k7gPGcRiiczZ1N6s2M9AtjLxIioupVvM2jOV9edPOiP3f+t5pd
EpOM2XDRl0czW4qoGS1Ap3WsiGHRTs7k3c2oAkSuBtF9Ikki1L7U+pJ0jUi0wGz76q9n+S5ID1gm
8FfMOqZ2wHqoZ6Zt0U8jbPs++4hkJLsiuEvaoXZfY5LPLBy3MeZScngCcCMlMQ4IVHSJKOAXZmqD
mTND5+lOP9sOUQSjIx7Zk29csmhlqmzyr1W2DDAeVmcqX+DbNsGxKXoVZwGenXtGFW7z9mug/k3C
Q9zqUyUlPc96w1W3Kop138NMVmaqA75PeSsTIHH2S8zRB6CN72Nfy7H+yLXsbqSfuvMdjkRY0/Ot
IGtzdqg5bB0n3nWkWreolieehHg1jtg5ppQPtcnZwZLmOfD0c6QAyh47a934pDKV1kMHw4xdmqCS
NvCRlgdgA+KC95xNMEeWkk6DcniCKuTOQvycVFQ3DmlxcQEko4O3kWBohIItCPTmo/SWuUZGodp5
vDgSY711FoGm0AILdhKQkKxho+F53KoDNMNq3XxRHKTZ1WtdADVtS/iQQgBQAzvRyI+qVK3qsSaH
od87rbmOAi/a21I9a8wQFU3XG1Bnx6Wk6EQmO0tmOAyM+qMaSlQvV5u1LarsBQvPRU/rJPKCO24f
pVx/2no4iWLrzM+075BdmrGxtLpw6bTDckgyLLEw7wkqRTDjd1D480uhknY9kKdpsloj4AZTDGrc
YZmB6rAHnAS2ejOIx3W9conGaSGDXazVd+6vUtutlIR1vjZsOhxVsZ8yjQn2rHlAMph0CHB9PI7C
kvoh6TaK4nCdWFz+yQLd0rKhjSwIqQ50tvRZdGLs9dQ6IbE2pnHKx442Ol8aHuHkHvFvMcM0Ictt
c3q0cYpPC9aS8Gtt9OSeyBRNWL00uioneY7xKvRef/Bi7Upi8M4gBwVg1Ly2yEXGeDUaQOVD5Vyx
vc+k7sxmfxFxZQR+gdEhRRiK4hkvB2ClZZhZS91nzyZHGGyVBSKpiYQWdFT0eQO2mnk97nIOP4Xc
CrvFBPsmye+jdStycTv5VKCM9VYOoAflDPorD6Ut0+GJzpnGVnrqsCytmhf3U1QaMapgA78ozCv/
kHN79kI8r75B56OyIbMn/YhaZ/DnssVQ2TAmOq7j+DmnVRocmmHgM/0B//pkVA0YIAKvGk5rwhoM
kPBmbU+H0ZjlNbn1STRDNAQZh4jqEPwj/CY1A8MCIGTgGFapIJw3IIfTogIEjim8Iy1E/Ds6TVPu
vLhcgA37ej/Cf91+RtxUPZl2l+YRoS3UxiEWzvYFD3TuGeE8Nsg9Gqld20+dWLDeeFXCo22Bxt2m
zWdfmoR7GHB3dlplTpJgWFgual/RYPo331hZikttSziEzalUv7bjhTqagXvOZdfAFOU6nPuMG8r4
NZCwq/ti/AGbhWcEpss0rsnUcPGyuLINmpQpTFAPax2asJfMqwwIHbMNKZGfIvWl4U4nnt6xodQQ
5MesnFus1y2dp61q5+LBBfSocVZD/nq0AME7iZadb4gjbW4D+4gkkXvXbxT5yTWIxoUfC7EdLFBP
okBRDBCkOIHbbOZ1OBMDIj3dfsFYdTb6tJYpk104r9U0Iey9JCUoH6lPwKxU3HdUr5ikCqHPUGIT
guxaUXzxVirHYpoRedjFDuU4z7meorMJAVvCXodIlZToLhx6shNUncK8ligTguArI7ydWyPkFnsm
EgoNNt1j2E0yktF1h9a44gnkfk0Eazlcgppml+ZCsQi/MYiAkr2JE2KQKoOpRRKnRQo7yxMjn4T1
t5682cQhiISdSg3YXZGZ8LNAnSjxo2yJzWbb7di3UYLZ05RLi4TyOv1gKzyJK+4cHedSDrupotqz
SM1GODf3iAyt32qk3oQ49oywqkQYiXgkPFYNFyHTylXX4iwI64nN01c8+SItmSulLsuJ99oq7z6B
UHLC03wGHDop6A6ruYrTwhvTWdap27h8rpHLs6OedPV75z5a9v7+U+wcc+2eqfsqeFaKF4J37PJJ
ive8+TU6RqWn8DDoQQzudd40VynxKqJSaClqqnzMjayEF00FI4wQIrQ2G6dFLNN/6h1R5t1XMwgQ
FfMvxhwkF8bEcuYsvmVwVOeUFyWJTn0BvUJ9S23GCbHyhCF/UqJkgGYyCxG1uGk/dbJxJjKVGEei
YfgQyTypejFMdBrQFK1iog3fmv6EyGLG227ivI/dyTJfEwAc8ejOA0AbDgHW5fBusC/79tVb0ygT
E0yuj2hehv8FUYP3zVtQnXGbyEpPLsZ3B71SMsOpprxUUGdzwo+ULyX6thk05a9pcVVD+rObnLxj
7ucIgE12lqIjaO+0egmiWsxANPUSoK2ANj5B/DOL1GcTIPIaSIZZvLUYF/obz0SXYe/npgVYTvrQ
6ZRTY9PLZy+/Jc26g1YbbqPmqEAhp9cF/dcgiEbXzMRH9pdJ+cqzqETHllTASaM+ywodvQSm2Z/E
vEZSerJozTRpCq9waQAzHkAmBe4UixNlKSFJhSVUYMiuoKhZsMVlngsgXjXh8ob9zKcI/4CSZL6h
s0aXRcaRvdR403PWk2kmTVSXmC9O7Mb2F5pnblNaWMNis8R0zSWNO4qZJ5ek3vavLM8AlMVQQZ2J
ypyAPo/otNdQpz7glwcZDGbgqs+KVVTO2HZO6S2sV1wtUndk+iRF+0w/6N56oHNIIHUu2A0REz+x
EloCNj7aY/A2cbfIoKVNx2SBXk0U4eoTXwlLtxjIWdh5wUUiIhRIcbNFoaXYHAvZOnPIHn2Ky08I
hlOp4Qlh8mAoN/EmT/LXshtourmHOD2/pJkyDNijp0NqoJwQUxqct8m4Cr2cI2yq0hDFMntS9By8
zlpYzLT2pOPd0aBP60+SQnab+q64N7SCGIP65mskxkPceipijUeTSpzo2Rxtbt2/5cZLWh4axNcl
9hBJdHxfGneQ7BykT2P1rbLYyjGMcVmmyZdsPanWewU83j3mBGhZ2xS4hqIxMPyKy3wxqPco2knh
uuD5rQDmB/bCJJ9bVr5b5tnug7xGgq1LFwLCJrB3DAiWkoPxsd7KDsQrzsFpZW/LeOcmV0DHNElv
Oq3coN2U/CWB4DN+8zM7wy7Tr1whw/icccymw0dHGllSvBbOPo6uUX8dyfaVDzpSwC6Vpylsk/6p
og4Q7itM33v7KvCHaB25I77IHD8h0VOlc5Ibxk57t7iYzUdarIrehjFBKxIYWKi4fGAxYILlRvuk
+hZXzFOaPYYBpnp3NeqLqBAUeU11lLXLQTmlUTIz/Z2qXFrjWjMWiW8JfzavUrIBr4PcHMBFtfKG
bVjQnh3kGKTmorDXXX6rRrwCwcRVr2RwlrkyNThT4+gYtUfZZsv7bjL55+5VXgf/I0nelGQ1pmS2
X5KAowJ36nhU67VprDV1K8MUVcKtS+SJSYffPPAZ28Mujk52trHci88srVavnQsJZ4e6MC/IiSWX
ddMYFw1OWSw/jeatg1KupIc4/i7pAm2FeUx1zCSu2uLVVcgQ2FQ5+SQvwXiQ+6vOjaAJnnjLKNwG
WDQVzpfqGDsFMKnBiSl+HI32skrfgZDOrOjGHMTVroH3LbV3Ju0Kmrxwhwo0l+YtJZmn7cz8ptpP
Yi/itWeFcWSX3XLlBv2MdOejGUrzAB7ZeJKyE2/SUr2ZZJQw30EBCkU0XOQOGwhjNzInaZ6Tgqxr
7aunWcVPLOrGaOkaR/5QRifZuZlMV22DqWPKHb16xPHJKJ8s8+CX5Kad/WKb+IcyXvfjEXo8AaG2
j1eZJY8OYOUYGkBbZKrwJYdcmj+skrA3h0a0O5vxexJ8xryiGbRBXtyBbCi28oyHrmnynadfcfRQ
ik9yGJpkD0l23nTUAb41U9y7q6/a8jCMmJhWjfMmle+D9zaGDxMPpi/tnOREdzBbUoH45LOX3Esz
7TPnrLGhvfXkLlZwNtUunAcsrDLvzcDVJ2ZoElO45pjFh8HPqJtqGgz0b8ob0vesfZjmUz6wU8Et
A3iQ4Ppt3e7UGDrVRk/ZIV8MvkcvQ7Zfqc1eb28y50r4wc2xMoC/TKEWo2ZnCDTUx1zfMzOpGP76
rK9SY2+pb4kIKoX3zk6swpCFZ7NxPhP1qrqfMi9AhmH+XiQXveEF/c4ZfxH+yUuvBWtI/Waz0es5
F1NenOx+67lveDFykW2UvQ7eRy0vjU5ISPZdfwj7i9euw/BIJjs9uQ22tifb/JMbfPQlrqbmVDV7
T92p5bNhH2RSicPwIZEhTBmlax9tA71oWUjgC7a9g+P00IfrQL3zXo3zj6pck87QE2IE+yiLOhaG
dLveq9cwD7kHBtMjojmVc0FUJ7tVojZNYmirqQxQAL5nQgIi080ZZWFue5jTbZrvL3GBiXlAXjP+
24fGNlWW3Noa/Z6TBwDy0Ei+0e81waGO6ACn5NAhe+aR5comTbeexDKWARYwVe4mdrep2pe22tYj
Y6uNC6PKOThkFIbes8rYmgp4UnU+SCh/Nvb6rKG9pqM+tOHabuJ5on3p4BFT4WEh7Twig1u2jz0W
fF5U62ynF0Pa1vnGD2+iTePBtuU7XapXapRdFHwURi0xbVZJNpQ796tdGn/hFGTcys3E48YQ3Lrh
mfYuo/wJT2FyLr1d6i6KYsEtI/EWubazo6sefzVKQ8j7S69/5JBzsu+CbLh0qnQLpnN+92mShuS6
n6I/bKTPxgNDSh/WllddfZBtWFGFSMznoT9wFFfRqybvBx0CZYCeCT7UJqnXbkUc41Lxn2OLAL5l
PyKAudTRFX+9RlCEc4jv5bhK46smk9N5Ei+vkX7HzrUBJZx/cIryw3feJYNBLC8rkZNNGvspT2gk
2A/ueLimuQDX3CQfJlcchR3EtA+/eHANxNpRKnh/3QdGdfFKNVZD+qwJh87OAqNAjVJugC7Tf6fO
/EkftyS5cBxTf5TwZGHvSsRmjmtenSJaKCxdWDFNWMrBx8Vp5AZL/hBat9A5ifvEYC35rOEvvHI2
1vkjiaW1Nli06XSQXs5mpOJA4JIZooMaWM8rPR/m+hCehsB5RWj8cEz1ngPfLsnDctTxzXZbkdd6
tjkE1Gg8Y2iAeMTZcajvEYO0wNL3kL7XFYix3gg3laZxyWZzz/pwsQRI4bDGJUZMXZ8QxFMw/qY2
yLOd62urBLOND55Mk4irtNyXnrjdLC5PwPpOu7yBWgO4YlLS34ILJLHKPIWWfiIQ6eTwS6HfC9tg
UQeqiip8pSXVFl/TrpOipYC12O5iHPKFxNzRscJlWZbEUdhzx3/uUezLVrgwYcUpBHUYRr3Ecksm
ck4WiqHM8vZCiuJqtHyERd65sptz3UPZcAZa7l2NcSkHBAoVezy0FEc1LiYzkucNpWmT95sieJUR
ASQDdS2zsUZdpkG8T6qGPaM2rY2tVxaE1rRHl3u9QrMut9eW8Yx1ROWNz44FsQ9NQoMUzp5G64p5
WL/J2ZmqfAIpdBIZNXNydSJQZZJ6i8qBLMPhEYWw0e0RkS+1Sz+3wHo741MQQw8AH65nNUM7cx5B
FZMx+IXtsAaa1pKiy8gmIi4mV+oVL+Uii3sm2YO7kIlB2VljqS+iOBlOtiaZLDWYkJbmRfE6DeUT
IRvxMa/GlmKFwWajGO2yoYU3a3L8Kh+zNfT3ReFk6drXQu6hqsbWXEFEOfQtjrTW+YDblExwVuGV
lPE3tKgMN1aSqbO8SqPX2vavJrtwuW3THeq94eKoNGYQAj+9dDS3PglvqyGPoafAO6PBDuOp1/bS
UeUBoaEOkFu6dLsVmMG3QkmPjtIX1xzv5CRRK18wQQTHezpEY7KN3Gic2lk9rgw7B+jftOUszzwg
yXXULs0akK8SeUgEUMEizu86OlxiamQJMlpnM7hNNZaXKVmmUe5tO6Ul6zo3WbRLbX5SgzSeynX3
UpWe+Z+d3YF/F5/VP5BFT5oPn9SLqv5VpPXzdb8blVXkVHjPZfknF+0PkZbxF6TPBpJooF7cEGyU
WH8Tael/IeNMVUm+kP+K6PiTMhq1tCX/6KKtfyr3ggfyqzAaaTR+aBXeGNBVnMp/lmgVUBUk1ymI
XinRsDgsfgd7l5nQ1wuZAzvm2HPG3WBQ0NqehIUqmg5lvy4ZrXiqdNKdL49kL3DN6wge3yQagfyH
PjuxDqBUXCI/iXi7Kpn6FgXkOlmKNJOZleOcamRzL7G20zm6OyPG2MOmddBOkuluzbKD3RkyOErr
J2I5FgU62UlRao/UYnufy+6avB+ERM29qnRUs8ZzYEZ4eSD1ZgaLgyiPbkjgznEvvpHS3Btaj6wH
htO/O3WIaLddltZ+jFjiBeGmVbsVwV1rzbQw8DQzU3YvZo7RjFhljAsCraRT6rJKcjniMwarjg+6
vm6kZ7nhn4uzsptVQ/ZqIhQiRoZWYRsowzrAEoeTCp0AE53kI3VHcgNgdBfKZJC+TepQSxSLztJy
WmKjwlWfG/Mw/xrKYwY8Fm4xpRqUER1Yk4WSg8YlIx/aBuxOQJxahYfhg1p/WnJD6dwS5EMxdSI2
gWM+DcJ8CsOpY56pNqzLyn7RKYy+GOEAF9koTIb9UAPrbE3V8VkNQ/RKNclz0hWhEWN/i9i7kgGI
o62UQV2gJl3p6XCsZP+kSSE4CveixOc2bk6FR/YPuQdQ1r8y9Eej8oT19Jy3erI2qgZrsbdSTPXb
8yEPxbxbave5T5t7lvsfjLbCOt8HPdP5BFp/b567SNr68kwjplargpuWklVW8BrEA0nUzExb8olH
MmONHGQZCBDKOSRgefUcufK9pSJq1WPAkizOnG2Q+IvGQJQQeVenwDcF3lFvGdwknnaaqiE4x8ot
ETCzkGN+XUq0pgMj8kmeE8iSy93EJhMEeBlLFyDrTjRlsU902lcX7fzsE3Q10WwFt36dTHp2I2a1
CGXq2GVrLrFJ0XZSOAUfJqVB5fC2SKcl7XcShqt0b4J5YSR9HuiNIHMT5zDNbFYEFhPWyDzXCdp3
TL0Z9Z820dhRCYud0xJS28HFVfeSH76k+vBI3QK0uk92WSn5K47rg66/O1p1dzSfU0P76LPeY1BP
mllFpnSsPcKa0yzQQ/Jg3e2YSPjpSNbM/XoSBgFa+mCYQLlg/KNTinPKm3E0TVTmHb2+yihRcI0f
kDDOcl25lU0yorJiy265+atb67cynBV0hBw9q6xWjwbxFTH5FgNzPrjzR5UXH//r/4MCeB98lFmV
fdf//b9+9P/tI8uHMvD8+t/+/GH128feVzZ7q9/+9AFGfhYL5+aLYfkXWA6+lG/017/5f/s//8vX
z3e5DfnXv/7L2yfzj1lQ1bzIv54Shmli8P0/m26gEP7P/9H8crT89kV/6H8R/nJ+oKontcjkAPlD
/2vrMvJbBXWwBcf5j6PF+IuNRwfLjWYpMoFLiHYrXCL+v/6L/sPAAKKNT0b9OV7+GZOxLv/vZ4sh
g62EheHg5OHB/PlsSXBpMs4hZC8OWJbr/gN/AsBTWKQTFW39zkv0Yd4juxChY0ad2hRi7Tiru4Jl
SSwN1OL2Fnu6dRxTxWK+9CHp8ngozFLf9wARNK32jzAX2QQolf6QhnCeN2Z6Ao/ALNp8OBAkLgHh
ESHsftXJt2WG8T8X8cGDWUrIE2J/4boJjaxVmetutBWkI3vf19tDGWhvqupHzBahUJi+r84rXgD0
YX64xPiLB1jmDkG0EQ8hr5+cHlF+kvsWgdH9a92UNH3uvAPL9zYy0pyRp/lD7BhYfTlhk94qm3Ax
8ABMfQu8MJ3fbiCOM2z1WIBk3hjcmNEO9phdR2UX2XpCIdu/1JL3yH9AQ0j1usE8yN2lTjt4B/4n
5gHG9yGZiWMp3xuC3nQScTqDxPKePEL9W1YDVrzQt1S3eW/tcW1YzT5RcSLJ6dVI2OaRGnqXm4h5
S70zQiUUwg+pGArGqNwCxtT9NoGGrHup8RZxYq9lVyfO2Z8blsuqQaalDwZ55eQ9jhPIcJCGwJsL
paiVgpq2XtTK2JOexYbBFrTi9BRgtqz1/JokJN6DHSxS62Aa+ioJyhv1/CMNCFg2WMN5hU9CgKSe
W/tey57NfFI2OOPY8nXak2LTSmudeWu4waSuAyLZXgZ9/RSoOgDtIau3VSQ1tC3RUzpG/hmkcTWh
ypJ3gUS65aBCLYsHNjGpp14igegZBKyH93zNqg+ATypQPhFcv0VjYi+v4fykAvjDqUsv7Y40Z5UV
zTqpNy8V4wTeYBCx27BcjCFArLZg44vLC5WS4AoZLsUCKeFCtutIjMerwt1oqKyBEoUCTzQIUBHk
rZwsBAEvgmJkCJyRLsBGhkAcUTgi5VRZdQ8CgARbM146MJGS0SE8Oi7V7ZgGoEpKHLH49BdDZBCC
3vUxYCWBWLIEbAk9wLjIBIBpECimCCZTBJupEZAmW+Ca5B9wk0A49bCcVAF1GgTeCeaFBDAdY6gH
smyuCkN0KoBQkUBDNQISZQzgon4+V7OAKwVKSsN1LtBSkYBMse4kwQnsVCYAVKlAUekCSmVCp5IE
pkoXwCpJoKtGAbGqBc4KP5o2KyFcESPEjwvUMzc79ZB6zMXSWjt44jcDqS3ZwMUTZNmU3UbTPEsS
J3Ab9uVdswDI2tFe9dN04VnxlwxxfVsMjjZRVUrJgmluVLFVlySzRr1OMSTJHZtaiwRJLF3Zosob
wmcFfRusuMoScD0mbbhiehdf1JDZr2pP3dpvgLnaw73zZYLLJNIWO3ggFnZ+rEDxe5HZz7XeDQsV
jkwpgDKGBVpmEJCZROBmGgGeSQSCxpKB0bQCS2MicNTA1IwCWAPEplo2MGwkWdBsXLg2hQDcVAJ1
owvoDe4jxP0ChDPicSesTX2UHZAcXZk6NdAcW+BzPOzWi1EgdQpZf4si1dpYgrTz8ycpdJspiSP6
VhNYnkgAekKB6nH60F6n7IZnSV4jRrLGLy7dbhcKvs/4QywX4B98ffr257dIYIH++PDnTzH0oAqK
EIqY6D2BK+SaAIZagRqSO6BDtsAPSSygrBYgUT+20pyrKlx1MJf2JAMn2N1BGBUCZuRANSL8yZwn
AnRkQDzyBPpIFhCkiPwwbN0qGobEuwQdKkRSm9jbqR5lNeNVs8+pYfIx3foZUXg/v/3y4c/ndCdG
Pq8hnP3j79UVF1OOKR+WdmVu3bLjztmkKzmrQOf2EhINAVyBlNEsjCp/NgR5xeitE3iq5lGK3Vra
a/0ZTjCmcDLtEqt7qUmzzPyXn+pB1DqUKKff7K5UN39f+/zy4b8tv7LDW/JV/bkk+v+1QhIY7H9Y
IZVv//HvWftLifTbV/3efaN4BwbGZtdQcf9Scf21RNJBagMPg4KiYoIyZXAvf+u+YWeSMCLDzKF4
+YGt/F4iCXamwIRRHgFQMWXnnymRVId//u99ycIhJSMEMmSQLxiTf0VxFxxiYzSY5GB1ZEpqUTaT
vTxbBFHanqww08D3B/WhK5DTuGFOnFzPbNvPuy5g22Ul+Pvga2Zdp0wyCy3ZKCiKjYA4dTnrRJz2
u5+Pfj7/85tTMKDXuIWIv5lLZgG5EvqTW8OBKgQRSguYzcJO2xMZbZwag4l80yPWD206MLeAiaQ5
/4u789iNJcuy7K80am4B02LQExOunXQKp5oYKE1rbdP6tf6wXpcZWZGZQBVQ0wQCD/EiniDdze89
Yu+1BZZZOheCNxUNkKd6VTCoAnASCK8Em8pJ6VWw1y7bVcdkoMX125K1wx1KT3m2WYkIyhXlIXrj
1InP+jA8j1V1+wssyS0zulFVbdsKXtYkQ84aQWjJgqW1CKoWt6Z8mgVpq4Kw4qYm/HKaZQl89vB7
oobGOc4h5g55M+5GLL23E1cpFs+i3XW18545Q3mp6zA9lIXNX8XiIJfG7ygvBHWr4M6Vhp9B7rOP
KO/IXJR6DYWI2Z3AUuX7ibuOn0qYrpCikytm5Wswa4zef+GiS8gGUx3L/PD7U2F6LdXFIdsg7e6W
RbvV1TnZ2mt7R2x3ezTIg9gvREpCVuk2U4uASltjxDO9+sJwlbDbnEpwSbqXuM++zNaJLzIC34fa
hE0p/rNSD/OuUdix6YCQuUDU5Ww3phnISz55HFjYy60MrZSFkpDpBdq8IWn9NFXr53DVP4xVhXbs
oOTmF4Q30BJwjb33pUpnTuwyWwglftDG6msa2sTv9aF3mc7MwVrS+FPH+DZiAohf+WAgX6Wxrvvm
Hv5Rua1IRxeGYNpSDkA5nz/7luW9OUEpW0hTq8KiuwX42qPi0H3cgZTlJQu9xIzk7TyjMrfg0fjr
VNsHrRuKa1dWhy5SUaMQkONFtmVt12Ytz474UETkSd4RD9qf1ragqY1ZRonDfDJTxu8S256h7uwz
35blV2Qfev2g2md7KeoglwZ0PxCwPGNucp9uP/M64KW3M4iX22TAGmjPOXHQINxLKZe29MGI8QcN
GdqgyfPFlkcShVmBa0mP3UDL74cyZg9chA8lH4VdY6u7SrIExKWc0X6o8s7U2t3UKCShjiXPULTc
M5pIcKWVr86gFjvYqGXWPq8kVAdE3gV2yIw/Ij5Q0qxN1hQ6UrMlP1artTVZTnlGiytgLGuMcSU5
QU5sFueu63U3L9byJZ2aDBQpFb6lmbgTG5ZD1HFBs6ryS6HoXjHB7ABaVZ5XnU1MTxAOFNJ5P9bO
BQQ1bsyOwXAc4y9oMiQe+XyfD0uxUYXDnE8e5ohI2NQXWjyU68KsPv31rwlm9Um41n9/ze///f3h
z5/WlOLC7Z4K33soHPCW8MKrwhWvC398JZzyK5b5scU7rwkXfSL89L1w1jdY7MEmLF8TpntTuO8r
Cx/+8uvIF978+telL/z6i3ySavz7jnDy/9tfrrr+P48f2v/3n0n+r5Az8/d3/Xm52n8w0WbC4Cjq
30cJf16u1h8yA2WQ1bJG5687/3C5QjJzSFsA/CHCLlSHCfs/zB8MREr05QJmreKQ/vsA5p+qm7+q
nf9DVN2lorLv/u9/gBf558uVuYOB+1mnSTP4KlXzX+YPtlIvSiQ3KMRI5OUam27kQs2vAxJOKwpb
L5Um60kvq1e9KKpjZcfThSxNBBmSM5IbGhKhCijBw8ULeF/89PcHnrCtEwGw58xEg6Kap7YyCTaP
zN7X9HXy2FZ2x1UA+IiWs11Tjha/1OADFWEU7lsaO8Yg3bERkH4pr//8t7JPB3aFsD5USt+yqRYi
JhpOydgsAZA0jWuN03AzFN+12ZToGsbJ7TrshHUUKrtMmmj79awh67SKfAp7+Z6NJYrUrE+QjaZY
yLS284kIxDpkcgEk0RjMI4Dh1e4B7q5K8ZRy/x/0Ocy9FoWGv+jGvFvThsimWQsG3Rl2NbfRzjC3
mUwccKS+RbYqH7uZlXNeJveL2OcXRriRYhshholOIq4UMjSSHKeYQohzVCx7ZXI2A/kXbosheptJ
6U+XEU7JvsPYSK3S0bpz+rRymZ/T8tYe6vulsYuzXG3NUtb2pt1/FfrwwwBn3LK55fVqICv1tqHu
xmhgiaasOGacrnuonXIDGIGu3/zR08kbGok45pEGt4gabMKqjo92zHyrNcZNtPTJQauQPjT06dtJ
vN8sD5haUA8UaX5MKdofSb4cfGZx2nbG12T1njMnI6L7NnTrZu78vkALVTUW489ZLrcjMcPEUvhN
H+IbRiiILgCZOMwF5JrrQBLFGtVHVN7VUZ9llrLFvQUVegIQRgQuqU4s9naOhPsxW1PYFPoq7Vr5
MZvT5NhOcMD0XLJEFKVyyBR5G45R8ZbiPjOtWd1Bnerc0ernXejMqx+nK5ZiubEgQCTrPjaMTzSu
MN+iybgss6GLKHMTWCya67BliSj6oVX8kIh71Gxkqj3QOhtzZQK0KPJXZWlv0iIrV3IZm43Uy+Yh
GzNmUnkteWaj1O+jSMCsqhTB58yoZVU6zOgEOA5jciUSg13zgEulmSEAQHu+zsrWGlRpW1TzG1ml
d1Nav2jJ8oTUCptGyDCcMgzzYBVtFmlo9vSpPzKZod6q1s0By0FPYtiuw3tJNNlrI8E4ixCg2BLK
Jqk9rWKahuWqFtO1QszZdBGEmpj6cJjFAE7JiGHN0OTHWlw+mka2FWXviyBYGBmwK2b/74Dogzmr
nwrGfLmY99li8jfP4zUVbCC9F6N+ANJeM1Us9MXM0BDTw1rMERUxUdRG+V0hVfdGRkQhZo6RmD46
Yg6ZiInkLGaTlZhS8mDbm0hMLtXfGaZri4nmaD5TZM93lZh1rksS8BBo+OvRN7HPim8dnCyJFuvn
tG1WZn0fmhihRoNk3pLieuQzu+znAte5lTWrH+ldeqB6uzAKqjb6CEBrLtMBReJGquT08G9+TXI/
/c8plw/JR/IvQ/o/f8+fl+RvziV9nmEC3RC32n91oNofZP0AprK5K03Bv/rHDlQFDSqQogKZRZ7l
X5ck96cFpNqiD9VFOOb/8pIUDI5/IGMJEqhocx1dZi0ACFSArP8hDGqZilqXISshsyJifKIY5X6U
d0QZDM9kvXxaVjxQCJvTk03AkWZFuwKWjGuFbXr86wcmIwPZyFICIHFURnxAlun//m92npikSQVH
ZE52CGA58Tv/9uvNDjGQEqW3k5asQbtaLYaJ3rrAbDQvuoYytWM34CZKYl3gzzEzsVI8eXP0MDPy
0SaibooR2ii7tTo7jxVEARxMrA7VblwB46jVIRE/sKOygyQsP2H7aCc+iRqBJom004319PufcgFF
+v3vtQUkrxClLQ3LfSqK3YSqtxflLzcXn+haAswZznu4N54simUKmvJcigK6pJJuRUnNzDeYe6nY
g/8rd32M3BL+WBbMZlS9yNmMTzZMy7O+DPGmnYbRBw4Mk97miKiYXA/8hiP7cp2wWWsTU/U7ovxP
6QNk0RCsojXgWhKNQkHHEIvWoU7le9Zbjl/x2IDu78nCdBjGR+S7V2lWccLqO9Yuzc5M1vChkNLv
1Czv21xTz5bDJjTLltcBI9tlFI1N+9vjED4nbRUzj4nQGBBGNTX7/1Le1I2G9h3J9DDkLWFVLD3D
0pj9ylnth24iNrxhnLiJuyXadnNyV2oE9UjZYz7JCQritMB0z37TwpqzzY2R46kksVhXpUNPp0GM
ZYt7hhVlNm0LdRk2Mxzdw5qbZ1NTzeO4rNJdHDnbPkm7m3aZe/bQfiZmj8kvYNyolG3fSdcEqGOs
tcPW1iVfz+jetbIBRVBN4FmnXg83Fnjah9xUXsbZflrNxj4ag1IeOIJlJMAzm+iMAOch1cND1qeT
X5bKuKFKC4PBOJFF3BxalPe6gKSOApc6wk1NCgCqhkCpsstV3ZBE4pvIwv9uatlIfiHJCmPTzXtC
NkLirE0KAoPX6ZcIHv1iwduP3qhlLARahlROT5965warB1EVvHR3q2LVrpODgk0FFLYqDQJBuln1
Sf0Y7BmRHaafOFzGQ6P9jrVn8LICNCsJ5Kwk4LPQr+ttJ4C0UpFG+34120PYxhiVTICy7fLAaFs/
zV0E0nbpnddaYl+SWSlS80bFlqUz/QCx3r3DQ3iahyjIOnneRrKOJFn8ECqo0QROF+K3qyOdHgRo
d4W4q0OGBI4ChDfsYuNE1YQhPEzqDShltKkFddpiKcvBinoD3QhUgsGRyXkRoN+0l+nls1o/m328
S2XQrrwK2iFiieNhEPLw9EMCYcnhGcWcbVtNAymsOCYBmBOY4WUCgLkosHEEhDgUOGJZgIkLgSgG
ob1xBLQ4EvjitgFkPLJTr0M9veU5+mgY4Qa6wB4XAoA8CBSyNHymThUdf3+Iy+zj3/y2JIFI4xb7
73faewa2/4K0+vP3/NVSqkxlZcUyiWf4ncr+2VKaf8CQkpnXwoxUgWpzj/59Xmv9YVjomGwm9rbz
m4/4Xy2l+QfxSGLb7XC9CYT2/6al5Jz7l55SNgBYiq9Y51I2dSDd/3xdZrbUqFM4535jM1uck2eL
LIFXnpjvsZf6hyYZli0Co/nGdvJcxWoc6V5dGElA06YfeRQ3aL4KgmhsL+GPuKgqN98CWISdE953
aKsQiBKMPC36qSbdAnUOWnxIE94kxTgXb4njzz7Ckg4lK/Jmnwjcdd9vTPrAIPUMMgd2zl7a2N0x
8yM/Wb+T9cup3xPndUkPkXrHLn5Sdo0EoFLszXdOSwC1r7j9qVPwYGRuCSModPP2LGMvSbXTggy5
fK3KY7VDV6xv42812aiu5FvvtrYj+gSP4Wcy3EjldSrQwmyW9yV5Mdi2NK/VfJ3A8nXwrSJ6w2R6
R1UIEkHDwppu0+ZZgS8bnQaMOPbYeLpvI8T3yFKxcctIP0kQbxDSSGBcnD6YAt0jaq8LEFEhWR28
xUvL69K/j9JdJt9JNVvTXVy7JmbOm3B8lYw3tUBKzzkc4+paoq/UeJOK6sGZCFv8G7gFRks47ibp
hxG1i09C7m+7b7ybab8fAlaa6XUUFJTpARi/uxr3/RBgh4aoGyY3mnorjyiMePebAEoxPuQblbkr
WcFrWOHbvOAPhByU97tlpcR57X2QKCViHwT5JpHgyDbdpNhbPjEX1P7y9sdg8PuKHRhNLZ5S/Zxh
E2ogUkbz6ra9sJ3U+AxWD2C3O25gWdjvHe3g8GQZp0beTjb+5UCqfbLqo8lGNPS0xF+qwh+73Hfa
c6PfOOVeMLDm8o6AI3fJdyPig/iOiAa3l96d5Zg3MqFL1wTUzbxziuu4PkmiU+oWXydqi/axG587
lr/pvZPfkD3kdSu3yHQPXM3L4kC1droE62ragJIHyeC1zXb+qJA6NQfuPN05NfGPNIFOftbke0tH
MX6J1i1ioZqLtfKV9pRD/SUY08ncZFy8skbQ7Oz7QEOnRqZzx+zvGG3DTdTfrrJbhSfLvh/MhyT+
SdKnyXkqB0huL2oieC0sfR1gSDq/7tNMbhibJnPAR4hvPGq+xj6w3AZB1Xu3li4bVzdrLiucCAyT
6Z2JFlG+UjMT4IimGMhGznYaDllMvwckIlFxdGZXdsVept1Fyq63d9ayAQy/HcJgfci0feTbEEAQ
8JkXvO49JtKVCGj82MPPGl/qZNvja2gfZpRgRkuESfxjSjv8Egqa+GD2YcdmDCtfO559ubsPrYev
l9mE3BYQu2K8tQBvwuG7YG2c++pdrQczfE9oQ6n0ns3v1c2YXROU94v3UZufEzYKwYJZW1BYZQr5
P3Fnct8NnBIDU/3EOWqZJ5HiCnBH2lntscxf2vp5SJ4gqo+8NZpyvdTxK5nNAarKEeKDwp7EsMRz
riRBHm+tz25ilNNvu2I79Ce92HJps5nf4VbgTmZGzNONvD36zoOMEdumhYSFXFHdOCDR+p+Yz7VO
IlfvINPYkMUlKR+6ebGGSQi/XQejJiIzBxmLnQ+UmGSQQ5ZJ7pD2nQfOgjhzqQG7jiryQkfQlRtW
BjFpX72+7+YtekszC5Ys8dBiu4o7uvq00z1SUjt/so7zZiGzFhUMiaxVMG766RB6BqL0Q+3xenUP
spr5a/sum8HQ+ZIf6zBbLnNyzVH+2Zz2BZsfMDvzI6FpwTKQAwsxZWhOS9AxovDlg71dFepQt0Xi
4Fv8yTsUe2OFoekN/CsZ5l+K+dFaHyOYndn61HrBvtFqUJ5+qjdeRNXFigIM4U2onDGGNvHiOhjH
Eu0B6GBjfizWB6Hh4IpqsMO3I58Zo34CgI0ypzYPjQc8A881ELhxrN25fEMgD0kA/BG/gD7RVQz2
dvopnO4ZHc2XXt8Zllul8GQ2erNXUscbcZEmCCit7qfwPlfMuUqDLBWGx8oXYiBV7ExPap9tfQTi
cFw/+P5VPj0OFwocM5mIOJDteHJ2+FCNW9Wh23sdhq9Kvo7tSykdBJMJR2bjJcUOVF9k+vgnnMGE
/s/eDdlk9AgH0VMsNBIcDS0mdIIZXBlP2IK9vYUAJ8lPS3gxy2+RH5FnJ0M6DM2NpUJyYl21kU3v
A+ZexOMIAeRVYgTImAgABxGdPvbi+Q6PVmfwRXIK2iHfoUK1yPecg0KgtM4Uf5zeJA+gXXoHjy8G
BKFtfhl1Om61IA9vycHzy/WSgGBiOmoLzlVzI2uvXX6cw8elBAJ/uy6+uciBVREsyhGdovEJiedt
QVlNQBEsOwoMKvrVNqDfkn/XToGpKhzLL2M/gLXBZq7vkfe03ZmbQJQBTrtPyahXUOWYDykhRMKm
nk2wmEqXXVuo3cNFZkRoMGheiSgDIIbvDpyQH0Ii9uKg7Te4f11DPfTQgcwrVi0TDez3Z2sO3tTJ
iFtXYIWjawyzeFvq7K5f7tvupoKgEFt3A4ZK93u079IXHdQbXqd2Q1DoftYveQ2g+pg5NzEWB96i
yk+Wu2zGJjQ9yjVoTYAScf5ixY+J/tmrj2vjZZgMqyDBt5Jv1M8cN6nf+QtIgdA3fZJQ4RBJXj1T
xtxb2glFd5zlfr3gndXCTcv4VmYKVy0UYZZHu+rXGgs2sGiJhgt8lyg99zsSpQh8v7JiyPiRU47x
Q1M/8VbEDrc250tLSldDVNxC7zc/IZSPeKOrAV189EMBM8OkZL8MlE8Z7h1u0am9nXwZYoOf4Qsa
/Ana1BW0b7Bq534Xbcfxe6qvSUDGtEll+EiGAibRu8V6zkiDR2/jRuJ8MhO/pa+s3u006Jp9rcNh
Qo2Nd81DWzvhR9XeZv0lQ5829lowYURdnrHfNoDIlvW7iI8llVaw+Fr1tfR4wMTTChpIKoVqhtRJ
93kmp1GtsPG0oDodz17lIAHFaCMM5FkDhnOjVsQh3EleQqG1t1+bbCsOtLDhlX2YAnwp620dByOb
/34T1wB+6hf8wuJ8DenHWzX3viUNbXT+HirfJAXDqCzcoTvz6s0Bx2V2MlsgfhM36u1rJYmEvPo4
A/GIhzHILcsdlXsNHV0031vVXrPvqrNgIAAU8pvwvhRMB1blFpjOK6EiHP3pQUbHLrcvS8/VdcS9
g/8qISBUgg71+8qx0eYzHkBlcMUxaLc3aunP3R1X37QcDGcDmhBV+d5pzipgQ2u5SBt5m8MVQb2Y
/zADM9NnbdlE2HVk/Y4mIAF6kG9rdPyOE3kUgCHXR10otOTNJl6oESAv1qBGwq94KTfQL7qRA0z6
gqiE1zRCYs/Nz+uqpRvH5d3TDpk88DhxZk4PGf5Fs7xZlSdRNWoJ3ChKlu7yBfeuYm8DDiKb71tB
n+cQzOcbVd8MJdvPr2rdZjWUb2430qRYlgXmIgVy4wQkFbqfUoh6lYfCGZ6i8bywKYZl7apy6pWE
IucLncWx4gyMOVk0X28DICKiBiuz3XTLCZNm0OGfXgUS46V032NoeFyifs3tvWadi1jFdzjhG/AX
I4Mw0BLeHhmqjTMpaiCQRq+KJblg/STgISFcCkN9ZMjCp1x652mLoSo681eeMulAVRLDWbHr7jNc
B1/HVFLyqY8LLFbGGT9C09KHBI7yymod9iouihtiaNyxh0k1PafFVvK4jCxi8YIkCH3MHoLY2Scf
vXXb92e7eOoAR02S43YSbgk+6ohf/E6f3AaxgrLoW9Ldt6MFZetacxvmVuh9ypHv9EzvPg3zbs5e
5pH3kLNWgGrb9pYrbOFdrOZ3nnU+utDAzONs700EJa2Qx8bickUQmZTv5UdktVT+P1xWPERJ0KUL
pT2+NNJWMpQLyzxDpSxdtXsxl5t1i5NRfcZ9vl2Nc8ZJ0uTbcMutK0NDCwDRYb5mbuNnXImOxCiI
q8u2HxLxRXDXl+uDxaYq3ITtm4rdN9beNAX7SXsbQZuNsO/ZPwJVsGg/ESEd2ZOVXnjT/KJ4ZMvl
NSN8vGsb3oweQUrDu258SHzdKpC58ihgaxkrls5xfEUBlj7x5fD+gWz0S3ISODTi9nHudgPFRo8d
vtuliR+ShG25Ghl/MO4NXB7k70rqG2agAtFuZVn+ZHbbSYWtEx67GCDPZUpLn77YU2yO0njgowwD
b2W+B9nK4uEYwVig3eTqu+rvo/lJmDpQqucyPaHK4wTEaSpOCj6eT7XDzV5B6KA1c+rHBtEGPXRz
y6kw+qpXVUdxErTWHtWLoLbZywcjAC5WzY0A87USN/DqdvqHlF0c45LqN1JBMPyPhWUcmRN4uCx6
yRooSiS25Ty78ZFc4o6+nuaTWKjmYGSPZXGGA7ZUJ0pmPO+JUN/wOgrGEGNL3zCweFfXpj43Dbko
nzZ/8M1KEkHCA6/gygaS5IBqqUQF7DqQjyiyuB35KxoedYWjJb+q9bHcAwvJH9b4HpQseF5gzuF4
J0iIFCOk1a47FbyU0hjHENpatF8PFltpcQN0MSYU8Mv1iso50YDSvSfpjWSUTHJB93R5YFlsnwGZ
2bIEFdNxjcgMTI4LvoVQEJgmh76C2h4y0dySBCuoKxRXlfdpQ9UAL+ImA90knx8zPy4B76N8wQE5
aDSy7uQpKxo47vF8eLXCCqsTqDuSkDs+I6tTBknlt3DulkShF3nqra3RvoTK66AdqvbSSo96fa+s
J3K6UJvy90tkD9N4sDPTZM9xjnyUI7rLsBy9Bm+oneOzmZ5HDkj2jFCBBVxw5EKLqRhv2YA34Ukc
1iDZcLviZ4DCZkqegAMa62Vwblp/8Spt5MMwus5JG8gho2OhDTLxWVMBhyuy9kOdk/3jYS4yzkho
8aNfOnVXp6dM3hvSBoSZ/ARRLGQra9P9elxx3Z2+vqG4p4Et9zObjpPGgILmyNMw/lacLkofb6yx
3zsJhN0U/xLhZzsExTxNSbQzkDvVwSS+FpkjXxicRrzLJRDsOt9YKNXtV9o9QI/wbIBZUw+rpPPM
0qtU77Iipmx+7KSHAq3akx3e6BZJYS/rungTzqTUSVlGxwBQWI7ngy+vKBSZBKWlFwI203AVoW/c
6837IP3U6SNukLK6jMMAtqCgA26p6mlOvTaY+nNosXu/mfJ31abihL4FXN1tBRqa4AMK23b5pjbl
baTfFWvs97qk4dLOksE30XG1j8jVmLgwvwp5P/I3sXVA47WOm8E65eNP3TyoNnOUSDxbM4Vk7V+4
vOG+TVDwwJqIdx/VdZVsZQwFi7/uMoIfbhWYmJTZtCdqWAObSN2o/tZtWI3V9xy+zzU404+p/Gks
BiLNV8uftIxXa3kQb0drPk3JGciXmhF9ttXVo2EeyuWUwXDQaDM0rM4mgVqC2dkutH34sKTquYUv
JHFHNQOxUrcEq2vPOK/FcapIhwWoAkITNgKu2jyVgAHJgxbsu2j2zarjo3oAv1+ZMBo+Eo2ywjlK
8ns7fg6a42pA5HSEejF6u9qAF2r1G3WNKXM/bTsPuCbdtH3IxXXcs4a+h6fblA8hkotQmX8f+Iir
dqKvwBc3en3Np+PbWHHa3TPIgN8MiUlzyFDjkKUzlZEJyp+L/U4n6XHlFCEDv09zeQGdZci9b7TP
UOaQLEyMJZcTcXPkmjMIgu4oxp5R/SPe00SCzdOg3njgrPfVbb7neOaN6OcDGy9A3duCZp4AsmRT
NEGYv9jSS+38mPqRU6GSnsMBIlqNTKB85pWRelBxNHH5eKnSG7PmnQdUDFV4NLZZgC5tcqdAcTXt
pG+nIInOmgV056OC0UHtUsf3q1hbESbiM+ACCCqhwBigN633uLdgejHcZD8GuNcuT/yTMQZKsZGO
VAy29qymGp9bsvQgkBpWzBzGt+yd0u0z+l/mMtZ6U42YE3rSRtovgkhdeQRFGGOjh2POq9ofk+gw
coQzdEwlPPoZeB0Y2rwZgTo+2P7occAnIIens9Y/WsZPYo9u3N91yj6MNh0cSNm+JNMpDu+i7qov
j2FeBcTMw58EikVliHVwojhci4rJIsoVroKseg+J+DHP2nBpGQQVX1kp0BxdS1nZ2z7OTdKNv0Gn
I12E+osJjHYzTWqXfRb7NDESgK5o3IasIOl4x46EhrSlP4FxSk7hdFGBiDTSm9YhILVeZuN1Xds9
OdCeqa04OBYvyR8jD9wEFF4BBbor9EBr6SgKbyiNe3z9flJ2J5wweB7xDAMMi/kwZCuI0O67Tn4c
41FtH+Xw6vwsm8V3lANFpAAbV6BUyEkKj9TqbbIRtED3frRb/4MBR3MQDqvBMVx0ip2OsFYtgnx4
cYinNb6Qk5iwJR7o2vAF6eYJYrkUvgj4sTU+aeu9KgDqACA5sfCzqfpBNOz0w2nxJsUfMX4RFmZ8
PgmR5cPBQ6lCnevskoqA4AQiOZ2HpNvP6Xme76wFz+40edfS05Kfbj1q3VPOrrVFACS96wVEVZek
yPmhpw/Vm8llwQ/f7sciSS2bZaBwBeahx7J/kNs3BgvUYYKO3FNqAQep5JeEy3m5Gsfevmu4ojXA
wmBY2p3OxSzd9veq/Bx3XxBbY/KBTsVpmrbJKCaHBCWD7X+InTv+FJnAjkZ3e+5aNWKURMZ7cocO
GyYU+X9T45ktV9NeUQ8TaemqN0P9gJ7LfeaxW3Hfa5ja+NxuQqxiUOyBvbUb0oLt6aUrT+KiEvcy
0wIPArtcnnIigkkIAN1RRV8qZtpoHj0xkMdavCSXyL0IaDzRQs+Y21rCQ7wPdM9yjdiKzw6DdenT
6l9W58r0tGfXYtOBzetNy4wF2YP5lBd3E4PEqYV7uF6XZi8t4G8fC/2H59c12OZ2Prw4jCb0fd1r
YZ4qZZNpzxA+ggWW46rcLwQfMWZXe2CQ6ug75uyWxq4tz7Z6BIutZ5+1+mHRTABJivlbSyi1DcZy
K0BKVdCQpqei23dgg+sj0Nm2YwxWPJTKrsqvFfTpBIBpseJV5n3XEsfT9A15zmH52g2OuzjRzmKK
lWx1mgDeKinghRNlV1Ue5OZm9Aksl57FzCrHmWyzetDDG/FKROprYSE5JvwDFspyBmjpd6AizAWY
EFZ250jYB2/vEl9C2mjNg4ripCpEUPYStiRYqiSXcZ/VN1IG/O/JEpCcii4wfL1Gflbe4UjzYG82
9W2p0mzdim8gTZ41GcCUiMpQrqzEMl59TRwZkBSt+XPeJYyPaOY3nIkiWCFbxMFxAYvj59NRUXxl
rYPYZr8A09gHD5OzzSEJ+V4DcbdAwYuKd8m4+9v6+bUAaQZKwChgweqfZXej1Q+r/haTk6AiUxyu
FFSo/aSXZWGfRXjkJuk3Oh/w5iwCWqSVAYkOaAvKpEMsjMEHXe4ZbynftXbfg3JKg5JpckhmBnw2
hQFuVx/s4cLm6jriwDaMj07Ghrjt+tNScl5FL8DEVfQKorhUeRhL0JeDMSKkyV128HASag/nlOc0
NhvDem9Vt7g28mRrNkCvhR0UvQHbm/iYFn6fPxQys1rv3cGAKg7XbGkpvenewzcnPWOxIvjySCqF
30UPcXPQ9QeRgyEnL+K1dSbJz9vHPnl3io0ggMftmVFgFEHdG96W+kOxDkOENuajVSHh7pPkukzP
Rfcild9p/1ECkArZNyzt3uJ2SsNAim5Rq3k8iH3zjB2ENV302y0q6j1e3Km5yQfqY+72qrm0zj5q
v+yx9UoiEpgl0bwjwmWB8xERfdeIQG2ms2+Z/jrGkEeHD7k6MnDgAi+T19YMzyPuhfggohVS/cTJ
DZ3iu7GDNQE1s7GsTa7uYtH9X7oKUuPVNoLKJti0uoO0Zbs0K/VtpuMNQVEQ6+4nWNzhagVGEE6s
GRwvjL8mrMfRbhUvqXUYnccGt4ikErFXvvOcNQ15CtY2TOgbeRm6gxgOGep+kTeiyYKqs+D6FU+7
463Nc7qZ2e3ckHaC3YODalyexQexjd6RJdNhzMrJAAeYAGqMrY+UB0JSngRIYwTH35KQezPUDKfJ
N5vVgLwepRE32FGFKVCQXn8ra0+19KCRx5VRH8sgfU1jo0iXyAiKk2G8VOVrvp4t7Qwfv81eRBJB
bd/1IdB4JhfTSVe3pnVMmsvY7+b5UoMVgHOW1VdDvy3lezFh62RPxcSxkUlGdDnsi/wg5v89x5Nu
bNT84GRQ94Khf7MrggWtN2ZH/ihjs92IaIVoU+S7XrrN0/sl8VQqJueUKg/tdJOtQGp47DwmGGIX
yfEVCHK0ShvRoX5Sq6/Z/Kj9FmXHNQwInh8uc3VSGDGYu5jouxQc50Om7EkPKsNf7HsWEwewRVfs
YKtVwq0VAYKILn2/m6h+Pq2X7BhpR8oY4ma5N0h56PakFETqbtJd8nE0+SNbqQSgc3nNC3PHEBmZ
vUuya8VeBVUTNthni1F5qu6+qfV7kfHAGccezxq/q+hhRZJGdSuzweFuIGKP4E6+w4+G4Nsnq9un
jNiiDcxYy7idd3b+UUGllpmIM4Bqot/JpmPf4SYLSuaQ8u0oNs7NEyJpQ6VIoWcgROmtIK8e4Od8
w6J2VA8GozsF/r/L3Qyyj06I0vTakIOgNzuNwErgc8O3SLvBSgMvhFVheZ+nYCEmBhbXtOKi4a4y
8VEza/J5a5Lik+shLh6t+Qktq9jfZ9OJbWtMZjDzXmW7En39SNo8cSNEh2Sc4xdTfl2YZlhA2xTM
Uc6+kHclMSdrIGUnZ0MT01sI1Rj1jDat+Orp/5+7M9ltI8vS8Ks0ah9CzMOiCiiLFEmJFDVZsr0J
aHJEkDHPEdt8kAQ69/0Slfle/V2SdkqU01WZYaCJ3hC2KV8FD+9w7n/+8//e57w+F4PTMGoR6eOH
zfG0FBjYCgV9BCSFC0pvZGzDJ1r00WhAotJJE8zsfhGVV3F64xpnlkFjEkUkGUlvGvxB7RD+ZzA7
RcZr1kr4eI1q/xxQM1rPamYbZA5vWepzcqUIRY3SmPXpNEon8j0UIgv6hkN5/0IYboSkUe1NLD+E
7RPKI/jvhN6iz0GRoDRBcEIHUoJwgbk2TmIoByzyAEENgYmw/F1vHI5c4nlC63UbXuKihFroLKnn
lj/S+/cOWYHU3KZkcY7KUUCxXztPmNiIoDWnAPxpqUMlrI51gDNxnQlbfRIkV9U6GcswWHpUJs2l
i1EUEzorOe41gK0xBDY7vKgKxED9GIh/0hgo9QOnRZA38658FxZzLwOGuNDMD07xwKJHIG1E14HY
IEthXKF8yqtlAHOr+uzpy4ZkyUHoDal5mA6S+yyqqbF3rREdHw9lZdad6CeOl3PRvRXHgmfdPj9C
kGZxPIbNky64Grk9zpsnumvHLdlrbVbvcO1onFM/+ryqq+MomnvOU2N9Fs9gupDLkNssissCOXfK
aqSIN9mowg3uUdw7MREu6psVWKWk3tNqK6eIZs7M6FbtlDG8LmHl0umXrfS+p2fC0m678NTzLmVk
CWXau+gEo7TVemcYL8pwxL1TcLtWeV9Wt6FzVzj3cXSdyOc0e6QBepMThAuwIZoJc5QyeVpzfPfF
VaaPde3Zij/H2qlKbolzW/lplb13wgfVuZHf+WOvuozhtncnGgptH2WqChxe0Eoo47cx2RYCAlTn
RT/UQg7O8CenMyzDAiN+X4MNKDkux0wjjamhgPR71oVmTDpv1vjXOGhoJyGK3At22VT0RY/pIAOl
GPlIbJITaOXEeKTkilJqDsqAFQHlTHPMQrAegYBAc2HlOCexubDsmyK6CpvHoLtI1KcmUGdlcVXm
GiVlfA88XEus+5Ce8Pi8oFIbcur1lAhS5Ua+NuE/IFIojk4qYx5+ouyH5p1RQBmdJibVrvpclz9o
OZ4Kc+E+lzvpCZZUVcLJgjVfATcS85czqbtzSO7KZlLUyzK8RLCWL0QGAgXMsnE2i5dCg8Jmr3Rj
BONODJIvFmU04bxewdns5j0GTmG4LNFrksDN5GnunbMFmORgECuCK9/4zKbQaSeWPrX9J9d7FjZY
evDcQ9JoAXVJVNzkc6s/1+TMPehhQ+ERufoi/mxQhqQVD7zvbI1yZj+D6XocfA4RxAzuapeS1iM+
vArFOgz8mnGajlT9LmRgHcHDByk6U9ksGpc867oGQclkslkkrXUa2p34SXIvUuOk6KEjUfyaA2MD
As2ybFZLnNcWe/b5hkYl3YAe0ey7pABehWeqN7OlW9U4pwThNsd0PaDhC5ujYgGFlzgGatWJ8Oph
3+mDpXCU45IQjzwWJ0AMJiLyDG5YsZ7G86BbRsqkOqYkiqxRfYfOATSnM0uZe9I8TxdWeonmMmWG
Y8MblemNWlxR9Ue6rrRmujVaRSecofCkygZ502XH+SJXi7VE7kih+q43PlRkjEl2UxQfOvL54srK
rxwOUU2FyTyOAOnWcHQEUJVJV4b6PuNmXJ0HPgr87cdaZ8PqHynzC/l2jD+iCqGAujjW4lNM9MwZ
8HdTf/Sz9bFhzGKgPoAJp5hyJdSySwfd5hm5wuoYqxfcd9zPtr6A3P0ubThk2bFkv0W7aaniPqhB
TiDvmupQ4KsLp0XZeNFReHfSa9DMdX239tjvinObi7xQWK2DpQlan8Yl9KE7TZtJyWmkn2MTM+nz
iTqOxnjkCM6Cdy7BdVgJUgH3C6yq4wniif2Jfqy1dxYw61peohUGMQzUuR6lzVlv4rc8pTtEyRYr
qFrShckNDvWP9a2Bs0N3FUmz2Dkz/LtE+EQpBR1bmHwUNKvx2aiUgH9xZB/H5ieFXQDVS1EvU3yO
ypkVfwia5UacK1rQabUeqxBoEKmU43GjXUJIa7tPFQLvE9kpIYo7CNFXTa4070LbGWstp3oaIZth
N3WEkV74MbBW7YPHVSkSVprOCj4X5d+zvqD+1WnuZKVhvFnjwInWRXaZ2ZhyNsKesxVGnXGHWYSf
0awiy2Z8Wxvh2akurD09PD7LxswXRuRi1yvqJEajWfPWzqh9bexB81K+KnAMtYR1KP6PibASVS38
RrUae9Fi6zQq/l5urEg3b23/qAiDUps28XeqaSkX7lq6i6m/Iu1cdmeNCpSYgVuaBjwdPyguErnE
/xbXi1GamdFI1SoslZA9oyVdcTn24UzBPE9pb9LB+lOzggyVxdElMihgmm6KK5iZjqq1jVCJ7j90
62ac2zqUy6yYlWHqIORTo7gKZOp4OJu5ZheMsuoCv574Ds+KkyKRZuaaO3kTrfNbJzVh3qSU/t1V
AVGtbPOLxFuHeOdFMEHBmjI91T8lRXAB27mfWrXSTzVLnva+6l+tSi29pbk4Sjxcc3JnPbbpwDgt
Vmsyk8686GUtu9EBgxNhYmMp3nwdU2CWI5kXK4jPuMz7Y5jz2kTvCjRY7bU+DmVHHamxbV+qEspx
veR/lEIfAFalRw6DBoRFSAcyr8DprfXKWb9ac72VYaevwI7U2nhuwyw8twNPG5mFEo+lFc7gkRr7
dOE3zrtynbts6bTQBRjQcr/jWZEWDZICKYM87li4WJQVmq/e1YJ764cxWvT1ldQX7rVXkBuZuTd1
uyb9gHDL+6xvkY420/VZXSgkNWsNA5qw4pBtEnwfJdebryJS7CLKIVxp9HdYawovSciBbxT2vCrx
wqhS1PaVAMuo1EQeIXEvtUrW31c9xN++5/G9mBNDS2EUJL4hnzQrKFtKbivVu17LEbUtvJmRBA26
SfyNdpJ87IVIrhvNujrLCkTu25UKPtmn8GH19UVbtZO10T/afTcxIhyEXOZppuXjqAZxqaNJbOMG
sPmPcu+Ek8pb03hnqxOnUh7iUikWmxc3l4qFVa9JUFe6zQCVPfc14xbFAmMpFUl23DeYv7dK/5Hu
JYQBC9HerqYnJbXnkaWalOjK9biIC4AmPcW8qizgpYl2Nypo9ULPNBV5O6GFY3fueWR1Fpmq8JHp
k+K8tTAXsO2PSUhTYyjfdTBWE9ltll2tP9ieQawMnaPBRx0iw5xhnpmXXoQIlVvIzU3q0Vi3pioY
yp9UBS+mNOMCkfvuHWovt16IUqOVhsq1ypfdmb1zh+0tF9RE+f/eBafTt/ZdJdTjsFrtybBs/8vX
JjhVQ/4UEr6GHItl/S6Cqh6ZJu/JNJDbNO/YdLr9TutHos6S0UsybdNQNdrVi51SnXmk0Q8iyzqc
f5yseetPdIq/UaqTdcdAW5++A1XXbczUaVd/2QTnVkpeZHJiHK/SSF26YRCeG15iv7Mz2eOOa7Na
875DLNjpaNpq4lGPYheex9YsVhVRYW6sE1zNL0w61043L5t/t0A9Z6vkfRqAq8biRcGfi1Oi9c89
CS7fmqZ13CYzEgkkPM/NIH3q5EXjBOgqau1U14xuXqxg81eyMfUQBnWTsDyOnZq7pVdKF73TYc2h
kOlSM5mina1DRuxdalvhiW67KaRNSnD2qUcH8CzPoTeVGep7CNrTV+oEc7nM0bhyZIhnNOTjVBRJ
o7RPY45haeH6uYUoCi71YRPMA89Rx+tMf2hZZvOWW3qwlpTl2pHQpGpBIVrvwtfQn3KkNkMZ37qx
pC4dS4rcgFq71ThOG+W8RkxmlIcnGt5BJ1ERUKJRgnlS0uylw/Hgg/qc1uHqGpcjuHNWRD+W4htj
FCNB01SkweqmKxZpaHfv6qwHK3KSklKRE596cvGetnewkli/BAoLpi6yz7Hnc8ugC+N0ZRvlolaA
7Uu6Dk5pFQ/PkdwqqS7gohoUqXrqiZe089TTvLDOwrA0TvxSqm6NYGkZUfE+okn5unMh7kqms1il
coDnGCq1pYPCWR1BmNdhKRznQuXjxYu9pmPQQkIrKD4qSjtvyuBjkqHSXsVZeV6hcTCm+6GBgFEH
1y36Jb1zlTQAdzniLIIt1Z/Fq7BH3caOzlCKe1eh6DwC5uMyE0bexDPxC2k8yCHuCrvsVRN7c3sF
pfP3FwRqcV+O7KlZoOZHQyLArg/5pA2Uk072rVno0Four6t0LodzSfbdZRnY1iiWJIx2K00alWvZ
nVZ0b1EoU3FoLDPsIl15IXfpNC9wNnAgUpN5TRSj9Oe5WZxVWlrRVOlVuDDaMCpy+HtaIcxFtVFN
aiean2kwibPzNg644WTpsaQGCODUUZLMWq855cjoF0kfKcexRVs13ULRkroellp5Wl0inHhnBFZ7
1jVGwQZFGU501EQsPbrURmmwtk47dFtwaEOr3l5LD4mCn2fSOfpEblrUSXXIkqFCvdepcW+ADEk1
1VHOmsiSpm2tmtfrDlHgTi6ld5V9pbZdP0UloD2NrOByZdAyh54YAIx6U7l4HTudn04AdZqTukPH
zI9gbxuldNXCTFX81hk1fo9TnqvYywZHvzL7bMVJPzfpzCXlLbsa3ZSc5IB2y7mT7/7JSGTIcE19
JxsadBC9xtxnXQcfV1B/c9e/lfF81sweodbWrCZVruRsWql+nsX5YuVEPTa3CtmZkevURSiCsJN8
KtilryU6+7nxFc6JYtH2HxUJHtEx0hOeVo8lvs3TzYvsJteh4nWzpCjtZbrWk3GfRSHCQpaH2sva
P+tWtYdBWGsulFUfjVpsJsaKEfpnSK6ZOI10zRKpug7ewkrGPVzFetj3T41QKudZWq/PUAymsxb9
TryAVNOvPhpZWU+jup+lXYuelBnihOnLkKH9KhuzNQuLIudOKjz6Fu3SwYujqTACpi/K6Py7Smlw
Nc30hsYLt/oUd3iiVGo7rnULldw+lU7dQocW2wKqF2l5vLKiCglChc0+0JypY6sP63WDb5cUABba
Hqx58WJ4OjTsCGYZ+k3cdFVzWjtzyfCKSwkvQwivER3MFRMdnyl34csFBX8bMhKaoDh8k+iyL17n
stox0Y32aZ1ibQB0YccrdIrydmGgUkmVqM7HMTpa9DUiXhAEuNfgNofWlhVLC9/AiSVVIPL8/m92
6dajrq4tJCbNbEHr9hkNZhQKoRyiPwnaHcvmapak/cQ3vBi1UdAyaszKDZaNOMo4zW3cOoQhjLFV
reTqVLcB0v2I1lCPQC0c6FALGzf6KIbCSVtxhnhVak1SR8KFNw3NadqUl3bJhmk07YXkFFhropt0
QeGDdi67mimus4I1u9j0Df5fq9ntfr+QBn4j+LsV00N9Rry7kZ25Sf7aD31JVr490CsF4cekissc
PWIvSOKXKRZ68puIbeX/vo60US/+3gjhPV3g1RPixDpSwMjzmJRZTdnQTSGgEyaxt3tb1Y8cm7cM
0qsvqRmdnS8i9Ecx+P7Heyut/HacVx/geyLKNsoK/1kY9kZ5EQbzSCfb/131mDzzZRjMI4s01EZJ
CKFt1VS2ifBhhUFDsHJoGPQjFTE+9AhlPi9p8F4YbN62SNIdZAqRi3DIkQ9rNiimYqKWoexLRm5m
19tl8cfzQRfmC+hy8DktGn6F/sfr+aDopmHoDisG9UghKXlYgRCqIJqxfax/uzv8cRisIwPRLBW5
Sw3FEV5fh8E4snTe0bgtbc0oDi8MOsqaKJ+/akf/C7NBUzRd1ZSdfAsX1JezAaUzBcEy9Fu4u6Lv
QpQObTZoDutieBhQjTdQbBP3YwepmNdh4CgRbyHSRX+8UKw5vDDosqpuN60Bi4JZ77ArKJbYIRRd
ZrN5PRssAy0CGZiDDcKWt2IIB3VWaDabw9DZgBgDJwAiREgxmLiiENeXYTDYOkxDROFgw6BbyAMO
DwPqwcwExUDMUJN1zuCXYVCPVBljHQfgS1UQID7ANaHilTY0CsYRNhK2AOq2R8XemuBtkgZT44Jq
6AYp/+GFgUNM+xFpg20CZgoUkSxKeG68ngyWgD41Mk1DbJEHGAaAWfsHpJEAtrZhK7a+lVx5HQYD
zVATvFU2TDQ5tZ0G6UHtkDpy4D8gDArC4kSCI5Hlwdp/ORm0I1MhQGyRpr7TRz20rEHnfNvO0QHH
JeJ3CLCyL2xtaPZvmEILVpwUJNE6ZmcKScWhhYFnVwYnTxyXyJ0asPVkpvyb2WAdcQnHsAO9IXJp
4xCTJw0l3e23M2A2WEfMeUVD2ZCyjrCv218UCtctmcs2FzmxbA5vNuh8hYNng3GE4KItrqtfZZNf
7g2sGZvLhMavIq1AC/nwwqAZivEfok9/fL80j0wEvYTJDgti6171OgwoYlL246TkrDDFhePQ9gZq
mT9iNliGUPkkf7QU9Mv2LlaqSK64T5E1OMASQpDs0MKgG6ox+LwkL0DfjU/JziDuj2/CIOv8AK4c
5i5tP6iUAfxNPDHfzIDt0TzCqI1Qgt0gw08t/PX2SM3b0lTjazX8AHEnjevQ4EsV2yPfNYATCJu4
YbPfvtwXtCNNlR2NejRZ9FcPvYOaDQisyoPhN/NI4KwOaSLR4AK5d8VWjgDmABvA+myDvGF7izuo
MKh8gT/gcimgd9kRjgE6VoZ7V2zWjBBitFQmBZnkzlHxoMKgcXYN3husI4iEirHBsBSSxb0waIQB
LJqZcrCJNJj58C3SOiItlDUigOAns2Ivg6RUw60SlVCDao2yUQ89tMNSgIc/YosEYuB+Zm/ZVHth
sIkSaCw3jq+W04cWBoBya/AWiYUX4aRUBeLCnNjHpK0jFcBJU2wyTBJWcZAcWhh0bseDw8CBCbjI
hQKATWSIe7Nhs3WYnCIoenBAGwcYBopMzg+4VnE3s8menE2BYh+aV4Rzm8y2AYC/M3U7tNnwLbOB
P12vohKDrYAA+XXWBVvE6/RpU+UFdSG32t4/D29R4C5nDy7bsSg4BcDWMBQSm8BeFqkfQTiFVc6V
a4PJbBfhQeUNVFff2B/+hdnASUgAHPAEShECTHiZTBtHolgHVg2LdnOgHt5s4JgXdRXW6oCrlX4k
8iLqUdygSCUFR+BlGEx2UIKjAcLZjkbV+ADDwHc3+KTgRKRYxyfkUkGuvL9FCuKDLIyySLI2jJ/D
CwPdIfbgOwV4qwzKCnyjbQgcb7AGPNAhd3Cd2O4dBxgGQOQfAM5zw+QgAGZ0hAXM3p2CNUMVWwar
PVDCD8kvBjmDZ4NwexWB4E6hCxB+L33SjkRLADNCAXvZOsgeWt4ASW938R2wRRrwuww4HjgoaJui
1f4WiRmCRekOaB7M1jnALVJTyfeHnhTgkARBzCvzW4uCk4K3YTbIovkE8OUA9wb7rQnHn84bKNVw
BHBa0mHzjQOTg8SGFAX+plpiTWzxjcNKn77Rs/Snw4B9iOD5QF7AGouUei99wsGLCjZbJxmFwpT5
E7PhP4jVV77xMQqtTxumcfBcbJiMWw7tv/2BLznT2wF2BNvZE8aZEIlf/eBNlz5vh36O4Qp34u//
eFXH2ZCAX7z5hRS8+T27/777gG9/9avf9eVTffnHafCc3+ePfrd5o9s9pvAs//vfbvP7+PH5/iUJ
mhW4BRl/f5i//+3Vo77YD7479r/+O3w79vYiMnjs+yKsgr3H3paVhw59U33jqbcI0+Chgyj47ee9
p97e0wcP/Rw+J3l0/4rPzle5pZ8MHf264ous96fJlhE7eOzgD93+vi6VvzYBr+/L6r8W9/nz64jv
8t3Bz/3rT+H9XofmrqQ/dOiL/N5P9sO9O4qHjr0My71wbPPeoeOeP99Hv/2yP/SmhDd06EWVP+8v
m125fPDQz/7zUxD/9sveXrJjrw0e/j6/j7719Nv6xdDhv2P9NXDpzO7DhL3ql70lv4OYhz73tIqf
nxJiszddtrX/waPf53Sglm8G33B0hw4+SfL9Nb8t0A4eOKhyL6j2IrKlmQ8e+z68fzPFd9ztoWOP
knAvIDuu3+CB//U/0UNSv52EOxbd0PGP2WGLeG+WkHcK8u7wseOivGdb2R9+21Q0ePg/lAYYuOyP
WZO//SxdP9fPaGh/iYPIaAEGtpSUwc/OsfnrT+LX7G25u86SoeMjWvHrT3vLaHeZHz70o082Uewd
oDs0dfDoIiZJvRf0LWA9fOxffwrC/cm4LZQNHjspk99+vo/3v85tbXrw6EFR5mIPkM5//angm33a
C9AWwx3+a7Bg3R95Q7wZPPL949v5uG2xHDr0P3PvTV60Y1MOH/p+P9BbAs7ggcOH/Wm4BRyHDjwL
P79ePC96F78/9rdu1V97ct/etb/02n7rv70GEsRPPIbP9/k//hcAAP//</cx:binary>
              </cx:geoCache>
            </cx:geography>
          </cx:layoutPr>
        </cx:series>
      </cx:plotAreaRegion>
    </cx:plotArea>
    <cx:legend pos="r" align="min" overlay="1">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_xlchart.v5.18</cx:f>
      </cx:strDim>
      <cx:numDim type="colorVal">
        <cx:f>_xlchart.v5.19</cx:f>
      </cx:numDim>
    </cx:data>
  </cx:chartData>
  <cx:chart>
    <cx:title pos="t" align="ctr" overlay="0">
      <cx:tx>
        <cx:rich>
          <a:bodyPr spcFirstLastPara="1" vertOverflow="ellipsis" horzOverflow="overflow" wrap="square" lIns="0" tIns="0" rIns="0" bIns="0" anchor="ctr" anchorCtr="1"/>
          <a:lstStyle/>
          <a:p>
            <a:pPr algn="ctr" rtl="0">
              <a:defRPr/>
            </a:pPr>
            <a:r>
              <a:rPr lang="ro-RO" sz="1400" b="0" i="0" u="none" strike="noStrike" baseline="0">
                <a:solidFill>
                  <a:sysClr val="windowText" lastClr="000000">
                    <a:lumMod val="65000"/>
                    <a:lumOff val="35000"/>
                  </a:sysClr>
                </a:solidFill>
                <a:latin typeface="Calibri" panose="020F0502020204030204"/>
              </a:rPr>
              <a:t>Rata PTȘ în Uniunea Europeană (2019) </a:t>
            </a: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series layoutId="regionMap" uniqueId="{AF65EB75-8485-4A32-A7DA-DBCD709E341E}">
          <cx:dataLabels>
            <cx:txPr>
              <a:bodyPr spcFirstLastPara="1" vertOverflow="ellipsis" horzOverflow="overflow" wrap="square" lIns="0" tIns="0" rIns="0" bIns="0" anchor="ctr" anchorCtr="1"/>
              <a:lstStyle/>
              <a:p>
                <a:pPr algn="ctr" rtl="0">
                  <a:defRPr sz="700" b="1">
                    <a:solidFill>
                      <a:schemeClr val="bg1"/>
                    </a:solidFill>
                  </a:defRPr>
                </a:pPr>
                <a:endParaRPr lang="en-US" sz="700" b="1" i="0" u="none" strike="noStrike" baseline="0">
                  <a:solidFill>
                    <a:schemeClr val="bg1"/>
                  </a:solidFill>
                  <a:latin typeface="Calibri" panose="020F0502020204030204"/>
                </a:endParaRPr>
              </a:p>
            </cx:txPr>
            <cx:visibility seriesName="0" categoryName="0" value="1"/>
          </cx:dataLabels>
          <cx:dataId val="0"/>
          <cx:layoutPr>
            <cx:regionLabelLayout val="none"/>
            <cx:geography viewedRegionType="dataOnly" cultureLanguage="en-US" cultureRegion="RO" attribution="Powered by Bing">
              <cx:geoCache provider="{E9337A44-BEBE-4D9F-B70C-5C5E7DAFC167}">
                <cx:binary>zFxpb9y4sv0rg/n85JG48+LOA56k3tyLdzvJF8FxPNpFiaTWX/+q27ET9/jeBJgACRB0WmSzRZ0i
q06dYvvfD8O/HorHe/3bUBaV+dfD8OfvibX1v/74wzwkj+W9OSnTB62M+suePKjyD/XXX+nD4x+f
9H2fVvEfyPXIHw/JvbaPw+//+2/4tvhRbdTDvU1VddE+6vHy0bSFNf+l782u3x5UW9n98Bi+6c/f
/cciTtvy998eK5va8XqsH//8/dVnfv/tj+Nv+ttdfytgYrb9BGOpe8KI50oXS+wyRlz2+2+FquLP
3eSEMc91JReCetgTGLqfbr27L2H4d8znMJv7T5/0ozG/ff7/q4GvJv9Ve2pU8PTsgdpP1J8dnuyP
19j+77+PGuBZj1q+gv8YmG91HaO/e7TJoy7uq0/mGYYfYAF0gph0mWTcY9gVVL6yAD1hnkdczxXw
jyKXes+3frLAd87pbSu8GnxkiVd9x9bYbX6+Nfy2iO91ev+Mxz83BUEnnAqwAqHII4Jg8coUiJ4g
TF0qORYelR70vtoL3zGft83w5UmObPCl49gA/uLnG+CqUN19/kMNIE64ywnnlEkqXJe/NoAnT8Aq
wpWCUyIEEkd74Xsm9LYFvow8ssCXjmMLXK1/vgWC6fEh+aEGkCccS4QFvLoeZhy92gEePcEQBSDa
eYQIyclROPiO+byN/8vAI/hf2o/RDz78fPQX+vHx4fHZCfxz94NheXPiYUQxF8Tjkr8CH6ETKhDi
FEzDEH2+71MY+PZc3gb+edwR7s/Nx7AvLn8+7OFjVd7r/Pn5/znulJ24mIDfB/AlwfgoAssT7EmX
e5xJ7hFM6RH03zGft7F/GXgE/kv7MfrhL+ByVvpxT4B+IPr4xONcMBcxd8802WsG6ogTCMWCsj05
QkS6CD/f+2nlf8eE3ob/ZeAR/C/tx/CvfgEKunjU5X01PkPwAxa/d+JKjITLJUKYwbtXTsdzT7Bw
kURCIkKZe7z4v2M+b6P/MvAI/Zf2Y/TDXwD9PRt4rH5owGUnHjgdzvbJFZWYg3P5Kv/yyAm4fNel
iHvS8xh6g/F8a0Jv4//lUY4M8KXj2AJXq5/v/AOtIHf9kZyfgn9xERKA8J7yHxuAnRDgmZgA3Uce
7IIjA3zHfN7G/2XgEfwv7cfoL3+B0DszVv3Q5U/FCQNRgSEglJQC3wd4v1r+kHEJzIEIeQwMwKQE
Ovp1yvUd83kb/ZeBR+i/tB+jP/sFvM//tcb+2HyXA6OEhMsljLqCHxb3V+iD84GtIYWA1S/39jla
+98xn7fRfxl4hP5L+zH6/3f98z3PVX2fVs/L75/HXQKBFVIs0BmolAxC8Ou46+ATSgmW0AeeHzMX
Q2D4eul/czpvQ/952BHwn1uPYZ9d/XzYz5W2bXxfPD/9P0ce0iwGQRV8DnIZJegozXL4iQSftBcZ
QBKFXnGE/PfM6G3wv4w8wv9Lx7EJzn+BlT/X99WPzHMJO2EIUlwmwQgg9OAjp38CroaC/MNAZAOt
zSPPtn8i/N+eztvoP487wv65+Rj5+S8Qb1f2vviBXJ+AU0EArSsIEB7q0deplodOPMjBPBeDcZDc
p8Ffe5xvTuZt2D8PO0L9c+sx6KtfYLkHY63bHyjwY3riUpDMXEikQN0/ZpgYn4AzcqkAwJ8Dwdew
f3s6b+P+PO4I+OfmY+SD9z/f12/ubfcjuT0IO4ISkJE5ciHHQkfSAiInEnHX4whSMLAPO1IWvj2d
t5F/HneE/HPzMfKb218A+dQm7f2PpfZ7rZhxRiFpOpQWj7w8PpEugd3ACXD/vwuam++Z0X/A/8vQ
YxN86fmbFX4Bz3NTpfbx029rKCl/Uj+yyAtYg9thkN9KQTH1Xvt9B4RlT0CoBZWTYdgx8qiy9f3z
etsgx+OPrHLcfWyahf8LbJB2eCw/qlbHz0HxnxNRAsUWDlTUg0ILCP+QBLxKfkGVhkqM9PahA/Iv
+NjzrZ940Oa7pvS2Rb4ee2SNr7uOLbG5+fmWWLYVlH1/JCviQHvAS+0jAeQFx1FiX3QE8EGBZkIS
IKtHUeI75vO2DV4GHhngpf0Y/eUvgP72vrD3z+vwn28B4EZCCM8THIrtcu+gXm0BUCAIiHPgnBAF
jRRKw8+3ftoC35zN28h/HnaE++fWY9S3v0BgOFc/uOYCTB+RveDMoJjL6d/r7HvlAbzOPvvar/nX
sH97Om/j/jzuCPjn5mPkz3+BQyaXCsotP5KTkr2kCVUufqimECZe6z57Tiqgi3KoSO6rMUfQf8d8
3sb+ZeAR+C/tx+hfnv18Xz9Pqx+78BkBqiNBcSYIFr23r6J/JXgidgJ1AAGH4eAzIA95Rxnwd0zn
bfBfBh6B/9J+DP589fPBv+ofPz3+QMWTIVj5guxLLHCm8G8s1GMnEAT2DBQRwv5eafn2dN7G/nnc
EfTPzcfIX81+BPL/+Qziy2HM8N7ezw6nOL86hvjfew8PCCdLj4Z+VmnejMZPSsLq05+/o33t8OVs
6P4rXqk7z3gcDXi8NxbGQiUA6CloQyDJMXY4mdI/7ns8KB8LDgzVFXAyCEGx4PffKpBskz9/Z/Lk
Ka0zqt1f031CSAnEevgaDv/Rl6OyEAHGWFUvT//5+reqLc9VWlnz5+8ESj/108f2T8NdOC8Ah8Ao
ZhQKFFAagpymfri/hNwJPu39jzc0CrwrSmY2dqtNWzrDuRyKdlM1Ylu5522SVA9lTVEwIGx30OLJ
VIZtg5OruIiry2lcT1QmvicUWkyFcDci05E/el0SkKgwZ50Zo5WjissqmuJtYug0jzsnDVnseMvY
SrJM6zQKHFX1YYXWTt/jFeJdvSAsl/6Y9X6W2TTxY84XeJyywEDnrer8JM9o2MUlXSZJ0z1p8E/H
Xt/AZa9pvMYFHBt1mQv15L3BGLi4r3FhFZLDYJshNJUHd1fKqZeNbGK/j9txRxLh3E7j6JdDQQJL
ULXwsGMua26auTOGcamjeZ4ZdjHqUgdD19BFPJBkrpSI/biehg9Z7sT+YFw0S6BmGoimTLZRz7KA
8HIIPaL0Ipsiu6BR6fp2rMYN4Vb5lfHwBlOLb6Zk+HyZ0dKvIn7ntmxNLOJbtH/JPbeZJW1eB57n
iMnPM3WpZNNcw9lMtB4Ub/zIoulaN5G+SDiaHa6irnOvnZLPUF40FzJK3evOKO2XVntrvr9MxgiH
yTSYQA5V4ucTwnc90mCQCU/bw6W5K0hjl19tpDdMsj8Vd2QSsAhoqvs6GwgeeL+Uv1qqyZAJrgra
hkzPUT196pAX3Q0d04sSu/m8VJlzR63t/FJKsk00y+7abOWgJrktkhvHG8c1wXHd+G5Xj2uTdygA
HG0YbQY4L7Nr2wbtDu+6/SVW1gmbuJJBEztiqWpT+4USyo9RFG2T2tq7eNp5Dq9vc9jAZxHGH9wR
sds4CRMZ46074bMRq+SqRcX7ZDAfpxLWd8344MvY2puc03jbNk8nVP/jwsWQR71GCZIwAoVgOGO7
P5FOwJN8jdIQo4znEutQCy/yvY6hG4vGbmVZggJXV/iGyUItGxyXMFFShi0vQuhMzUzoKLTK9U1f
45sWzi0Ofsp1FdCsJ2c58NtFX6LRR12bcp+LqA2tJyYwvNSjr3mxroepu6VwwHcZuaRfuORTTzpv
65qyXU5jQVZTaYetSAcn/O9r42D7V24MDtgzjkEng2eGFOdouxqTDx3xHBO6mo2LPnUz2FaV3kzG
4K3Vsgm1rPgcJ44KbZbwFe0jHhSZoLcxr5t56gzjPGWiPJ9EFK1UUrSTX3d5vKQ13+V5ekoni26Q
1sVFnDuraDQ66EYb7SiKqD+wylz1RFVzL5eNX6VoOCVZ5Zy22kxhVw4y+O8PjP62GeBQKd57bChE
wEFG5r42c1a7vMaVsSEd+jzMaIE3HBftfBRZ6dMsalZ9XN+kySg+GD6s8k6Im8bD7lLm6WXR59V+
49pNBb/f2JgusxudamT9w/XhJXVZuuwrJu4a6T1WyehdpqlBpw5p6hmqy/wbT3SY8WsTwsFBDyqJ
DPP9WZH9wv5qe1daDAOhRIduWiwxt3I32hStMlXzxYgRDqM2yYKyKqKAkHJcggc76zoVOhOJ1l9e
6k58yGrHWTdCkUVNmtanThEIk7qtHyd07WVjsoX92F2KJg1RH8fnevLiwJNd6yeGjFtl02lLdbrT
fNLLYmovSTJOiyKa4EZRVS1YV7/LISxsK07iraxOn/aBsj3e1fXoNywTHyR3olCkli57pU7xGEfb
kuZdKEevWlWOVremkH5lqy5sVeNtx5SmG9G3ZpYPjXNXp2g7Odh8wnK486LhG94UKoR/cxQgF8A5
QAyVcTgasqccX+Pt1EPBq8Qrw8Zpx0AVvJy5Q2/rYOr6LjCp6FdupYbLdBDrhnf4roAguGpKlIdt
i+V1S7xiZlWhFjmyxUZFGrfBMLjDKi7bu3Hq3I1H4vSqloas7FR4fkrc5Eo46JrQ/qYWOV+zFKW+
HjS96mM6IzqeZZ3E51wmvd9r1i+9NI8dnybpae4Z6xNdj0u0d2IyR1WY1J4OSiEav/MGeuUlWb8y
7hAHVeq7FWhUi0boLBjyJJ1JcGUXqhhmLGNyldKCr1xp0mU5iua8z9qAuYVd57agV1VvhplRn7LJ
5KtYEnQqnAyvBlo8dGMxrQoi4y2UBctA4G6JcOYEzFPy7PDSTZM8g0Ws6/lIqvaD8qIiVK30gq6P
Pzq0lFdNL5ugdcc4FHkN/tPl2u9cRwi/LMg7bMptk2b4po8UCllWy4XjNu3MpGya26lrFtbj+ezg
ykuMmkUsvXxmrRcFtSRNgOtB/+UYc5WUvdv5Q9TU71MaJYtM05s243bVy4HswPd9MjZxVsTR5U42
3bxkybuoNtEMZXEfOEk1nmJbwlfUVdFt07LTmzoyc1Fembau7+CUqdqhuCz8tu3GM3cs48afKHuf
R0IF9QCRIlO09sukNwtMsJ7FtmbnQDSYyGHjtUUZ+a2U5rTIp4uijaSvOjGFYyr1pWL1OzWI8kM2
1VUY151Zxzkj17ru182+vWK8nnVs7OdDzKN2keg8D1JQaQIIAO2pwH19S0gMJMelmvpNHHl+L4bx
HaN3A6v7gBjWLh3cmMs8QSHuRz8dE7UrGyaDz9vZa9OA1mYdNZH7YUq5ClKM40ut1q6daKi7Zrqj
SXLhFXBvVrMi8oc6DbOqjrGf9RidAuciet7n3TlqOnIzdcnk66jMrtPE8BmR05zmuF6lUsS7RtIi
RDTq74ED+dLN7KzM2vS0EEW3mHISz9A+mB8u0XQexTnQxP1WqF4+0Fa4PaPueD1x7sxiU9hFvd+5
bYVWuphmYhyrDyCbpOD8yzRgHYEtW+gkX+dVUpzaTFxlOm9WcO6gA0Lrngma97seGGnk8zgt3hWk
UGGd4uzMEmeh8j6aqTQCt+UaOzdAKEbC83XNR+73Cmd+1edk0VSi33p4vNJtPXkhripzKkdUnqcO
ckPTESf1Bzd7UMzGW2fC8ZbNYXfahPPlYasNMm4C4TZofvAgQ1IHiozDuUiE30AZ5qzd77nJ63Wg
wWPOValFePhEUhdoCETe6kdnbKMRCHcRgqeLdkBEot3hXZsKFbLUohBp70lQ+I9sDA4D7APx12HN
g1Mw8FsDBNk6Ao2QHAXqNrItdxLkBfyAdpIzvEG9lgu3AcfQZFN3XUys2XLfGbubSTfjOfykp4r8
GJxYNNBIw95+5zbZPvPI/5K4DNXYzNDUddspr6rzuqiv4nRQ+dztLQ7zfZQaxiZaWzgutc6UP6WU
7Jw0JzuPRh3sYUibIqkvvN4tt7gmpyNwu6Ui6eQ31qHrmlQ32hqbzmNUBJZqezb1d09TyZsY7Nw6
wTQIflU0tRP0XU4D7clmPg3gfyNa2DmqOvZu6otZP6HuY5J25420n6rIks1I8/oSWeeDqGHv8izf
eVlfXZMoy/w4b/NNR8ncmWwcImDRNwgrHDYe2hn4vdks1v34zky1byLJFp0sAafIFmHVw+cZbpOr
Mps2wxA380xKu1JuVSyf/KDNXAHLzlErm5LEn8apgcgn5axulL0sm5LNddZkISn6QKdlepmLEa1S
UbYzt2jPWNq1mwPeERTK/WoafNOZ4tMIsWr75Cb5WAV1mZZB5ubTB9qVmS91ncymWpG5qxs1U22X
XMRdGvmlV7PAqG7wFY3tGVTd+SnOslsUD+WZcKIHzOP6Dn7Z6SyHSlzUYy3ISgh10ZhmWB7CcVZW
d/moyrCvwYYZOO6wswjtNCZsWTGtV4yPQSbddNkgkl2NYnhIILM6N2z6hBtPrMrWGHCKRWf9wpE4
fFpFXozfHfZZV0DKIw3ddZDsj9HQB4dlY/drxyIc+U+PXeXgJl3Uj9Qf3fwuQbZZlnteFBtPBk6m
XC+cWN6tn/Zyzw14YyFnnu3gxlqPHwqdkVXVkx461BgkVSbP6pTKs4zV3bryvF1VdaAnsGLKZnnO
M7/Ayb2ixUB9kmnhj2mfLvN4O+xZgJ7iaZnqjvm8qcmO7l9049Wz4eDHxrpJ5wUCQrHfKIcXBsnz
/KlXNZ1aVRlDsAZQOs9GY2YRyjyg9G2yjN3uzsnE4FfKVu+qMht9p3NFkHW6WTYTeGygmUAIS+su
UD6eeaPAsxjZ5D3Dep5kU/lQAgPUvdh0wDYun17QWAatqudt2u79Em6CqR6SHULEDdx6ChhR5K+Y
4p3NIKhNjetjrvPeZ2rBebvjrBfrwyIegPJu7MqhKlW+atFlAgfib/KEejNQncLEJnblGm7PjR10
QMmj69nqvmk+mYmzbe3xbh7bjwUV5kOcpMk8Km0x40NTJUCTtfG5g9IgY535iJM+dHqSLtOxLGc5
j/BOqhGYQ6xg+fexBHUGeXNQCXwcjWRbg113IipkqKyBhTKkOIhY2bwXUu+9/8EyfWxWiMJ+0+U4
LHMz6UWlvHEOTO9WZn23pGN9XVS435acqZmD25Uql7msgdhLT/OwogKHTpmm4dBYvmz2aawe05ts
1J+6MoV0mESTDOsiY74ZWnNWJrZfwk/T6UwOOOTOgC+Blg2z0dAqqIRUS9ogZ5YXefO+6PjFxKvL
tuyWCVfjbZfL046m6UfHaR8gnIGw0+azhIn+o9N1OlTcfNQueJm6+jCUBq3yRpa+m6T6rKLUWZXW
kjaoPAEAEOMgeN/X44XydDcba3vhCVK/f9piNDPjOd2znKoApb/JqZ+Zd4fYMRkul9qQIXgKJT3A
nvE4znyYkAh6t706+NEyhzyj5DiZ9xGQlb2r9LrbyR2G1ZBF4sKkkDeqPsG7poUVOOSGnfawy2dT
MntyoK3L442jULJwWAxGckjgDmnzfqTJ1qkd92qSOF1mNbnOus6bgUcjt3FUAVPni6IGD97vHUfb
XatR3RNU8k/j4PpwqqWYl6Oc1iaOcr+FJXNmcNNfwgmLc06UfCeVpfMEksJFEzHxbozRlvVZoEtW
+rUS6QoPDZ97lDdnncIwC4gaUUzd9ZhwkIHkZM7gjwKUQH9Jdj1wd4K9XKBNQ1vn1nHdZdUlejEx
2oWxVkE8Mf1eStXPczmyeR7hmYbDr4uUwA5Ce92tbDq5GKcUhVrTS4C13Vj02BrII0eCFywaHnIb
9zPHEnynElD0CnAXQVI7PGBtxS6f4Ox5ns7tgPrL0tZnHpmugXRdmaGq75zcVEEuIR3hyeRsW68F
ZmVLp1mICUioKrFa1YZGsxIcgIgeRGFskJcIw4IupmXlpLMYTqPDxDvng6s2TMToAjg7kC+esdto
SqpzOWp62sTptTTCt4Iwv4vHGge5TmtfEVD3Uuxk4YDTai01K2+xk8+mlrrvh0khP206Fq1LLz4/
pCo4Bq1Lte9oX6kkTM1kZjKxws9Qb86IjOQyzuyj1vyD8Zo0EEOWnscT7Lsv7/qKshkc434E6j9s
EYm9ufaKbp0k6V99k1TXDoPtGVPPd0nmXCOL262XOODl94sECZuGOe7YKfJS711+w2NDr5TJzydQ
s2YxNdFpVaQg14yj8nmXNGvaWsh9DzKYkzXI9xxGzhKs9jTZiKB2aMYhJyir2RSXD8C0xNqLSxaU
LqQ3VdtC5rnnkOqFSHpl1gQmaZP5UzSMbxXx4wG4sBJJfnd4N03tfNCKLkVXA3dJp7ELcB6v8wHu
8xTR9k6zqcc8vagLB6/6xptgVZJKzsfMSH8oBJuJPNE3giafBoVb0N7BU9QRv7A2q5NQR0M0q3uH
hYSamSNpF/s10TPTmDzIRUd22QSbNyubJmBRX4cyvcUpt9eumtQisVIux32G6EbOoyCOXVpHbKAM
Pr4jrPNpw+4UiokfJaw4ddNx3U7UCdrUC8tKiHUStadubKedTai5cmGjOpMOa5duCjgU0vh9Jrz1
4UWlF5p2dJ3HibehPMGzJ29nqqqfJY3MN4xP+SYfa+TjYbgUeTlnHB6m5E4FbspVO5C32WkZOZcl
1BS2OQY1I61le6/iOOhtHl2Wo9f7uhGp36HUuRVZlYUs6sg5y7x8oXMgeyXO+K5r8j4c6lGfkkbr
S49F5zKemdEtbpRhyS4COZvkpQU6LOJV0uDy2jo2XtZd+TFyRR40JEtO+6nh7/ImQCbzNuMEzVYT
vWauMEFBWXVbm7NDNpQ7OeSxjM4HRcuLqchS/0AaO+RWkMWCyGFJ916keba1IOaFpuCQyhWQqECk
4Mua6tLXJXFO8y4/M0Att42chlXXj+uhjdX28FKLHe4av7a9DeOuZLB5minwIEHSlDbLA8fjEbI7
Rpw1oFyC92tLsISafCjH1Cst0zy0h/xspHE9Y/U47jLKPuqhhxliMe7UJMvd5BpQIUAw2ypVTWER
DZnftZ2Yu+P4MPUEZFidqVmRQVr8xPpKnkPO1TfdzPb9/oVKYMiQyzZ1tNFevwXSe8Mi4IFNreht
U9/0sIxvRFUXl62kqzYZ51rn8S5msbmIeuKTKd40DoSaZq8mQaIdr9vO0fAgDrkiKGm2T1u9zr32
MipYda3boOatd00M9677tD53rXMqlHbO07xWcyAqaE0c5voqToAbC90vITFLN8pz2jDSlJ+lrrQh
MCvIrgoRB6ZJQHES8NNcUMQt2Y6a+IeYJxi9sfnUrQ9XZJDDJo/VaVrXLSiuYnQXWjcJrAA33dbM
e3cQxOIaJk73T6WG5CxOOfNx7xb+k/ikZNr7FL7kSZCSzS3hRXaVm31uIZm5ND1LfGsKFrCkceaH
1ZWYZSvqzYhMtHNxMl3VMST21TD1K0fa6aq3BdDiqUR+EsFloSLst5NN5nD0zq3mWVEuY2fD2Pu4
Ns68T5xknQGzU/7hbXF4O7AuhetSLVs2rJxG4rs0KapV4lh/GJrxqQQBfxVBLWShZ55CbK/gJKNf
F4lT+05ZsQVUTpMgoRlw/jH3Sl/W/N5yXq6ipFz1apTenOeC7DcD0Cbd0moG6WN8ilhMgXAayAT2
qldnyC2jtssCbOld7w3uWvbFXPY491OreOA2kKHkaho2ntOYpcmGzs8HsGESyUuhROlHTq52kZcZ
qPRBWS7RxXiZTFCYnGCFLklHh0uXD/FFnub+ANlLGeR12QYksYu8SZqdMlk6G2XV3liOa5/2OP3U
JjqoTJ/FflK1m6Yh5XnTdB+EzIu1TQtwkTihV0CQAtOrOHzCoS7guwvrraoK6BCDbP5ODdGNa/pi
VffyynVwnYe5DZvU0G0BjnMx8Fz7TYHUztL8kXTZeP5EAnBDhvO8lFtp2L0puvEDUgo8gwGVAg4y
5SGuW3El3Xqb9pX33kalnLU5GpYQInO/KEu8FXFe+JrCglV5A/lV4nyMZXJmYqe+Bn27XEfxcDYy
EIVnRdlyv/UYGFOmkN6BHH0FRLMO05yX16wD+byRLjDaXsdzIfJsBkpYdkkUgjuIpoFeuGwkDz02
6cA68Md9fJoKDo6/SoK+AEmAD+Aa9YTV6ZQ2VWBQlIck7tCMYlhfFigNxz35a4QSLXyje5ZnmAdZ
UgK3ikCOick0q4doDMUU9TsM8gpvSJsEEUSbsB0HAimbmpWHJPTwkf1lXljioyqNZtG+AsFEEa0x
MNRVElcra5xulfIonvfaUfcCHKKw070zltdQXLyPQeETdRHty9rCB5Je3fK8ylflCI8/cWOCoaV4
i4aMbFvd4W1acW/hVfV94/V0TSNK14d37SiLWTy5TVD3o744AGwLJ5pnnRUz2nsmiCrpbg4viotl
lDbTqWySU68vChWwXg2QCS4qllSgf4EH1sIplyOpu5BWLhQLkac+JxQVGaB4xv1B5+MWC2Yn3+OO
jzFOZ51BoNWMsMiCwgzgMey5C+Wp8yEyQ4AGCTJzBjXoOmqHnUwndVkaczPwJnt/IC/jxId3jUnD
lOLkNgeVd1OaUQVGus47yMFmjDVhgnjk/z8XZ7YkqQ4t2S/CDDHzyhRz5FzTC1anBgmQhBiEBF/f
HuS5fW73CwZEVlZGhJD2dl+uTibjUUqOsrqWzXXzBnGzTh9XiRzZLZ7Zv4eOhJea9/Sp6ZYfThvW
f7DkZtNUb8+fzkBtaZMbY0qzUPeX5VzC0vTHLzCG4J2Gj4csXedM0K2/QOHCENpPPTO/2mPrryTz
Wd3+E8fzUaPYhJdvl2JOu67Y3Jpf7NTqSm7rfFRbtP6rKFNKO3AAL32yKqhd9qX1IDmhpHtpTc/O
LmIvOb6bNMljKHiX9HFYP8vAbsi8WNLc2Sh/9ryWX6ZwNOXc6uS84YvLsPi153oK/c/pIxwPUKW7
0qDP2TLf8eMb/SK/1lton/XmlCqZthsLu/XZNez3Z0tCif8l3UdLIlCReXrJIgN9fl4hwS0GHYqH
BaIn5EsszVbtM0fs/Ux76nyLuk0e99tdPUbZWi+mrvw1TC8+1NbGtvpPQMSFkdh85yYSxRj19hRw
G+eDE+YuVrq7H+jgMq3o9BOIkSdBCTl0phle+YjVL3QH+ps4r02SVESz4X8JOJYlbikG0uXMxPGt
2TRGy+S2xX5J1v7aajlnaeig5l4424rIWafCI3j+Gj5eTIiB9TB1ehW9faqKZoM6nbktP/ZDmLNH
H7NiwFgDLVt6dVKIJRmrGELtbSRZ/ChU4ZG2RSfGJW8exWtCY7BGZCuc1nGzXaCB5cNvrZ7f4D7r
nMSsh6ED6Xo3jsTSdvmni+Yz5mcRH5yb6MIg2/WHKYEcNKLZNdMLHRdWJiFdPs/mLglzH9bdVXRH
1P3Bh+DCf00advCstF/mUbr3uY5+2RoiMDRActyNy/0QbWkI+yoUhdOk/kF6fZft8oA/yAWkCfmW
eqvzSkvujuK2eGgu14Wpr0oMH+3ja23xfTQmmo/7mqtmApLksWquw1XNY/cWLcl3VFAoUe2oX9lA
cqo88t4H/f9zZm2STe7YFfXk+jfiSgpkRfj0suBT2u856bmxj6ZSavPs2xYC5zg+YbdB/uQtd2dM
9Iv2HX36lDHDNb7Asu/vjedn/doOspS1nEq+gnfY/FodY7qJbG8+mkcHIh33V5xOJIfCKN4HqWW2
jca7MLeNqyDWThkEwXwaKTytUQbji3CjPv+0sRLjVOEqgtxHsXYaaDCheJbOi6HBmlMWqYO/mfoF
xnp7+1RnlNddm0fTR1BaF9MwTk/7wY3X+sjXCJXr+ND2Uvm8MxyBMPeIkfpJmG36aBvvpUtq92nX
dh5Xq+626+fQTYK3KNKXrmXQGpg6Gsjk5T6Zg2gSBeyfl/0WqOX0HHadznZdO+XBa72O/BzPt1aE
YsSMFknM7ECw7Fo3JxE6Fzf0D7Nl7HmXWru03goadGlF6zR8S1eYE4DaLk1Q9/dhrP/HSdtrj3Vk
I/SEkVy9yTaZr2e3oj4aym46o+KN/gTdu50YZlJ8E08J98Ny2QjUpodzMXkRq1oru1zo9g9x6HKP
IuOcpKVJoRZKvveq/64S6V+guHybqKyvMtVRbkg6/pwDcl06aT8o94cTh51c9SbOWSQOWzOq08DT
7iuKvsLzOpEPonWPsVDcPdSprUZvPO5Crdux/rbVy5OHfrJczCxPSbSFZe230zUUU1R9fv7NNK7F
lkA7zpIt5f+unp8zokyd9bDyuruOYJaudE5sjt4T0srDyolZIEu9kqkYNjdJssC5fi5WrRNg4Crc
2sbkSUTO9JYY6KN45sVxqSEqrAnQuLYL2bVvnDCrYxN+QRaDHUNNWOkJv3sjWwIdqUnv/KHwJ41z
EdrOr727oJye7TKWfh9OqI36+kU9/LXI0p/NbJND+JALIVOzJwg6WeTY3F8lLyg0lyV0oL62KMNX
L7BPtbMGkKfhXUyJqjzRb28bDWEt7l3k59D3klUe94GLyp1njpnPMhBt7qLMfhEr96uQUVs1zD3B
/1y/uXSajkki15JZrKwgrlQR66k5QXsDUZem9tkJmrmSveY39HvuwWmj8LoJnXXhQLL2QWqENVlO
cbNuOU+6CO9hRontrPbgqRZ1zDr/cUIZ/XZsWvLAvk8M6lsET9+wLoAfKuAMBwxTcdcPh52SHEz7
x6UqPo16jKptZOnJANjJF2jD19C1qlApFklMOd/hosZ5F81e9h8hIOxYSZWk11Z5P2vjYQ6TGJIj
Gcylc5L6BUhdFWzi6siA/nmc2GkmXynt3+qJ97f9EKvl3zP7nQznpm2bM7ZfnV7WpHtl0SS7Cs4s
xkVfe6dILycxRuFJkOW4jz4xtH9MPG7VfpWq9F85DPa/rTzHJyjuz/vQZ3Vv0AsZcoKaFlbhpGUR
m7G+1Iv6BezpW7hSgCqzeasBcsC87uH6SacEEnD9/NJXxrxPcKL2J547NFIViJw5o46NKzHUQ7l/
T3ppdAUxoi46SepbYGR7+O8saCdIlJ1vzoP6snfv+6ERIJlguD8JEkRllzBVsqn1stCP+Jtv8GTO
9fIR9ltU8mEMXttt/itRCr6LcJEYrqiUZ9d+zmnpfFjTlOeBbpzz8JBjuRluEJPIk+MENzqzKA8s
2UQeOMnXUMFyQTqEnhyDW5+Wg5t4H42YmgONCC3C0f3SSxZDQgb+snKvfTJNcJRQYaEjthOa0wdk
sS0CMyBxq37w1h+YzOIxYt+pp4KMh8Hf1ks0Fj0BH1kk45tuadU/gNoF3nPukRBAbe+cjdeP59YX
g1+QdREHClwEwq7t7+MW+lVbG6fQZAKeMsCJVAxwQoP9dm/xOsWoHLQ4s8CPLrqhuhi1d9irk51o
Yd06FPMA8CQFBVoQkKA3lb5EPbiwwTVR3k/xm0wcfUweg9J5jNGEb8EhIIZU1iP8HHWDX06mpm9q
GT7CxxMIfXt46i05Gzcto201t/oBBggyyWevVjxra68+ruHYHywmvCyQwt6UQ8ZySKYwwy1yCW0H
WXFIpz+pJA9TNV2gjS32VU7Mq2pgLJempegHd7GgN/OfvvH4hdpGnfazjQyPs7k5WuZ/CwTr4Oo1
8ZSvY8Z6PsG2rcmJGncs2tRzz/NorlSAC5n7ZRCVBlYGzOx7vwZ/5gXPhhf9jjiEGsdJzovnY4nf
nc5PWWwykHxqYa/bMHqlbQf/hXsobtNBPXkHMIrwNBe1skstVrfoXBof0YBKiOiJLlQytIfUppCe
STvehD/OB6PDP2qbx9s09BOU442hUXwIwrwO+mwnsGSihjw20j/sBi50JgtBGBO8YQ8s6eFEBpty
KsesTt7p8NsueWqOZS2I7JQ9KoZdi3Y7b705rQuT1aT3KNxQpe7Yy64ozJEYiwFNfx7Kya+SGp52
2ibDaSWW352Ymozxbv222JWhhlzGjOrkMrpBcw86iIWP6Z+wsD5TmKjZ7uP05rdJtHgnD1MHF+nS
iHfv4cLgIoA5fzQzmrRdBbSYJqp+AxuCIXCWBi7FvsgYf7OX/VJJiMF62Uy2d7od3rbbHqg04e9k
rq8d+ttrmIj+MlBRbmbePrYNtHVjN57z1affPd8DOORvOsPy6Vcjs94lnhxZNRuq0ZkHshjZQm/u
ACHy87Eelik5B26j6hzmvDn1S182OyAEa2U6f0Ihe33Ex+1bW/9VD7Uj2nj3Om6BPc2SLVmtVYhO
ZZ4zt1bObRZLmjMqqoCm3UdoMKQQD4/Lls0ccDMNjzOBs29j338OmjZ4DkYjn+g80aunPI4ueeK3
/cx9XH6epaNbMM6WqpuohZHDiiRo3Z9au1tRxzYup5DyQ9CNS9FCTM4XKEMiJvRcP5pFETWljNfh
/Nk/rpt7jUEq4Vu06ruJdDZ6deBnQdLSch6hau3oTb+omxl6mbUO/cs6NOm9fRHjaoHeDTZztpW8
AeOwVWdBqfhr8TlGAHuAl9/Gkq1x+7SrpV645qR/yG9DbM8MQEBGA3/9ISd7rCOmv/JoC/JlqY+s
6dYzGdI1Tw0BcdJyFOi+99brJ7qG7XUfGqEr//5bpy8Je4EY/g8aZ4U2HvZg5rvji0qFf8C/Kzux
iZdJbsEbyIxsH6hLizqgF7CUO//LWnP5TfsuOdTKRkXXDOKqVtCQa+C0r1aj9iMge8r9UiURzxAh
GW/ozHWxylqfgsDaQ0eUhj8UI2gxxhMUjy0p96c8vezNZjQPKCm5lK+hYhwovozOKETsTTpo2HS3
QvF0IlU4On0dwra9NJ0zPzfwVgG/yqnyWrvmn5dQrQEXtx86bGBkzOMH9xyTy0eZZZvVOZDHiDKP
scWalRS1WkW5zlCb4iYF3YXg/Jtl9qS81Zwd0d1m7mE5ih2Smx7DxsTJN4DVKHWkXZ+bRoOyX7vx
EPFVPstmogdH4dP5V+bGN72vcKiORe5qjv8KPk7WrW5TzvW4XULsillSfGSZcBT8TcamjPC5x6SD
6SRh81D0yZDkvTs0wH+X4Qc1pkFDuKrPs/3e56sGdWavgqlotVe/6Bn2Ae0IOSVN47xM4VC/IIdY
2LaUXjbYXn81oYbP27f9XeoVUt82kCeYdLSSmpAn0NlxEcWO+v7p4Hqqy+bHWiyUHNGMxrZwqHZe
rOfneN/LewM77N3Z+HWt/y0KuPdbhykv/H0FMW07ZoBTonsYzm/MXYd3TN464yAe52yLBSl67AB3
7IKPnX77VHtHVeOZ632oX/PIj9FItguJ2r+dbZ4bq9MnwAnyPC3oyahIGcmiJlE32r3tdUM0eWu5
9Vliw+bAQ9jRMgCn6PDo2BBOqhT0T9mDwnkPmsU/UKdNSwnQ61VpFDWrs8TgtiGCDOYf5Pdt0egU
c1TvnxTeaDZ4y1xhx7qvs1m9fIqiLW88fKEBqFIXAwcT9QISpCbIJRDwpJ6FvwK2xVUq55F6UbCu
CmeOAGf3x7UVIFDqAH626N+CLYUe3sgBmvLwlm6ky8Ca0jySkmY+YYX0py2rBdkykO7/sM4vZjNl
TjzTbALSewvhYkHSr0unaY9TyiBrDOTVmVLvjPfD5LBl/YhWAos/q+iI75rQyYHQzFYEQESS22Y+
hWqQsIMVJB4bHRN/WPJ0ztSUwuCfeicDEP/L4yKpFhYWak7q3FNjW6TuuAGa2iCvO5l6gOmUpn7V
j8OCz//mtxrvbdJ/CQ9phs43/JKEO36zVsxB98kfI8muEGIpOpd5oQZEfZMjQkHKWjfX0AmmCwGk
VcGqhwi8LU+Rbr5jzSxGJc3FZ8OMz35tStOEP5NN/QwYhCgaOwfW8d/1st032bilBTSJieuCuFvW
uS09BCE+kdGNT6vv1GUbzfrm0j9T2FdssehSEe/KqfyKHldUsehNqQcwcDpYHiA2dJAGzDwIc2RQ
PP8QpMpWIgBtiMTjH38bvyw1ULU1ic429P7AZRLPUP/DYj84M+wj3zr86G3pabM+u1q3e/Ktu5U1
3f6BX9jckzV8GtdqWtC4bWLZitgTSyb1coUobc46cFA8UjNVgc9U1ow/yWzvQ48aI1ynP0sN7QeR
ob9Gxj5qgMXkNoCS55LUlktnXu0WlN2aomM2XpvPLSq1LcR80CzhD9sPWdx1Uem2sJOc6aulFPxY
7/30Rywq1E2PgBpFGU79UEzOV23JcZFTU7JAoRUk7jOb3fXo+j3yHe30vkbALt0eEHydVOFsycV2
br72jYBUYJa7Yt+NBJxma8Jfe8sLpCJiOHILihk3+TIOxsmHWSdFKrYADXHym4otvltSgieZDmai
waXqlPPOLL5STtOCuMuv1FT1KoCfx/KQxlDLak5IuZruPQXRcDjFkNRP4zy9AWCIX1p0YqYttJJe
ZUMwmpivFPZWgvOn2ybM+3mu8G/dCkLZXHoO6texe57n7QtGyHpsADflng+IW9KkftKpg5/UHoUW
jEe+W8h8qnvHL7Gi6XJw4zeKxh89cuMfZ+v8rKGjYqJubenKbSpGMRmYtJOfjXMSHlTMwES0K+xK
z+tPJsK8Y3TRLIvCWIzNQfoR+l2v2pj2iraL+3Kpu8Mq3J8QAn+ZoD9AY+TQDcd36sLEtQMSYKR7
MXZui61mJvcGlxb9NqSHSbLXVbpu0XejXygnzZtwmE49tT+8WCXVMPK/wjhTNht7XkTf5UaYHmtN
POd4Hv6ShmLBi/XBph7LkhnviSjUGzAiRClVB2tx9d0ihvqMR775nWiMBR7GpOAELCxNRM42Ehfe
srQwLlC6OdYrJzogNOgGRc+G0ncWlumaeceG8u6csvjGa6x0JoCrGOLpKUYX33cjfHWLl1+IM3oX
WON4qyEhOYBj7+TJK2jLM9SP+u7FK7iisbvToT7wBaxiEiVnKeTZGUEatxy9mj96mYi87d4zeBk6
1TpfAPbsYGzJjLpNwQT8LIX5MUa1fyCgBgiwwePUu3fwgSRnAR6xyPegf0c9Uj4t/mCHCpB4iJL6
fvQcZwl/xCK9d6wFdYE01VKSuvNz1bj5Bq8Kq+eRLDHAobr+QWZNjihVvWrxgF2YQP9ZnQbPLaNN
kXiYBtr1K291W6qmBcijW2TNZJU48CHJIC+1+d7DXIf0YgvNyHBf42sj/nHryTn5ehLFEk1d1aye
mw8bfYZTFJRNv3jZ2HtXi78U/0n/q+vJczIBwJgHpJcSnTZH1c0DKpzBVrq26lzTo27rV+0tSYGs
MUPI4luvR3ufgvawxaR/5kp+dXiby0Cxj7n1//RD/ZuinSlsktyTIU3PeJKKXo3iqWdunA1rOh8T
x353Q54UEeqBbJ7Pac9kCUBtPgnTVTxAZnVSa3h0J50F3qYPXqg6BAQ5gKlpPYUtbW7x4xA008fm
Nj/mcF2+c0ih2qWHMZzc187lV3Bi4qQ5Ty/9CA83nNo+T0AiZ97kR68PnsZ/dCbh1KHxb7xvLKY/
E9aIGxanMO/k/JV3aXJrUEgXYfoe1+oUKQCYkrjmZfhQ82bKcEi/r/30S471i9egmUYUK8eUgQiv
AFNAtyQsLVSf1gyAZKaRlLOMzXWO0hsnerz0xODDmoQsSMueKXD9I9k8PEdoShaW1M+TN/eHLYHf
3I3SeR4hOZU+auKsBiKUGF4fu3hzqhlROTrN6z2e8SlBKFQH2iEJGtRYujUNC8pTc6BDuF03x+BT
B8l4TrrlM4vadUNYxFFEywb7YdwQLDwiJCQu3HJWOsGhDyY3XyYU+RM3fT6v3T8yQkw7lvFtm5+R
F/IP1kPv42JGLeZx+OjDDrwrQzHrSXlrpgZQaswSYP11f3NPXPPhPM5IrSyuU6W1hhRm+BU7Xg3H
JV4QXNLoRFDh5V3cYNgEMaYiWD+PFeHuGHlG7YwoQgOYM6LJyV81eDMedhmB7lCNysNi5QMjcMEg
Py9BF5QIeiCJG/XhPWlRqWObG1YuMWlLuDZN4bhT/BRBPsw2p0GoegZKVW8EPbX3jCQ9iqEETfxc
1gWRPCjJsPaFwOIFmtMo6ODdeoRT/jFy363iNm0raZZvWvPxGjXbctR+fdk4FefOOSyNG3eZAX1G
Q7sepPFvvlVbxmwcFSZOK+I/9OoWEal5o9WGPw9Ep+vk/uZpyKNJWHRUI/Xjv8ZmHqoeOn+mfRS1
odf9SgNny521CzJYC2mBuH0PaW74Bw3HiXo6/GB9EucWaNbBiNd+7AFRG3AkG9I74MrD5AB+5pyQ
JEfX38G48dz7gk0qs3AkThGYhV8kXR6kA1lKEc3JBWVL3vkyOEvktnKNAqzQEG/yFjs0lQQVJqi2
rz48loI7dkLAbPwbo9WrpzaL2pIbEn4RiHdIgE9LIBALE6BrW/esVNIUaJag4E7JIXUFz5d2qqzm
sGcQTjvFHlxR3+8vTL056GbPY9ye1ApsPFmPPY2zEIPwAtHdu3IPDkkXsTFLB1Ggd1re4Yf8Nswy
oFU1eU0edDaYpGLzfApVc8MM5K0/4yXlxwaiGTORezTL12SY1NXtZFg0sWzyEX1CoSAplLxbgiJs
nrCAd0c6zH9MzZ/AHgV576NgZVtf1qH5PntRc05rIDPwtimS4d54mCB4ZWhf6cUJjMg9oSXiUuiU
VWTnUjskhGM0QsBL7XlsHVRLhB8HV76ge0cMnfLkDD/rGE28u6UWM88yoGWyU3CoZZfgu2RP27yq
Kg5bDNUI4IuMLop52EDAdfwM+QlRwdr+wez8j36sbzJW7mF1/pj2eWqG+ObzFhlt081XWsdodAE3
ILpu5PpFcdnm4BnlARgMnvBNo3BTEuIicKx8nCKLzJVAc4zwTTmO7BRjeGbN4vEjxVdeqi6JCljc
axFzZPKIN6O3mxERTcOr0F2TJe2CzGTTeSAW+vYWhOHH3Iv5CWq+7sOcDrF7mpi1+YSFDwjIqM77
gfhztW1qOHVcwDycQS3VGq1aTIDdBI6fZiCo+0os+i3sKJ5qsXyF2cPz2sP6mYSJOjeOwjO1n/rc
Vef2MWX9d7mfCRB2PNtP/9d1v99F563KpDZ/Pi8hb3TnuUncd4jsznsH8HPosGiwx5UY5Dc8i+19
f63laG8ctw/OyaDoR6chFkQTTQ/7qwpDDTbwYkvur8srrwfgVJ6uognWmhqmDKOmxiOY5NNG+0rP
y1q0CbsToC63mQyH3u+2U9J383lDXLEJk7v03xEQcL9aNmGzib4PvugIdSWd3iPkIe89Abi8MDHk
YTO/BAjx3pY2BvmNhANrGv7kCxgm7tKMJbYuCM9CoDlWc2GSsTklUNjLWmxtARYG2SiIq9/G6AJa
XVS+tOYQJnOEp5RwLB79U7ou5LnlLj0Sxn4oPf8a+XQL4xZARKP0A9L4MqBcuA6Jq18ddHMhyIlp
0MPVT+R9c2r2sh/06npPvP4DRGctYVRCuQtFc1hc2YIbIXjnPrHNGTLEfdDLcjeqrWFThAv6xCbF
Zhip89Vzon/S+pkG1PuAb0beIas4Uf9F0xUdZ+sub3JTaPZ1mkEQ6w9ogd2Xmq3dGbkBlknX8myF
cHrapAL4a2AbBVa0R+lBvt5AKOOxFPevs/LMWQnnzqCxHIyiwY1onlZTkKL1c8QjsSQ9YK/rbYUK
cSL+Fq5ZnCbktr8w1dq9+OaxhwR+7L9D3Fjvtv+YY+F3gb402X7vvx/Zz/Z79YKsFV81Kf97dX/B
XZ0A2zEA+pihc57/v1+wX5KRYL4OyOHz1z3+sP/1T2cR+KXloMr/+7f//fH7Pen4yPCQbaz234DS
yR69dXjR1FUyGxManZlqcEoDFZ33a+wNMAeYgPFS7eNmwDTEjHoFiP24t//g/oJ1G1aqOW1zeNc9
CyDfwhWAlhPXQN5dhDZgTiR/SWfEZUctkYFgkNq2i7TIKaapeJtXOuLviwpMN8nV9R4arAqX4fZ5
KoLAA6rZxWWUzgM/tM5aLqH5UaOsg4X6P4dFGXkTJq2PYTDdEr0FhUljmROmVkABAx1LO4cBeMB+
qyFxhsmprxEvGDW5e/NZSYD1IMiGf1Y1AZgGwoDlA1uOhPqPSgi/9+34i/tNWNRN376Ma+oB+5iG
J+NFfuXahdw6JpPDqGV7DZeuOw197J5NEgGl97Q6dXOTXigAt2OAGOutJX5SadMGuYR0cJofyqSa
MQVaoJ/pQ6yMJPGRntO5B0XhvI7O31kky9P4OGzLglRXj7Z8vxfB+X9qMJSfYHC3WdD1XzGzjwUD
EoBHCoca3eZ9v2TWeY0SS4oWEnzmgXC420BO9+D/nhn2y8xGngIIvwsf2L3hE4eaM7nsHo36G+eo
AJiPmDrYOAvwuz8g712/PySw1oOeYxGidhSNK2aAVmA7hPgZj+2dbwpgjyKIdlnEkKakfmu6/oye
IIXIi0OYoulePWKq/+5NU/DXsMU7t96cgpBpfySBkJchfXLCLn3tQpO+Okyd3DCuywYxO+QumhXI
OQ6bE8O0AHFziPoRlZ/ALh/Ckv5pP2AnIPUU6gDy7vzWIDT/PfCAPoYUfJczD+Id9e95vw+2eaug
/a0HkfD5e7DxMnK7+oM3S3RB2NDP6hUx2bVPfzkxtosIIZMvraj6dq702ogPPMEHGgOdG7DlyEEg
mcISEHtNOsksWdP6o/M4VDuoZxkRAyJxdSwqp+5gpap3Fff0auJA5SE0POKn7VsCjn5jrjr6LYpF
bpa0ZHWsMhmsrax45M3IDDuBypjTfOcIrVRr7cyX/eBIGLjojD9SxXket1v/Ipg/HyOj/aNM5+jZ
bbYhbx6x9gHt/yrpr9lnRweQ+Dc9rrJygO6cdc2Tl2aMED61Hv0Vg0S2MHW/gPmhBxs57MSwZcYb
4Dr2+TsSsX24bcM/LNR+eCGmOw5L7L3Psfq2/yd+mvx2gyG5tMwF4mLi7aKmxEGB+jjtfI9VIhUn
rqzOp1j4OWkaUgV8kS+Tw/uXZppFloz9UxDwrcIuM9PrwPT0Smq3cpGFfNpvQSpUF1eb3/uVo6cN
vsnioqnHTlAOnO1zBE3xvUP0syRtzBEo3has33xGIcJpjtWsR/MThz+U9x3bKTQgl2T4lPTua80o
eatH+3Nz4NjLjobPUeo714X2aN2aoP8ptL5Ti2Z+dHVUIDoM4tSTLtRB0v1MjciigYvvCon+h+u/
/R/KzmvHcSbrsq8ymPtoBD0JDP4LUt6l0psbIrMqk957Pv0sqhr9dfeg/5lBAUSKKWVJoomIffZe
ZytUx3mLlNGdm/idSl4POaDGHKo60YPamNUuYZG8i0Rb7GrFYq4Iy8L1fSP6VTTyGE3W725KxInC
KLwJIVdpqBi7yGiPnWF1jyzrCdOz5NtUvf2AJFM9RrLoDoU9du7tYVmp1aNvphtwRcz3U+2SJan/
qPu+uXI0TD5o986j70tWwiNTNVNRvvTZqLwaK9QutqdPSqfaRRja75bcyUqUEgQMX+2lLmfKay0B
D/Cbz8tR1jrdbROreuvG/ncaBaiSQf9MJIYycmYM+5Rs0VTUpAswMV5hgngpovqKo/M4VHNxrZb1
yRgrsdstD2/7rKIorqFZPFdcgQfcIsX1tsvMrGDHYWeYX57x1wtGIDrmmPnH28tv+/Hic0IHjG5d
S3XMvf0mKMONVVNiub2eIqnJxK5P1n07yMNtIzNDHqZl89fD208lpkjm8v/p107pEy5Ux83tyfXt
ybc/c3vFbedto2fW59y3+THDYSrTKDxF4FR8DsEYr/rYN9aibpTrbeNMabNvmKW7ppmIZm1Wa9G3
6XVWKNuiT+mHQI7TQbcYeHNsavcWl9igjtodWDMqNYmvvNe1aXmGFCqXZ5B7ehLbm4luOV4gzO5Z
cyomaWObepVRWSxyMzxmgSqTAwX+peCcnm+bMVD+/tPtodKM/RFuDmJ4Ex3xzf99U/ccFvf2eEzN
8GiVSrUHj/DRFnHuyjErnjKNmDgF49sDy5/Yo5PG6CKjOw1v1TiPu7kptAdyWNqdb9WYFWz14bax
u5ovgNnxejYdMreWPm20mHtv6w+4pe2mvlralJ7TiYTzVJTt51ymBNOC7rmrRLUfW4t44LJfgSjV
5J/JDDSqxqq9T4ZOf7YKAwTe7LzEer4znYziTJ3IOz8ofHyZGkalWlFfg2Y6IYSYv5yE/9rONAFW
R7O2ErTWjqCG8+DoGNZvT1n+UBcNzlttUzGvuUlT/EQJnpK+PgsgPEtuonmb0vzCbCT4toLpTtRD
9BZYmIVCQ4vPkQlOyZK6su41AF+1rb3enlrzp9vBCT4cCs8rfEHjpbMYbhk+pk0lGZa6uLVZnzIP
yFsfywIX6zqzCffEkZWQ7raqq4m96jpCIDwW6CaTg2xHrJdfZCpyRIsF4vaM23ODbtiBn7KYQ35U
SaidSN+bZwy5NYm15UfwNuV6GikBoR1AaXHAXeSa9KIAa3YRp0GH7sTOsDD7fHX7ke+/PfXb288G
WalVbifCQwhdmayPVvHU15fGSX/XLDK/QkopLObV30ZW7m1oKGR4SOiXYaST4MvXSSXR1/Phswub
OXT7nvRwb6YvfZsd0RrFqbDyv2/m5eFtH8u27aAg6QRx7PSYYqx/ft6fl6nGc0ASazdMWc8630aG
S/oAa06LKfe2CcwoOHH7Dk7zpBm7QjOoLlDqK5L5LZijeDu2WnQSEuXy/vaLYbCVlZ71goAbz8uN
8jnnTr8lr4OYVZsQ9cbami45qfspsAtu/n4Zbst1ofbanWk9D9zLr0mjiGsZVeKaVeM2NsR4/mt/
ViwMDL4kOc3ttp7iA2mM5l6VYXZvP+JRmTe6ISmZqbV2niv8j5pVKF/4aliQ1O0HCFTq6/ZgHDBe
Vff2ANzv9gwrLbnOIvs5mwZ9G4fjNZ90YzWQrH3uTQWTdNN+xb3AZTEUwzUIC+2I6GgtymD7BelN
UHNW0wKTaUH8vFfsrdQ6x8urqN4pNp67AavmCyMUFaNMWcJQVbdySJXf6zWx2UqYG6eMlCfSEtnG
r0K5LpYs4aiXyUFwZIms8VstIjWqNh+s7R/ztize8n4ytkOK4RC/Tv5Geo20V+h0l9as1Tul7FS3
qMboPmQds0HSo3pQygE2Bqcby2/m1E1Sb1pKg1uWJiEVRqVbjXhPHzs8Pl4Yj/VLZhKzJIBosOhs
p1M2GRdNzcWP3RpUt+PqdxBmpSurtjkltY2JvoiSddTFw9VikrJhjYNDWGQCQThrz9GoM9wJClZU
qDXmMYydnHmHxCam0XDcLnNUJMgbdvskYPC5GWCiz3CezlGoOYGLNxy7TxRA8qyfhjKa8aU1GclL
pJJQ1g0RDdA9cZk9iahIj77fDYt1UX6oiXJuml55UobI5DulbHbb38XjkeBj7rW+HMAFpVu7MbUr
RIz2CXug7fpVmh+kObRP1tyWG7Id7Vpn5YBI2I8rBipnLZgob7ten19tFDsXAGm/cPxSoGuecFL5
qjalcS6CvsHB4M9bQiXdNneMra8G1gdR4xk1VTZXR6XSmFZABBQtEecmQ0/B0ePlMi6+pCiP2eDP
L0nf6tu5bZm56ln3wvzhdHvCGOOw6TA23xlpE50pbIW8PZl/JRS28MhlJ4TOgYHTqjfKnLb7NIqL
Hb4DZj9q9+4XiNVKkBRHi4+gBfN9mynTfRJb5qWSzuqvXaR/OA/M4u72hNv+ODCGAyYa1oW85rax
mlFxbRwzXjtSrwk5rNisRJKcsPTdDVMa3nfLBvaGcZcrH3/tiQszuM+lv7Kw2lxu+00rCo+NmsWr
NNK6TTCX/auCo9WdLLM/YUDvX+tmUYda/YlCtHVNGy6RZXdLCnuv2XW5ur0odrIBW0CZ728vomj6
knVzcx1qs3zWGt2NzMJe4cGZSB4URCzHZbUCKIZcqObrXhCXRCGWVQ12xW/DYjJaE2TdMKyOH1N3
rUbT+MR2zymcINcSnJkeMiP4ue0fQqPGwy/D+yjJolOFzWnVLC+oauHhhtbeiH5FWz9W6p1w+uqF
k+hg2LXxKSyTXF2jaYckZFLDUtB4BpGUkcSKgnMbOvpz70A8UvuiOhv0qX5GWfhR6kz588uyX/CS
xbqeCMZZna5uKLpH23Z5iI/ryVSi5sy0LtrAEgGQ5oTj2mnaXVBAPzFlR3582gkxOQSx64/BgvZV
Ki3G1iJk4a6kv1IYH0v+3Iqz9QhlJ8zir2zQPsKio8TVIhmrREiX2+6qVaYv3W8bt9ZmCYstXseG
1PABN+c5C/Mjim/A4uzYBSz8iZOg6dWYtZLQ8jq9PU9Nq+5U6mHwgPV5JUkR+5yju9ky+n3fo+7r
lUOIShxHYw4Pt0e9VgUrqcXDyse/fgkUNpKBwNOcKV4vBLVDP+f2w4LhURPmFGrUrVJdEV5fKuBl
svydkZb1NJ7yi+88lXnocGnGxcnOxrdsArlY4tBvfZ2KUjI+wmNdW930xVTYUCcqTKp/IfZZupUf
q6tUG9aOoUHGEdnGKKoP24znTY/Y40XCOtXcIl+VJLgPQhFvwgmVfGFbfBhmT3iE0Jhi+/khT7JD
bwbmylJj8Qy54hgNqfqpdkRizUHX9oYfnI0uSCkGZQ9WhC+x0cOtlkb5Nm3UJysfHyA2enobPpvx
eNZFdsR2cIqm5kmEwktT/2s25Q+pTnL8cj76s/wimHG2mqQ8O9i/UpOv3laSZrdUsw2MPMdalbBZ
omIvJCyaydd3Q1dizesxaGSSQ94W2LXsOKacPaBM8HHBb2S7qqDMOcSUliR8VLextcLDh7maMJ8S
J/VTrxA4KAtxASLirCfSHRT+csgNWbBqWSHUXYItpCH2rToT1AxitF4Wh0fb8G1XCqQY0JP2yhZO
6GljgvbNTBD2kLaVNVkTLCEzg3XQuhNWqUNhGisigSbl17J2u8xYhUoReU3Xxp4NZmCVTMN37QzT
mcXyr8yHM9Qa/XaAo1My/HlRqMt1ZAxPMbTB52SOn/IHnzrAwRcMGZYEvjDS0hU/it1vkfdeqeKp
58BCNIj5MLAI0y2eh3lbq6id6WoKCN5YsQYSLdGeCjyPbswF6fnhbLhLE2lv1OZ4X4HgcMPPrjD9
gzIx6VGlr6yN6teQd8INtGjwiinH3ZI9t75t4njjqgDtvK514nVmXuKhVG1P64cTiybbk0U48ZfH
vZMCo0A/BcrwEOYaJqrAiCnQsjZXhrk4qEP8oDkkD6Q/7cc8aFdlQB0JLNeKsabrQ+oJUp5kOPQn
HK8wMjD/4YY5jE77ZKtpCJFTnbcI4I8JsK5toHWMWAtQ2XLMHyZbuZub/Xe2fGSc6istTOoVM4dw
pFRohs5bU8U/uiF2MoxfSJ0mzDeptJWR2FDtNLHdVfY6TR8txaeMJvMnW1bhLqyInal6ui6tEr9F
mW3sKn7VquQLXQercR8jj62TKLhQ/2O1+gvW87HBBpYribrW5Ri66Tyc+mGVTsBGNXC3pGNygpYg
CyIne2Gsa93GMnNPiGEvS38PTdgNQ7Ft2+hbzgOOkX54lsMsXFTGaQ2aVW4cS60PvT8eM1b/3pxY
HjXnaGOXje/lSXuhcrMaRfjoKAHh00o7OyKgytzKdwZ27mDqdZoGG8oXdozSxCmYlZQa4y5w4X9f
dGRzvffyQj3gXyDn4EuSfXLVRvpXy1LFS7P2OYpiLxiTEedBGnoNIhs3+uPclaWrBorqqVPwSyTl
/fIhpzT6NP0zsEtWQZOrzEPNZFvNd0U3fdDuZNqSQzyVXVxy044TgoM5AUEVcKpuRCoMsFPcZLjd
anceTGT+COdfk2cudZHW84XJCR77vht23K0O0h5e62H+7Xczc9oS2DSRPHNwfmxF+m6hQM0Ap925
jc5FanF2J7PyyY0VJ6Cqh3sRjPm2r5Sjmqb1Km1hDkQE/M+WfhmMbHJ3WsH7mELnqS2Gk0kgHO9h
/theUh2QYEGVXbXTelEuflUaYlBiQoXruQez6FumC3tAUDsNty0BqXUKcytosk/bwkw8tjq8qTwl
NhJmnyUGqqdIay+Grb76xXTfWOV5TjtqQJUI3TG3+IrxluLo56LSk12pFJT/+/BFH7izoO3Hrois
B1NWv0fhnIZQYoBKX2ntuevbRrp5RaIDL3Xok00o8wTgi/AJA/tuqb1rQAUBDgIPy6YGG4SO0UUz
e2+uzG8xV6EnIspHJIW9ZPCPVZuOKwJn7wKThNom+zCZQG51J5MY9Njzp8rBXhFc2SMantI5u5sp
F7fUd/W2u06ogh4oFw91ZRWZSeiWgSDEBhM0JLidBqfRKs5hMt6bets/cM311OMkwOzsN6TLeMsJ
FOAu8bJoeowxamCulRGLc5NdYR6sdFM7WPPMfRveayX8cTPncN7KKN00FRBWBShB4/hEFhuJg63+
jQsDPdTBdzk15TYausuQGS9WxzobRzAXKQ0CtMX20PqfTLePtrnFDMmBeYCg5YX1dPDVWYFVQep3
7KEs4/fsojFFkps8NY+fuk7HblSwVtFF9TWoDblTM3wK6/7ox9BfnGQ/SpZbwHaC5FotZaFy+LYy
ca5F9anMD0Gl3xkEIYxo2GWRuhVGcK3rz1ltziDHvo0yu5N9+Jni4k17J9w0CdDj4BsTvENao+L6
1v0XgUSGmXnPWxuw9taQdYtjrXDvBQ4RbLHmR8VKTgB0hIYduZlYa3Mc8Ij0BF0mEVpA73ByOAFG
Z81PM3fW8K+nQx1t5szn66OZBPIPFiRjzAmKo3REcpxJy3TruU4Ybzqpug2joFsT25KydMn0f4Ot
AM1iyslNnVgHVQBQV9TvfcLU3hHlT6mnK6ufR0/asvYcuS2qCuMFutK6zFBA0NT24FlXJXOyXWNR
TUq5y+u2+GrmHjebk5+SLMArjeyTxv0qRws+QnxjIt9nk6dDWrozZV6vnLxzXn09ewmbuvlJhso1
uqL7+BMs7azpSqkmJFOcetNY+x6HcMd3ITa8t2w/25htRAbVTFsSZHqWlSuTiC+JV5aZPTSjwLap
Hy1plXxgUR7pONKEblvPwfJTrgp5uGVZMqF9RIq6NU1d+5nzdqdigPpkjuWGTUGxUfr4aydxFPFo
vg8qfiEU2ImjmX6rS25Jq4hy5hnnnhjsrzzS6BqMyc+0KUcYYjhPpSr3TQO3Qk3y620zBL2nKg9/
oMRBaXR3relPh3KaxaoerWan4Fh5CWyATfCTP4u+h0j57DRBugonw/oaf+Igzn75wqGMDJbvo9T9
t0mxtVWsmUTJFppWH2QPfwBJakSHhCyBK51kfcGngpd2SxP8iQ/DbshPjshf4nmYPmLDOP8B+Nb9
VJ8MJe+3+ohYrJvzeAYvWWyaurA5bUR2FaCCz9nC+szkuMbhMr3Z3KPdlEQCGNIhdlY5iL+tWVtg
qxvUY0XpzN+lziLP6V/symIyAxLqr03d388a6BgztYpjbsKN66f3kGrTUtsnSFeOkkM5JQN1rYmI
hI2VU4j82AmV2uGNBlG2YH0mJOvWNzZR10zvOZNPO1Xmz6AF3tpTmVyV3Rzc0/oTg4zoxBnQ26ez
LGbHuNReiT0xeAAoIxYa3WVlnZxYSKmbpnR+3YK1evZ7JLsoGtZ7gEenEyVh82nsZpNbOET+YmiM
JwxJzcbKe4NREWN9bEU6b9eq7w0V55Uhs9Vk5xFUJKa5V80ASQNcvNkwr4Or0xTWuW7HJ7qWZM+1
Mb8NQT5dx2omJdJ0+0ibmheSEFAybYTZIZoP0q/Lo2YMwk3JrLSBCdRygSCk0jkbOdpAa4NfbVMq
H7jS9l2cPyR8mNPtSTV+Updc1KpYmDN6ZquHUvYbaZWXeqEJMZ2QGOPNZjtNMRZUztPKsKxrE8by
vtOBVHu9hu3w1itkrPAR9bpDNQLQwIwzZjNCf9jJOplIi5AZ1IqaoVti2ANk/9HkBHv/xOZAD7l2
H5LmWd5HH43GFtkBqt5QD2ewxS+NLOQhNxr6m9hkuW+cWX9QP4jYdlfFKWvosGAnzDMoTnkCv0n1
Ke74bw1WmdGkP8BpNggw1NIb/Db8mhtla1HYNPyHG1esCSPtkWAfk3kufIQlKgHocZrarIK4j0j8
8g5ZzOTcVMLl1PspZvSdmresF2L+HciHKdZf8q4dvijnv4hefyObVz+AWzA9qAUp5VYdPmielCOk
I1vu2qoc7lXkq7jpu3VSZFitbudAEujYKwWWmzwd2zuf4v8tjOb437lWpk9/8pT9N/oFPgDW7tUC
Susq7m5BHu7T1hTnwFzciVlnQ26lbYy044fbhjJwuO8U6zuFCS8HMTxOjakCVi5bZLGouBRY5pid
tId+ssr3OXRMvJZpRRBVAF29BW+zxBFnPTA+Mcv5LtAQZWW2P2ox2VgojBIThUzW3SBOVmUZp87y
c9JRWcVR2Q20CXj680UEQ6aTdMqNxyxlNkHNM9qKbPamltzojY+OE//dStvxqtOAY/0HnlVjr4ZX
mFEcmSyAi/HAd0oMNTiU8IwobEyPs0JxVGN1fIxt+B5Wr73StyDbtbOzlsM4PRo15Au/ovShmp9Z
qVOHWzr+VPWM3FbMEER7WGp+XN5P7RBy1Lu33DTHB+wQocvUZXrRaMDSlAuc08ynDYGC7AlIkHYg
uneBPmU/jWU0QOC1k72JC2rtR4GDsCrhHS1UjBv5ti+IxHQdLNc2ItTTmb3YhVOhnP6MDhOBRL/I
dbdJtHZdtSO87QZ107XUXD/J24+jaQ2o6BUtUZaLFYIlKteHUol+qzqWlwdjsMuDLj4KsQPw4lxL
2mB4ZG2yTZ7+mpPKZpEZm+M26DgHZiCZcKLNz7LpfM8xavXS2Ph1Boib62oYzBfRGQ99Aas15Azr
2qh9sLltkpa9OL2zhOvwAdy+Ssh5Hdl7hmCpRClF4qJ+HBZrm43PXIS6feiKRtlNzEq9jpD5paro
/6MvcPogy5IHMrYxjlQYllOa6Cs+uPSspa1SO0fmTlVySFvDXAJRHSAlyaLdZNpOkkQqvN6eknUB
U/dPaNeGB6aNVXgvmskEE2EjuXcWAdMMcoSE6IgcRi0NrpkqdettVnDuNeHXgB7p2XZPxCqd9hTV
g5dejli+U6+cffEKck0njUrIGlUJaiwUlqdSYTIYZj0O6zBh0Gd4CRBeYAHr6Ou3i9+k9rVd8vsX
3BVY/N9IUjzHtrK14WMejNEcNyV1jR0gQyr4U9c9wV1U1iKOy01A5TMh9w9eOogwINVKwXmRRg09
VLRi3QUj+W67ocWU8I2XXmUwgf5AHOA2yNqB/qTtbc6j3Y3o/dcGnI2xlbH5GcY423NNCz2WLdEG
fAC0ThoJZX+6Ef9Hkr6q/HvHG4Vejqylaei4/FP+vT+Mw5mXTKolPMN3ysMkkFwmsha3+Lok9nmk
4P2bIQJP/jgJMhnVTBRBQagL1Qa0UFzvHIkSkzk0jsHAokCNx18DaweuwODXn3ZSb6X+1C29zW4b
zUCfqlVT7OM6jh4nuLynZpre/3qGLPzR7ZU6OAy06WD47U9J76gny+IiaXy9/Bh9GbimWj5M+Asu
ju6v5yyRF5HT96NNZ2j7xveN7+Qnqr6r/XJeA+qr3hUre6mViRiqpuV3akNXoXHZb/tWvprBFR8q
0Ry0eLEgP2RRmiJ6yOrC7WJj90q/MeWoUsYhumX5qE+lCn992ST6KMgCdpsoafulJrYKjOhYFj0I
fi7tDY6c8jAki3WU6pdXNVnw6Yh+XeAV+G2P828Iv/Wz4ZTQXYwuOpqxzC8KQZ+VhJTynqjBHuSe
/zsbuldjDIeXIIL6kMzWQCQr3fipoV5LSl8dcYQD4Z3oEsiAiM9YXTo7Avs+rTM9KL4Jr390QAlb
3XR2wGnxOi8Ms5BmLV3ARKxvcqbWk5l9k/8wdKMgkiLnnWXhQdcWfExPy7lmGdYL3RqOcnzFb9XK
Pvv0uVGv7QDYuGPCu4NlxYfws8/O9iOoH495lKVAp2Ry1Eke/dnc9plOSNCeUOaFmvLDH6u6Vse4
kBT+Z9prqGYavWQDZttAN6Nz7/jZ0UKE59Kj+0UfpswcuqD9PWpPrYHCiUf29zCyenAM+6Ubpbkq
GzVFr25CFpOxsqUhQXc/w/TwWP2j2+eEUDvA030/sZ7uRzAozmy8jlaGy9qfvhInpgVB2mX3Qg9g
5sy2uXOUqDhGxXhMOiGoFqTGbtRl/zSr1kucmN3XaLF6rkRm3k9RJQ9jJ/Dl0f5vmcDWK4L9nM6J
oZwiHw15DttLMkM+GgtN2RljHxFxYqyCGGE8aIXWeuZc6HCcK4HCEdDKobPQz5q0A8KKEgWyYsXy
vL8jN6TuyuZ7gJt7JIobHstlIyBn8M0sP0pd48fb72HJh0fNGX5uTbT+3jXy7y3l/nRD/FXgdQfj
1f7bw//afhdLE+Tmfy2v+sez/utfH/Kiv//RpeHjvzxY/3vvyf/QXfLhu0EA+w+//H9sPfnfdp50
v9Mg6v7R7v7Wq3Lpevu59Jc0/6ZLzTYdc2nLSjXpf/6PP30n1b8Zuk6+GuakLRVD0ax/9J00lL8Z
0tAJFUHNl9JaWug2xa0FJR3XdUezaGssVXVpuK7//7Sg/D/6UDkWXcx0x1Btw9QowNFA5Z/6fkHz
RlTI0A19+BmIRLRbQ4IZ6vTJh+eJ6PDIObsIUsb/pTnL0n/5X1qzLJ3iHFOx6eEsdakb//Y/R0WA
C9bWDRYMOlyPOXmKRfxkhM1WmX9KjSwUXCEjDVd08XnxB+1V9tNnp893Y+BHrnPIDpxxdMZR+gP1
FQwJw92xudpdcLabS8ftXK+GfYAfT+POwimdu8LOr0tx6r9vBqc4+r9/iQpJJ9XWNRpVGhxqg+P4
z18i9AHflL6P2VmHbKEoxJyWu0Jnzrh5a7SFzvkiTKzjfsTwGWfzvjFzrstCew8IlwwqsLGxdpar
V/U8Kw3MneYnbywu6bVijT9929Exwi8V/m4ye46IKL371GZKGzuvo3rgxz8DP0S5zBS09fQYaeY3
mXV20F/A7WhSZ9ROs0KuRxsfUw2JFfDgJIcPNDEMC/EaTP0nFHisgHVCN5xMPQmrf/bzH+3NyO8H
mf/SgaVGYe24LSD6VaDWNdhG3nDbMvfUaxi8meX2wvmZZCY8mlsdO3+4FqZAC9fjF8SW5E6Pu7uu
+RpbqXpTqrRe1OBlZQ2BqGo92l1ue9hIGEidHy430HBzsM0DGpYmlfPq9PV71RnxQdjRdXjQtczL
loSgX8LMnu3q0GAP9ZoexkqnMXaF9OIr5VGqjkpPUMbqJBvSu7gBRmn3mtvmbe3JFk9cFvq7uSXM
MccJmMN6AEM75gdIakAS8FDVJYqeA212k3ZAK4nNbbsZHTglir8ShHD5MvZG0hFHqaITzQjEjnUZ
jtEFaEdubtrqmU4OTWMeiCriVjEe1UTF1aDO/iad5g1G6ITGdQrNyuL0beoAwJT0NPeMeoJ2Uc1P
ZfRlVC05LS14dCpEeyuOE5ip6jUh6iwbC+Zh4Hs1XjpsSRXEgvCCP2QrCvkKXrvxCsd0wH7Kx6hr
0WsRq/ZzuZ6nzQaoZXxSMiTv2cbKFYTOUWPRwXdEgSPGG+x18Bp1CdHNNn0LoLKxkfriZFMquHHU
wbASwCfNSV67mZ3c0+ESk0HwlST2+xSID9+glUqvl2vMgpY3GdOuNH7KAeeAIagcYxnaE/LB29Mc
DKvcirHbSZFoF01j9uYgYKAWp9eOZhmdEcYb4ACXpgwOmRZRtiXSw4xz5ZvVY5nZihui+nk4p36q
Nlhbo4IJSaJhWWReirdxNhW3wdSWrUqN+osT+Fg8egvaYscEQBmPk6CGmZdYncZxTnZxU4d3QWWe
pwwR3JoKYB5LY7KZtnT+BPNR0AMhyrEz1+i3LcGjXYBruc3H/nrz4saYdpSDXXfviR03dAUbR8w4
4WukEMMexvTTaHSdiY8gF5uddAXVfLLkW9CSAchzxZNDs9fJKB/psHauVMKIg1a8FYpF1MsEVGzY
1TqlEEbzOsgzyWj8oiNQ7lGrVFcYhN9TfLu6CYuT1Unu1LSvUh6djFYbUysH8k/VySqipTZIP2BG
KC8pJIJrU3e8HwTIKmXWyJJtW5j1Y4H9tAfBt447Z3EV6xut6CCCOmTXcmE07nJ1JCP9an0FO3NB
Gw/rWPTmiSg4lD+HE3ZpxEQYeToiml0IZxJim3J65eGvzP2fOUgAeevK76Wk6GUpqjS+p572BnUA
A7feaoGWbkazFa5OIGkYNWMzY0dYOeQgPFJ8ZaZyV3RwDjpLfzuaoz0uFm6hBaHr53WJdWy4+m3k
WnJ6bESmIdpSSARMypmBGu+rgH2mBDkd1ig5y6ehAMxiltoTTDzcJ0W5AgX2BZaGulasmK80NrLG
30UqP0oQW1x+GLZjOlN4etPB4y6/cEK++7Wi3ctgSt3A8JvVaPq1px/wur9qba4heklrFYp7I+q/
aBWsPpimzcqOyzr2nyOdA5xZdD0SolU3JbRDBe9NLcxm0/b5nchNOOEBtiFzvJdAjVbZm2rh9LCX
Lo6BWmy0iq+qLCk04llqvVQAmenm5G2YURlqmPYk1u+TqXil9YDqBjVLWyffT9Q/iG25rPyP1bOy
YI0W1LzivGSazbGliwwIN0aOsoZxx1Qx4/85dXpJChpEHtAqolyK/Vx22eiZwKtWZmh+xory0qWs
HWguQNGSmsnGN+JtOYOmT7TyUNtGu6kk9LjSWhHpWerazD7qdtrBw9/1aflem/aqKQtxqo/57Psb
JaxqF9TGM+a6n0ZL76qJikMQGSy9UPocHWm9IHww+++dSDWInKWxTSJ71eVzsUls8TNEzlu81AqQ
Zh/zfvb3WVloW8dv6P4kGvwRKk1ZGm3ejFyHEMiLQ+WX8YZpXexW3bujWO+dtLGthlbGyKnvu7a2
vTYxK1evTAqTauJhD/Iwmn8UGeBlZwzvMc7Y29mOwA3hKZCzSaBkIB93ppgEahijHSDj6HWU4XIn
qDAJgHRGHaC+nWRun6UPCGMDF1S2UW1SWKHQvliI0vUxONZW5zFs9cJ+YqiE+Kt7Udrv8wSLW4Pi
gYRue/gsS49eT9xhB2sb1LpYnCTXmCOoV7Z5ry+pDLPTySw2RbGCHQdYXKfb5tTgjgEQftALTXe7
hlOosIjRaMWVJQlOBkXJN5pZ9f+buzPZklu5suyv1Mo5tNADNsiJw+FtdIyeb4LFCJLoe8DQfH1u
A5XSE1WlN6+B3hLJaNwdgNm1e8/ZZ5e10aPvaR8ortBFLbMfRL733s+wChca2CV2IDlXO8YL1Gu8
l2bZOzZJYw6gJ3PC6be2/R7X1F00xTG2rPlLPTBCzcv6JXFZSIblMzc9IkE79nv2tjt4Nkgf5zHb
dVPuH2v6pqnzbuTeNyO7qaU+4AIkXks3HrqZdSX3krsVZEQgzBXnWmZ+xikSUj7zYGqRkWKeBaVR
ZjfYS85mZGl0WIwCe+bwU4OFA3vVYf/X8jiktZWf6LwRJVqPTdADg7uV8dE0j+My3bUI158wHb5E
OhGUpaEKFzNvTyRSzMECaO5YFd696zTUuMlym1klQ5C831k9/CY/fjYt8aR1DR20BPBmjeKQtYww
q4FJLPDpNXI+EEletQaUGJaWUnrBNA+fhkcUTYyfeWS4QLCbw+E8r/5wZkEkAGqEYJrQFwFnYrYp
m8e2AeYx9U0IqoehvPYN9h+PpWfnu/Wsq8iB3i4qxOMs9/6UPzrOFDbzgkbATO/UizH96JgQ3jo7
+qt0zPuR7FxgLwuCJRTlXWpRyqy+H2ZsWJQuTGmmqQo6BAdXjx3yiC1apxn5lGKlvvZVJI9L0r/0
lj5f+rk/iZymfrEk+UmP/LOFqHVuxkM0wf07ZlYn9onPytJ0Ij7IMX8nmdl96tqjUhtDHtGmQ6N6
7rZBDzqdkWaxkjxlfsyCbEQEDTTT2RlQFlNsv+GaGw/dOrAvGO1zYpvNaWzm7NYtgectRDhdTfG9
9knt88SIyQef2wULG4bBeUR0zqvZoa1dCeYWHESIiUCp7h+Ej7XdM5RMEi4AWDHzu5lO5csS/ewl
85qKBNaggI5wokJF5hrfLvDjL4S9h1C2qr3dxVkAK+BMVEizf6biBeSt12dTptxqQBNuABfau8pZ
n0fb0t481w1Tz+7fbaZE+y4T/WFxx+7ER8YMIHc7gG3imtB+uUAD0nJhExyLhrfQitdEMDZpVuRg
89uQZOIuXQcrNPhtkYg/xLguuIXbz8zJxKmy8DbEoEW/WmXzI2/l8AAgpL1quXur5eYX9ruVfAHY
kKteBk5TZaEUwPbxo6JHGcy7stZnrCd2cTUU9R+ZPEqiuj9VKvZwSQxsX4ZP3Vcve1tvv+mTtXDC
G/1zQecXzdX0ZMzebcM4g5Ec8t149NfAiklJ0oDeGYbgA0S2y9YEWAgfyqomW1lEA53e0NOKlQzt
33TJDIZTPjmn65jugAfRh4W7sSNoxj612lIxSJ1EiL4ONiJjCmATn8tk9wEClTGoc//dspXAox3w
FCfZfVnTUaH5osW35ZC9b7ERpGDhjugpU3WGijaaJ6SE/Mdd7AmxdIUhcUKkM+nug8x1nNOI5AgR
ONjKpO7OX+2hX0JMIpyaUxqqNQ3UQVF84E3ACc05hKxHuRjvOgcH4tOIVVhX7bnDDnbobOdAqhp5
xhWaAnzwzEXs8stiuPEljmfc8vyeusvZ5jL2gkmnTPIzHdwf4LM7R49e5jp2H3FyvfTwDWupfc4z
WGE0SXFVrNdpdT+1gm0n1mpmClKh8YDUsMozQJS1vE/L5Tt5WKhBWkFNt6Yk+DHiu8Sr945YvTo0
E/5ed+reGMXclxwB0NTZhxl5UzY65TUXOfQkirxq9bH+TVzCcURODqWmgWDMwTFhSUNXVkfioe4S
QsVSAFuj2VwRJMEc6lMdqMT6FczSTzQ5VVBP6Q/OceDFVjXH7Hrw03K+afTCJ++BmGjZA7xpkSUH
xdxCGrEbaCpesyd6XkIQmA0KyhWFs+9JYqLN5pyMPPqxBwidyKYr0CPtHeVbe/Q0MN/SsjqCdZM1
kCiaz2mXkt6ccWCz3RHf55jhx147N2hNaOAlA2Z1wGzuRgNmDauxyyUd3bynQBLLLpeWF0pOJt2A
/RBOgLfDp3TnSPnWC+vB5JncGTJ5kDGspAnTZa6jiC2thQPs0N1pwn+2Wq0OvPjDiK9oLRiPM0pn
FvxmLOmnver5qTZsOCveK0YiMO2fLTi9q9QW/cw2yCOMVnCNhgcNTNHJL0uiyHyMSHlMZY5QBzcf
ulEDroY8FzooroVY2uNoMb8l27Mqhk/60u/mmFDxyWeL+ck9JV7qmuN1XDSiZsw6ECjPdvliPbh+
9W1QuUTSaQn48Q3zKZfnSa97ztdY+8BdOQ6pZ3ry7gyDKtmMG9HWp2lI9GM5Fjd26323SFPZWSWV
h9MqqJUiINiNfonlep6ll5O6LfW7XLrWvk714oDMlkTBXjwbsDCuhJCIwBgasikzxsO1aI7sP2iq
aFiXBVolu6JiSOEaE1I/fi2PictGJP2KZPT85CKfzOeJPvQU2iN7dtJ5l8ZzdYwOTBfKEt4KmTem
F5OUbbz7Et8OahWOWX5rnyQN65WbAT1YmR21InqvsDLdrtO4q7WMlniGujxNPHEyjP6yepp7BRNN
WE9yyuriR0zmUWInnG261gq0lqOqX2UpgnYkx0PTkaFCKUkB3Z38oeJUWN3nDKj3Xs5wLzHw6qNd
qc0nkoBheZrZTyfSno0ZXef2zDkCQT6XAozfWe8Tfcc7947pzKCobTPiX4lXKAewVSu41cHQAeEY
Mn5JUHZfytYUOxP4TsCg3z3O0WA+oiJHbooXr3U1BBON/YhURp6dEkdRaWWU/sX4XKcyfm7m4cjX
QNMbH/xOc5iWIScby77ZrcPaX7cvqjnT73ptJLPGMsYgkbAl+qo/SsPUiFCDD2VMSAZkOR4awsWY
HomHPC77fZTlfsiM+tnrhLhiIt0jWOXRKg1x7u38aMfdK4qx8uHXfyL7FZcRozh7pwPTI57e9k9p
boE/nvx7BglsIGYhD4VkYil0iW0ElWUk2x9Tbj8L28NDLpz+GPntIw69BJcQHpDEn5/FtKOdtKBE
MbywFekt5YsV+lr93lg8/E452ztgW939XA83SzbeIJbi4I3Pf+3Nr+403KI31wOBAHO/Gmzjedoh
RDw7yFRdw2RABV4BAzyuwe5unbNqz8Q7ztuHoXN/1mPy4sz9dOiAVO6rAbHVaj2Ma4vgGglFXxFD
NtbQGezvpG85Qdni5kqZo9LTq5cJbYY2l+SKLMy1VzB2NkVMpCqJb6DMwavzhFeefnKYLHO0KDhb
Dq0eLj0HsqheD7GBssJndh6SwobMAZ65oRkKTzkNQeyify8TjZlcrKxz9JGJmWTgwt4law9HTc6w
FSeXxiShMnhEZ9YJ/STGJgtKmeM44fgK4bEi03r52tQdUaFlx6DJhMagLx/8SxOkUw+zoUUVuWDS
0bA97NNy/AAGke7GCi3cChYb1QpSVAd1TJsjaOotI8TCCGrScDBZEOCyzN/o8/PgUZs0pL4fhNk9
Asv4tGHI0VOFRTdX7rlb2s+e0rcz8YV0s36CZE50QT21Yco0vo+qk9VxcvO0pLym5XrILYvOhGN+
J58K8rdBbElDYBqx73yuiHrylcMXPY+HIs4uNDj1QxR6FotzPBSMGKe+Dq8GAvt9SifJ1N1wHnmM
bW6ezoBBlqX0HixD/9bh0Csg8LD4R49rUdHl0lE+g8ffsQ7eCwu5aQFOHKBQ+qAsaHDpeu4yPHdm
5u17e9i5Tmm9+jMCZCE/qsDS3K+Z1VKWjdEf02zgj2cgD+KN1dCkn1Oix0rgFBP4wocMOobmLurs
tJHjF9R+l2EABdSUA5hJFC23uUHc09zaeAPpSMIITfdoGjsIrZwVChTVg1Wdpz4vQyxngI5c5NVu
NgCUJh4xTk2s4xm1g1FxiPHuVw4UCjO9d7UML0jb3viuS00/ape5foGIVqKk5YOmD79v/XkfI6Tg
SmqPePYJ50aU7M6+Rkd5yI69HID52+NNYskwy2oVSNSes1TOAZSym5QRSYAshNSjPhyyVwCU8MMR
gpM0Nx0VrR7kCa3HkwWH8suol4/EXMgd586LcH15dZvjMM8f02TJwM2WW1nDH7fycjlZtnHSJ/sP
l95YkTgsYHH+aFegfihskd1bUoJvTWms8HqbHrKuNcTPZO+kWvORzKwKIpvvYcfjRUvjIC9WMyAc
KjmqC7m6O8oRAbQkecm9uA713LtrIY4EFJJk2Nzg7WW23INnSqoj0Ku3phT7FUHSLrcUlrK4sQ5p
WusHl04vauP8dsq7cIo8AC91Cq0EmJk7K08syTaIr6/uCF7OYNHJ2nt4fk84/O1Lv+ZfbNcvvsD8
JodID+LB+TTa8S7LKrK2cYRW4NMTcUjjkhLWHk9Rvt42yaLd1tV31E/LkSxXctLW7NLpEMALzZt3
ucH5HzUFB6hkhN9Rs4KYBdIeWtDBAgMuoGL0hoVgMj4qcGxgZqPxczTKo6+ZrAJCHASHH3Z0G4mJ
Kx9IDoL0Y+FQyLWpVf26vZi5t+qM9lCOO4q2a4z+smUSIAuv5FoNSjaLxJ3hKkBEJ2AksjcHxaWy
PtPBR3seTT2tmBiBtdsw0AUV7XnU3LXrqqgKL6Uf75IablIM6sgxdnWyq92K8ErhNoEVQZKn1XuQ
0SjRQd+6LUfAzqczUKQDRkq+mscaJaes1xP4LPtGUAhmBUGZFU42iO8fZL+3Bza6N1EDS46mDrY2
oQ+BlFW+iyvn2DYG+1rO5RH6h6OyOyeozetd2fqnHD3eDdnSNm3G8RGDW0ZIYbfr7Ded2CFaAQj6
sTn97ODNEkSUHrn3aTYRacPJhMmTtP2zsXJAhda6c4B+7GZ7JM6JbrpnE5Lix8uT5y3hGAGZJNfg
cVl7DGGCXlNVrlao2zWaBfwdop75XHIRCE/K2zLu3zBkXygiuXyA35jdKsbqqdPQYuUT8d6O49Ii
MeAow81iOR/vF/SMTTMnQWyvX12z/Gn14hW0G66SKQsNj8OBiQSYNOMWzaB8g3//OgLoZeaDKZlY
8p6jWTUMuJsYJC5rFyNbYloTz8+0kE7u6J0NhhwBiG1Uw3bEw4jjRyTmk+vUL+RGMPK3vvsJ8UXL
kkzH3NEfMnW4qHvgc5b+aqzlcgFdj5kOoTcOTceBITgkHJPj3ECJbmmXWEOL5pX08BBxBdiaQioe
akxbjofBW4xb8IcHTk4TTlLoUQtOqLUc3tfGWM6jrp+j1ZlOVaV/jVKruRn5C2Lz9j5sG8IHNfwz
5vBA4EiyS7Hch7aZfXRDCuLTs8QeKbu7mLe54y0oa6bzmoHp9j18qlLS33TTJQ3qVvtjcfUg4QdB
+AkXMOXsHsn9lFGXN7mH/cCbPtDYyetsQ/MEyEI/JB4pL5IXLSeMKapCy0h/do0h7u3KPsEHo4Sf
4zstl4xbapM+bW6fDE9/zjNWRZtGeKmJHXthfxj9mSQH5iI4pburT1DjPq15wCyEEruUvt1uhKjH
nkp/iOeW8Za3W0HQ7FpUugvkgOtAn4ftpaAZGyZN9irn9a5ZE/fQ5PG71jbiHqshWQkO40WIBLcw
sYuQljWVj04QYzI/Z0vzmHUmrHavfkSU/JhKan1T1/YiW5+h/MGuyyvmE9L9iGwj0OiL8CLqlxpR
/M7iQ9+zn/7ENvewRBzh4mrmg+JkTw4CCufIJTxV+CG1SIpHD7Wf3q5fYHGEkeC4Mdcu2LYOVktf
o6GjHTwxf9s5RZNjkkU3KLwRmlMJTZBkistCdZHFPDDJgLOi66wPs21fJkP1Fqp0DFZ35oYq3cuK
J2AW0QWsp3VisPCQaMRJxBVnu2ymCRwXGJFHaZ4cUZ/lkF7JpTrpNWa4EuL0viHurpwA/Xm04yYr
JNobohcqa2MYnD2MFCixg0f+ZvFEQwsybOjoxR4fBkxozQSeEmVXPCyB0TvJ0fXmBzFVLyIHgaRF
1gynD7ML3JShyBMK7FM5L4+M8sZg9scvsmYQN6Qvju9+6FAtAQ0S/CmAeM4OPmSCRkmltDKE7LcR
sJATZigoWxrKBkm8B8r06pH7+CP1459QhkTNO8iSFRYBSm24wQjkOdBhUqqvTVvYtwvkhOPS6YQg
Ot13ryCMekDUMA4WF9avH5Ua2h8eTIyE4VpNb/qK17aTTsDeQ5bcbVdCZh3E9CpbJ6J77X0h2KGh
Fdh9r03zGa8AAnx6L/nivrdA7BmmFiFgvfJIBBppYwU1Q5kz4Tfy7LVYZXIGw4Drt6vP+RqT+cOo
/ZACS6U1T6eEvT3wqqE4xhlm/zhhnu051tmbMT/EXk50KMq8wtDuxfsB34MBX3aMwjmFXeHlPPec
qJagFX2xH/r+1S/HHyQCFmE+IjbQh/mPTlueShpQwSLG6A3CF60bnDit5j/adZLezbp9cWeGrZwV
4XR3Rn7oLFeAHajev6yxTsUlDWZpy/yq15MVEEl3RDoXoypoD06nvcgehZbdQK7WO687i7h5HJB4
j5XxDbp5Hfx/rYry9D+JZZQ86+9iKqXq+u//Cnt8uek3dFCbTkupotQ3/FJFmf7fTF34PhIfn4Mr
Fu5/6KKMv/m64yO8EyimOI/5/9RFib+5oLd8BFGe5ZsIUf+hi3K8vzmGa/AN3vbT+Kf/FXz9ixgt
/lH//c//pxrLhzrlyPrf/2XyO5q6WGBX/HqZOmJXD0kLezv9XdP7TdOzJmtG/zo20GGQ1VTKThw5
d7yDUabf76kuqS2OS4+BoWj9H707v9id/5aspbUTPV0uzCT3i2a5LNOC9PWSmiVxGUxpHMdDCNhm
6Q8HW2VB225+TseU+RzhI5HdG3t0yAyS1On3T5/+/+VNeZb5b+8KRw6iM6YMLEeGkpX9Wak0eUM7
zWOr77NZf+WEiQlPMKWwE0MGETaSwNFo4+AOvNi0TlNr9e914+sKZ/Qo4Qft2+qnW6swHb601XSl
AUmfWILQ+eYonuTEYddsOPRjeloPfmnewkzgvCvINZiTOigb4tBjZPS7rKNYtaURHzyTTqeWgL7w
C+eSM3cMq5iqbPuxTktPvCWT4NDOJsebCXZeLQvgV4hNvJqtwWFWHBYYWmd6+Dt3ZF1h9g+7shRH
05JayFvWTzRnnyOFnUNhT8R2VHykgPb3bp9wrNE5pDgZXlqz7Z4KS9Fe2VRXjPHeo2iEfW5n5weB
K6RBmFT82+/WAfdXMyUKHzevdVnJFhmBrNuu+oJmPbguuySQuB+5zL+S9SuORCAgetLGsMBxuTPM
WQZZduNTSodtU76Z0XBCRUEATjOyUsU0ABNsEZUjSU/oiV0kuYF+FZHAnGF/yiz0Fu157V7lt2py
8fP2MKc7s6VjMrwC6ymCHEoWCQx8bEt/IxZPw1PKHYjkeNyZHKf3zO7ZmetBBoZW2PgKlgkQNELT
MpJP+qr9wVGcfIfK+7FdBtrt2a7pK3FMoKfPPg0KPxdfOp7THYEFCuOUImZVvzCLGIpGeR32VLIk
D2qPVSU/IunH+5IM7MP2EWZxF59XGm0ap4wLFOrmyiHw5EzGftEBs1VCfpIcBRyi4m97863G6r7T
+1K/4hySNNiyc7yun1avhbUgWWKuEcUt00pDv2WKkk10IG31GQ56x001ly9pa3Z7kI3dOYPfsbcN
63O7fj6lqMv/FocHQYzAoXPaPerrMCgAGlQdl5ZIiMIENxy3FPOrJV9KDyWdJmuBlC8PWCfEJR9z
Amraz9SNn1NfhGKKSD8dTPXM84M8oQ8hs8UiB39UNKiTaZi+mrNP+MPkclyWnM09a0BPT7vQyOpn
OhSX7V5uiwPMB2wbi9jFE78zmWlbEqnK/EA9vmkG/nR7MAf3hO98PAJZ5s00rcXDxqzaan1u2Yrf
DkopSK3oxsv879stMdT+eTLQr23fz3HRP37UJfIOu2QCrw/8+IaDBZ0dKryR35NE/GM9fusxDYSd
u2DrUZ9zT2DK6o8P//ya7e7NrJoGa971BP7ywG8X30+jOtQAze3cc67+vdGAPzZW9qUsKBlGGmL7
NCoe0ooVdegFfKmRo0gXS24Vg+Unpce0W6voul367YVv/69oaIMMXYOtMxW322LEVm7tlpRXuf3q
7Z1tX9ZNC/kBMgom5Yibp2Q96KaRfiHGHrGXHl3q1nlcx5xDdmbuXb3TwsxiXjQ2GDm2L99+tIf0
m0amQHXRiefVOdY5R1EX7y7qS0x+cfldi7vn0Wr56zR/4izTndGt86k1tI1mF5HG9kedpZkjtwl5
ZZ7k0bPhs/KqE02/Q829hkSYh03LLSgKFA95739ERvbGSG4Ip/olHhjgbM+0a2jhAhDmOCbwO2hZ
1sR0FR9VgQZdG91wqSzOYJ3bseKhsgCMwVOeHjlagTAtiWOxYxaNlLZ+6WIuETK2D2xMO9ciQCdt
6uN2tWsdQeJUaD42bdKpUCIxJiGQj4m6h8l9xlCUqyUDLfMN88aHVi0dlpDf8iF/LACSiOjNJbp4
b6unuRjzF2tdnlMiAgDZN/1b2erdmZieiHtnOdapUx1W4RF319ww/wZM29znNStK1l8r9SSa6gnz
jd642V6e0fXnIY5/psxzEmY/N+OAJ9rGFeGmL1nbRKwI4FEyQQqO+pTbhYDjSc3N4rhtITPju8rJ
TGM5oUIEN4infzf4OuoCOLCELrBwqc08kgOJKmv7Vmm+f/RqsCdeQRBqwePplMawJ8QE5YN681pz
RCc2IVLgqW2KKTutuG+3R3RJodGOImPGlNSsQzxNmYyeZ/XXaF3KwK0vPXdX3LOxktTW86mxNfY2
Zu2qnR8anZo1pYnTqfV3Zopx7M31oezxAPqje1cp4mszsprifzMfcd/c2vb60KutqrMQupqmdtqe
jG3jmnBu70YHOi0bm/q989pkDIXZVH2Aa8gbYAiYwFpZDEye2kPkGrfrOvLjY3J8YkamBt1u2bbz
XdOm6AigWi0V9war9nr4BsOo2/cJW1uUlx+ryeHeEf18ZwjwHhEbHIwves0dXkt3LJ9QwKWnrEun
vcckDcc9l53DWBzQtWHkrvfmQ+Lc8vy2PBpDv5clA6PeRf+D3YVHBtWSusSNW2ZnreLoULcwHTOB
T6+w3eetMqsBn2FU4+lQX+r1qGSytnwk6I+E1BwiUuu96U27Xra7q2iXe/D9od6+LVY0nZYRb6Hm
49VyQIXP9F4zh+QmbCgMGn9uy5NmC2NXEba0Y9hmsCTJjLsWhE6+63p1eG0kslMOU0GJ1+yg5cOX
Tjb1rjG5RuoaaM9TXpH1YTF+WlF0xFh0CrWdSpXSJPo/EoMdxciArs6p1wc8Z2wTOlIyLIDPo9oE
UZvSLvf7DAUmbVYiSG+QCV2NknnjTIJCQKznI66Ax3x237YPArzPdABaSRIhC4/mJaCYlXBOPiCT
ZVkt+IAjm4jqCUJXuH2SVWSGldslhzJifRe+jjwx1p1DnMzv2KAOxggAV3fmvXpT3OpI/mnc76YO
9IEoGKoXXJcU88vORhcU0qtT14O7waToU9/DEj+EWxWu/hRjENvBng9Irra2Ksz1vOdUVaB525MW
l3gqsI5bv7RgazP3zXZqoZbNH/kcQwNUW9f2EG7/L4HPzJplkn2kyqVJjQVQo51qsbLUuozwR+4P
P7MQa7dMjrQJxhooILlvMqJfatAVCwMA/3nbBT2PxTH1rJe4f0rdW1wW4uip0pAWNy3WtL1Lclrx
FaZX1HHLS2n1kmeCnKnt12z756TWGqFq7rq+6MX6VTqeFZTMLPYDidj9HC3ES/DPDqoAehkSdJT5
1E8LyrPuA/UZrV7uLzRQYdxOHO3tR92SK0Qldzhki3EiMpLSfurONpEGYZmmP1MFVUfvsj37ZuaX
+HYZ6q2szdtdgYNM0vpxf05oSvbbX21LiVONb63VPfYru/mMVoybfH5o7e8Qlqxf76FNrG/QMA+9
y9K2rVZR3g543CgpDFVy1RR4iVrUm8/YLpSonu3B2ioRduKRPFck17yQbdFHwXptpGAFHlkTt7VL
c3gkiCZDpjYgG1EVEiDqr36aTGyFRJ01NQegtkUfPtqXZfWfCT6JLvSjsr/yTf5+3uK0ZXqmaxP7
Yri+53Fc/fN5S7asmm7X+b9qqO1GxvP+RJ4aTnXNfksWlchm6tERTEgZ+uCadJfiIEuTs6hjhgB2
8pW4QNYq3fm5tuYbbXjaYSh36NlVp1jv7jvEc3/xui1lvvnz6dfCp6QsRiCHLNMhxOdfX3dSCXvI
JyMO+9G+NmVFzJmxyxNEaOrCHzSxXnKipILYum71fJOMX/KWp68fmB418FePfl6I42RQaDhEBPWa
dmt6aqjuTOWJkxBi0xHfiYOoUZMtKh0WD4s2UW4Sl5SnxhOPrqSd+F2y3yAEHL9uZfGKNOw/H4rN
362tvFdLRzJi+Q7ucdPGn/XnayQ4qzhdQjwZkZ5UtpDXQi1W1Cd1Q2rNJI5zAnNSNb8Szgi/jraO
26GNsLWHrd7J9YHREALSXdU3FpBdFb/UdWeNOrKTM9xItYTpJOZRPQZy8It9TNiMWxJk85/fjaVe
7W9XjpvOcDzbFq7N9P5f341L21asa6oS3HGpOz+BAGJJIsd7jWEkMcl7MLqR1wKInSVIpudt4Wh0
/zy6yE3rpbhP9emlJIT711O2PduFJphBiJYOqPkVDuXe18uFci9m+ANpMOvBmzoTET9kMbK3slEM
i1XvPTVE50NF8W8TVnWUyedfvF31AP32dsFGGrhaic90HVu1cf7kXwNckmdogojKtDGDoe3ca+W9
tahtohyvDEKHsEuh5mbRXbmQ2wesWKNBKBNeE9vhVsCpPWS7FKWPYwETq8pzUQVLRvYzK3W78EdV
GKxthIbgxCXu4A8LoMPIGNUwkxrXNyAJyv7JhBQ0+eYvs+T/04Ct+lr/+j4N3qHh2DS9BGEa/m83
6TToRFmaubvftih/QRCeSDZIEu3pE4B1BGbJkZIE6Zmuu8ifJi1ednKp6tAotNe/+NS93817LAws
ELrueKgnudV+M+9NZHUp1pG9x+H3fRRxckxXjZNGo2pohpIwlVcaHca8jLu8TdzAhiJ/aKvYDZ3I
fRA6ifTkS92tMV4NrCjxqfeXgX1vPke23aEx4BslkE119Izy9A8y6krIrtC7DLo82wbKyRPhOx1i
VR7JlrDNdmWvODIgsTA8+Mz9sCpvZ4ut2tMiOjleNH7B+Mz+sJ2Lp/6oO1hlTFwvOpTXcPvJ2+Pv
013xy6veIQ4G/G4xjoGPz4+DQ+f433KbcyBknAMTjCRo1RFY1eu4shTS+WcPMJIn5/rrrIt0loLs
Y9vHa7XNGCa1exf5p35mgh5jj/Hlyuk4ftueFzIaAQXMtDQ2aMy0qFhGXDhRR7LF1mOEh9cdbf9m
+4C2JgMq4MeIQD9UKMBd4LWGGfq+3SAhPE6AVxtL0NwnNdai7qDnow77YLzWiFeizSx6qiSKJwKF
tA50IjiRyeZg09J13w5iW1+nkvbdmnGSmEr6OrMKK1Miyjh3bwbb+YpnH6secqljn8XnIhE4Vsqo
OGQOCoi8xmKjHCkxEE0m3ZPNldxK4Lk2wmK0Pyr6xDclUIibrkwfuhiIUIXU013yx4kftgNKM9+t
C62+GmXcqFpLJlnKNhhmPZf7qXMuSWEnexNoAsBR3lPcLJfMQinkdwlxUpT60lifY5MKUF0tCm4S
jrnSe1eyN23kkp6hEylfZ01B+oBzB4VEOy579AA254EAJiol+IOzsHZj7qXKAb85EUZnNDLo1B5Q
DIQr1wmmO7PslKLdfd32EsYQxFCs2fdtyc29RfmR2l/FkxHx436UHW048o8n9PlsnL0HkyvS2y84
IJ+9lDmEVSJcnFfGGcy1H+Nl8S6GMwYtkkS4YzprsNOdJ5Gy/mqc1wBW73oDhd22S034mw4Mls/b
mx160qERwh88qB8XB7ffjf19KzJT8LoS38tWv27l9kL+KN7VvUWPMSNM9VffWp0/C31tzyw0NkAm
bYaZ62jgiQgXOxqDsnqBL9o2EDcZ7hvKcvhn1C+oFTi/qsYpXKaKEhvmpUB6zQAcOqdqw5CPTQBn
JM9j3T4J4AaHyIplEHdkza5qURhs7S7rEc5sS7hGTNcZ5TW8ryq6TEl3yRgEH4B2/yhbYiCjeDJu
ohXHgZ8v1yZjjq6aBVrJ1uzZ8a0LM7devOWwnR6NLrcQvrfRduLWqfD2npHR9WRhiWsi40ZBwOjI
yTa90sKKEb+jSvV60C9AefhWtedVUQsZGV7Rdlz81cWN2Y5gdrwZLaKllZDenQ0unmAEpBtQsnjo
MwomStzmwHz6hbPruVBthDoTX8iZJjC5It6xb8TXbRsYC1aIMqUFOwj/4DQjFo0hK88Do1ut7PqT
22GvmQQhHY3zYNYDaffUilvHEmI5DBqvJJKlEiRs8Mo0ziaBpiU8/Lz+3B/pRSUWlgpBXqmvapUU
u0cwx+6NvkLxyIYH26l+bm1GXd2/I1t87Hc6NeychJY8b299UqtE2iJc8zPnaOhxTUzO/OvumqzO
uPbjQ/8howc/6z5SVX75U/o258Npu2u3ynB7YuKFhQfTHlFu5mwfJiyLvuMaN9tB0G5S9PfZejRb
52NcZXH8z3ueoaZOv2/BFImCGtFXZn5L1ZF/KjWwbIgCCAThDZ5u3FT20ShJYqxVZTeQaPBrfmKr
LcdE1EWsYzyZtJs4W1agAo8Aw+nUFol+E4UsZTVt9trW2c+5mf2l5wtYpHEe3LppDwsG/Y3Xq/Br
40at3J1m5+GSNDdb68jPB0blPuujMKjsELUQv/ayPWhV8gRIVYDa85/pnSk1PNgKNS0ZPUk7u4IT
mvlKZsVV8bTeJ1ip2Rmtwc2uWneoP7gT/OJozJCitmNeZXFkRcII8atBO+qdzYnYWNt80/PZQFnN
MjDPDlvnOu8No76djempLPsXQUTAdiCzYGwhA5d/7xJvZ7CZds/embJg8n34N7ZFXFxCfK0Ju7ch
ntaSIx0e7WhyokA0ulsa2tNqi1Kfhj1p73GKwnEbovzjn64GPdfD1tEWoBKj1EPXInhGijG24Kxq
5+1ypK1NG6qDV5oddVUMc7yd9rVjDY9/cc/8WzGOINpT64OLoMoQvgIH/OmWwc1ioYeLvT0eJp5i
daAwi/TJI0ddFY3bvVP48g+pL5/aaAvqzew68X44GbFCphHNlk4Wf4FeMP69eoMpYdFHBq7le4b9
2xSwyvx5mj3EwKCz0DwlWiil/Ww7Mx3I7U5Rh3vK0aCY3PHQt8n/cHdey5Ej2Zb9IvQADv0agdBB
MkgmVb7AKgWhtcbX3+XOutZd1WbdNvM4D5VWVUkRgQDc/Zyz99qE9AmiFP/L1XHkDPUvh3cDhgVn
PcthxusxMfvr5fFjQlHylQZwa8AxJrRMpL0W6FP8jid5U8hWiTp1RAUHlbADEloO2PZ8fHe4A5lI
ok6ZMJQAMt6oU5H66nU2oOB4r5rnlEcr/qVpDdoUO/te6KSC5NwfxksIIZM88kZMHzJy4aAt9BOk
gT5b6ydnEC8UrrSUYLLRVOixSO8W4tFNX79HdkekWBpdxsKo76PxmKQwmBB93ZKkLS89o03ijo/j
QBN/1iZ7s9qJfTbC5WUwdFbc0neD1NX4Djob6olVnd+0oQie6HM0khGVmExU/enH4vb4fe3ldS7M
Fy/6KG0NO6lcUkCRlZuqTJ9mrYyOU4tLU74wWpuv/YAGxYQtQfb67atOJS4+79iYJjlTNtCmozFi
SiEfjdnodSp7ge4xWZ6aia4cJdC3NOOqqFV3QAMiN1+LJxXSrs/2vZiZHZiNvjd0/TcnjmuSgbxg
5jFxNjrwPzjjGcRGqtFaGnJe4qz2tT46ngkn8Cpm+vhqbaiTSEI/PvLSelRV8tcjWo8/AKv9IZsz
tKp/a4hf5dtWJ0A19vWB1QPGC/KZXqEWuhjY3K+2uXqqovgY1ddK55lSj50scFHUsr7J3psq2XS5
5k2oakKguSMHlWGgIaV+W+pcU6vF69geYdNX/ZTcqwdSTUDVy+7IRklbBDRgDGCdN9a9en0Ddhp7
sehusFLJMW3n+eV/ac4IWcL/7bGBtQjbAWmE7fD8/PWx8WI/WseiAmohpxpomN/X7LuhtW8I0Na9
KT8h9dGqrUKtkLUvh8Cyra1eZbTGv8WMQLfvvFePiNK/nFdGH7ui76Vv//lx/zdFhWnAl/HYP21h
WKYj/tZTCks30bVpNAOmUVQbcqERnU197tQXv42OsztQQKrplj08Lb1sUMjNVchaSfTWkxjgc8Vu
+E09MfU6Xnw7bMlFly1V2sNuUTI3l6uEHJkjcXqorfIlLOj7yvEQ89n/1m0x/n2Bt+TK7giTaYZl
2X/rthCGWg6o2t2vETaSTJL7DOemJSUpfFOC1tdqyXGSbfkOMSxYVHK7DOuWhRh41bxIW8RLx4Er
+M9X25RX8683iWQDCYPbw7Po4v1Nv+LmVTnG2eQEUVi9WMzV1oVn3/fUhLze0yOa73sm/+lIo0fV
m2nKICaTegk+mXVioSWL1tgapnEqmCcf8k9ZP6kNQrVf1RSzdrvHKU5JeJOaGHUUVF1zw9Y5CmYV
5YdnXP/ze6PV8G/tEFo+NEPowstGl/P3/kOUkzQbobdAX5A7d2HaMuKrphOgP6QIxvIpJgo7l5EU
USwitogoT9xHp0OvKZOe2rJ4nuYXx61evB5rD5K7/qkV7VHHvQ1kRLcu6o8I5wh6goDirCMTMv5e
VEb4YDSBUbfLFaeBrtfXOS/ts37uSY66dx2tBOPiY4TEH4iW8gk/S98Z88F3QL4g3mMmtedSwWVd
eMqMwjkmUVftEQY+jey2vGaM5ehKpOoVE5ylRcCCaBGsBsDRiJSUfYrkO2Mu8q2y75jHMz2d2edm
EqjzxTC+6YRdQ/6l4mvXI37XB9+SHXK990G0E7Ydh+G1Iv8BihDeBx2unGGPj5YD5jpsEoAQPImV
i2EjHINWYDTV4PyfoO/dJSOIeAjhwC008tuoyPWgGQgsANOeBVqmBbTDzpTdh0zXzq2WH1sBEGh6
Lbzl0NM9TfynxGrPMlwDbBn70PqQddldTyMN+rpE2VONJFH5y4Qg51nDJ7E9O4vc9MKn1RzHNXh2
AAip/ulp2jeo8A/xsHMnbk1ztPZsKBHG1cBEvT/g/E977sBkm6M72nR5/1hq0AtrIhnjOdowqtrE
oXYtyZgj3poscwCCwdqiuozw86TpccmXc6H97IEQFSUj0C7/7jUOzg32nMSz3xm+72O3fEM44cfB
8mJmILtpmG30pHjuCiHV4VTHb3NPWGvixTsjEru6tg+xxAVfxOcgkZIzCp2uvsXzvGs8gwfxyEvd
6ETSTkHDsb50fjXpeGfqCJvW7d4oZDa4tblb0ju/fp/oTmIKMO9DTQ9IuQvceS+vYx69jn0RTE51
Kjnvr16Bp3D8dKeaeTN4RAuzA/4UAnHo0BwtfMIEDiWn1ULTbxlczfEHv7GtfG5fEjkIPr1olSSx
RgGHdq+9x4p59RbznkgesgbGPRO+jZ9pRy5xvIOaBLUAiCY/0nCW+7Vnnmbkxc6fE7Rcrn8XNcUV
b+6FwRVzdIeYCKjr/PCqsaAc5YE2uH/AkgGm+mvslm1uZdhfxs2Y+bcV3tAcCUas9vQ8W/CKMugW
rjGeahEHHdkKLkSMPp4fHNEfc99+DZnz4DG48LI+lmx4snm3ucxIyW55upBjYr8udvyudRbNKA8e
tIetFXBDVI0kHQO5KmqiI7AUbrPQoj4v91lnHWdyrFfRk/VEtpu3nuNi2huONFYO4qBjVMfMfdSL
8J0ccrpYIbDAGQNfTLfWzjhbNmN8xGu0Hcgh9UWDrXqPCAje2bzvcv8xgkNeeDfwhQ/TFGLNeUcl
tgW0+JRV5nYW2Qesl2sKOaGkiQaF33F9CjmYT1p3q9f6IdTKD9tE3Q3+dCTqGSVPeZ6d6oA59UHk
zF+r7q4HLRlFj0kY3pdgu0lLPjQkJySQpj3zIcmzx7WK3+DV3OC/7xJdDxwfJTJVouVdWEgCNnkO
xqT4SLQ30/aYFPON1lq7qL8t4qjBgmqT71lt/PATu9hYev801f5l9q9aTBNNOIGonitjn5tYJMY3
M/5txC+XElw8MPCdMBBd5FaACwIeCcDhBzH+wUufw+gIvmkfv5DZGOJmz93PypqCknZjHkHyqrc4
EhEaQIil81pfae4HBEZsvLseO6AvnnU0ydV9uDyJ9qde3/R2Rop0H2k88v0CEwima4xWCjcf+cCP
GQGtaSXXz2g70ev1ac9xVAmHaueT3y769nmg/1YO2UMzu5tIJ65tIrWkvIT+hXiSDtsx4H2kPzVl
LK40Ekg88tExEz/M3bnlga5RXbtAhSzEktn4o4/sJ/LTLp0V7YN49jcD0Qp8Qp5r7iZ07DHa5MgC
v/5z1objPGIkdOZj5wJV48VNVn3RrPwcyeEa2jzNGK+YRQGpfTb+Qif6ujZ+YIy4ads+wHGz99wP
q633HuZj/Nc4RCAjYNAYvPsOF91odwSMEHkh3ENeoo9wi13blVs9vMXhHT2oY2M02UZk13Q56AYn
fa++DVZxwja47+D3NOuPsRbXuWxPJg1P2KacOLgGLayV+dDY5q6KtXo7ubkX+PQOZCqKbxAtGM7w
i4R3aglpbJhTazjUUq/bYBqneugANIz03Gzt5Jb6k7DfUoYvGqPRaTzpCRLu8LNqLr5cSci7WOFj
ut6vGYeHOBuC6s8qN6G02pnJpu+ZStrOz8F0TsDvLxTPG719NWKPAg4jfvZgTHTE0VriRYqXtz7Z
jRqxZaG2TRIdOfunTfOLXJ6dvdJhMby3xOcwaoe7tuq+4c45GVFFUGmhI+6gsVJ1TxZDd43RxUyL
DbXpbjHKlwguVaujrvQ1Bop2e7bH9TzBBEVDyDNGy5AgL709ak0ao3+ssSXoD1U27M0M3nebbPWi
RDTRHQrtOBjjR79iJhJuk2/LerqEev6gm+KnQ7teN+tju1hszkRz4IakaNwW/iWseI5MNz0P1q2O
s59zB5KrALuzNUr3NYOptPEhxG9m2rfVL0uPicwkftQSvJ/BfZv86sXNhrMxO1tNZM+o6U9TjxzX
MNKbeC3SAj/l09rPATide5jdVlAn7bNlENqhTwTz+NavygDVH4cLx3hu5rXLrqPuEjaTPg3T3QCj
LDZfRpIJxvIitAaxr3RpZdtRk01hzjWQlAzMW+Ub0R3cCfRtS8HOue9otC1Z9YcJiiFcnI/Wc4K0
AAwRetpRZNljND6Ma3oB40R3ODsyrr7FlsWEFxQAMpLC9G8G3+p9uK69y1jPfB07+QVF3V1iZgeH
S5+FzS3SUXkzAiHM+CXz+mslOIGgjP7R9N4P0H3kVFege7vxPEYLA5bYI2GHkw6nppUmrb1b2sgg
Q7bfGmGuf0DMAV9ncmwby2F4TPEmsQdNfoYnyEiWbSsIEd6kxg+iZ5h7RtGW0NmWc0BsIhoMitbR
CVNAIOIMIRFSeXiOXP6NaFV3gym6vU69N7J2TOWlBrJ7xtm6nLLSSBD9RM1RaKH23MIeBnoyzOe6
aaNvjlMMZKN5daD+1sm16YGkkvNIDjpAhl7QkJaJtvJbQ9sPg7WcEdHK/4yrSgc2u0iElfzidPnt
JNUYjEh+9k0BBdRxMzZgIJVnH4gdCgMM65yMq2uHMZ4QoUu7ROXrUvr5mYeXihZw3qs+Df2R2MI5
mMIcAoPda9t5tJ19W/f2Tn1Ja5C1EvcdVlT5A2Z6uSwQq3uc5rV4dcFCbjtNN87qb0058q0mymv1
t36KchtDEnWrIJqVbEP8jmJHDgrzYCusUBfB9Cb34pianCjCjwUecAfjMipx18860KbkZHbPuVNg
7cdEaxhaUC5I9wZ3OTI3miLaOQuxg9aY7Iwp/wmR0Wge4xTJeOrUB2eUke/VuCet4lwZ/b702sAa
zWfPXc3NnrgHQm2E/Z6iOmOylbxN3S9ax/CIoOt5YYM6hpV0nqSS9nNJJ4BznEmAhq0HS1t/e+y0
8h/4ENusZjYxeSOYkQxzQ+3am2WXGMsRK3yPRqvlxebHeBLkerSChCpC5bwB09BiPHTOgp943mPq
ZRwXRy++2e0H0e3KFhSCGz41HWa0JV3PY/UQDvN0IAOZOjiNUFVEeKSH8yKK7zEe9WF19lKdFuMB
hcZUbz0YAytMeZTNWxdOCh2/GNWr8eh7Ewy98s7dIMONz6MA9+A60Ycbu6iOWxk13wEumGA6Nt56
v2TpB2vOGYfXo1lgg6XnT5artHunrFElQ4WVlFd0UARIcEys4puNXl6fADaQPreraueOKSaSPUbd
w+TRJYUtcdbjNwfrLMgYiGmkgf0cdIa2ZuZfZ+9BOOSEas2t8ntuC/IKeoll7FBAtgK1bO22h3yd
9w0j5oAjfC+aTV/JaOrF+11yPPCblJrz1MX5U1p4d7oFVjSzXzPcFuT27iDp7ifhXFvbDBaINYYd
b1y9f7aaW+z+qvmhUW39ZrpMPidUxMQ9UvC+lCXouNQO90WmHeaIhsSUNztXg1AkwKf29LWyBS9o
X62vdkyTVm9+C2gzGMJgypac7aZ23MQL+61p8UBHuKW2aczIig0N4s79lKA+sMOi2FVm/Q7is8MZ
aN40gGR+uiMtbUd7mYg5h5NNOPqgH1sKk+5pXaKrqSFJJQTgxbVhVdbdGXJsBHkFLnf9auYayecA
LUVZ3SeDkOyTHak5/p3msEY06AjvUIvchuYR8mR6shfgDD3ujytFhprrOcJZ6QPkQVML52JoRM+u
heYdepyJB6N09hr5SSdXoN8RZb4cma4IKskA7epT1WvVcvJ7t2cpmg6EZ+N1q+AdSP3qKscUmrO+
hQlEnNzTCAWITGvXwmO4g5F1XsyU+mNsyWvNhH6PJNbZxmsXfjToDE+FoUUXPQf8yokK2pns8ham
3dxNA2y51sv5E7sFmYAakVgm2qsgluFN3RI+EwlE5qBRN8emaC/L0hBHNroXgwkKNRvjb+TJpGg0
unmBncW+PTTpnuYa4TNk+26Y3lTH0QPIPFXuW2FX6c0fafpGen/zTP93BodrMGHVwRetiJZKzKtW
sC3i1H6cDM5Bw2iORyVcHvPRPBAIcFHXdBD7lPibGvr4brAsQU9/BX+bW0gu6DJv6n4VO9axxwrX
ae1X2y/Ruupjet1w1MhV2lI2VHgWNBAX3mO5hL8M/A5MJlE+YuL7vUblM2cToiflpSTPo9kBad9X
TAEcJNrmUgnWtOlF2VFUI1QJGFw/0BMNHUfP4dJymZrKr/Yy555AT20XQlMgnCz+GmFPAAZo7szm
zrFsjvlWXgTwgj+mET/5unanUWrYxsHudj8L5WjITIOwu2L8mqzpCX0EDJBo5YFMnhPyQAdiGy+j
T4yxia5Ur7BB6ATZVGT8wdptsRQzBepaxK6IAvorKkdfjudA4x/bpCHMWDtFvtbtGjLjGWZ7L0rU
pBrUBYlYm0WQq6VkutDwEZQXGWxPtHcESB5Zqxm/y/eL8fW3KDOyZA3rS9ys5vOONv92U5z1dQdZ
NuHHqV+uRBpKrvDPRqF651XhgsBE8KBmW+oni1WHmlWOO/W6UlFq3/RovrN7mxtPav4Bgcjl5Ks3
jVINlL7krDAuOiSC4CCNo+mfggv1qcUG5o7VQ+XqSZm3JuVZGEsaFrgZgytWhQQBDLI4OK3MjKB+
lBjw8zfiqrFCFd3jKHv8atJfEf40xXG7TwDhDFECgO5nLycERG19+3KH6JtFLmGZAVhIemnkTLU2
EH8R4Qn7OrN2CPGh/U+SJiJfiYg+RNEdlADDxanGgFSnWZdsW7/kIZyzs4tkOGBuX29SV7+Fhaek
sFq74G9FEsoypaXZKZOHWlJjgql7V4qEbjBeSWe6pKQYf2kUMjmgSbBZbYTTvSmby7qCjk3XOzmi
VW9R9WpFW0NYcvSDWp/UJADa2zOdCEdpYKYCjWXK6q+uWGT6LTiCZqcEvEoBorrtEd4HcwRhqxS6
SkGgpjULKQUL4Vkzs7GdslkpCYmGeB9bAu1BFzHMVjMo02pfC7zJfiXOHG+7VBKry608BaG7HiO4
6I5mOTAroNAUnr9XA2ltYA2cEZsGjh0zk8rFsulGjdpvKK7zgHnbkONlNexQM7AvX462fjphUtLw
0r6NfucpN0TZphrlIm1vCItS6pjWlgi0xue5bSxJocaHBCdtKz3lVYj8SWY9UIiRNhbn7saV4pWp
kmMijzul8soJpNq0VfISZfsMpTuqJNJp1Nk/a4/IVfVTe9t8sRPoGOozoRMNAY+RkxIZUhNvTeCG
D7TzW6VMVxPtmWIJi/YnSiKGJANYKYP2NEw0XgPgCJcbEGn7aNDC0Q5fkz1H1Ns4agIYcElXB2qW
qMZfjl6xEBSHCUrEWhxaL8qOSVsIbhju25Ya46A+h3lAUdMm39Ti4PjyWDfQp26JXvaJBVswiXc9
NbGV0NMT3YPy97Qjk305YIMeeVlXon3yJrrEE7CWHEfPFnzpUX08ZKBQPoboer82YVN0GzYz/+vx
tyGNz7Pb7c2I9qmPciXKIo15SgSvpKsfW5Dh/M5IPAHWZJVhmf5S2qiZVgY0cBMf1TDIn7tfwwqL
Sk7hKt//pg/2Ny8hKbsrOApLfVrmjgsEnRmzz4L4WhpXwgmaHA+2LgclTN1RdkrtDajagbI6G/cW
C4oc238tmtLJp7ETe33VgjQdOBsbCcntFWPDnsVWLfJWC18q79zuoG74tmHfX+MH9dPDBAupPWaQ
fFKHAfNIB1mk4y+I1R9T5BAqnfl3apiSpstTa02Qvrrqh2FCjCjqD4OmVey371WMOjwRCAUgoFzC
zHw2xyI+6lYTbSBQB5peA+9DuPZlICCSiYK326vnWz1gOieok+DIqe4hPaKkl8eZMU9hoHL2GyJx
B9GQaYOwvg8RmC44NAwH6qlGBSX9ZT1moS0Oho1aJZWkXy0T6jZPBWeuENus7hn3SnkWo7cIBpeA
qD6HxEBaZQPrGDgCEqHejDnEyU3JmR8sZyQYltnZmDtYnZA2kxJge3uvqeutWvKysrBQpjnY2riF
0d+ux6YFAQ7tbs/AICMTu7kqa4fUIRyYIn7U8iCfebhSpYlqHo3PyX0BLk6LobV/WlrvcicM31sP
SKHjiL3FE72xJKeil3almKAicIvEFFu+qAKb3GvDMaM9ZlvajhX4gQkK+4GUQUYn8o2ox189hLqG
aTATD0pepS0HhtlHP6qqL4NLMVpACiJbZ3qxBr0UN6YJt3hrcVvO0uIXmn8UA9S1PoOmLJ9bQCYk
CBX7TCrH9NGn7c7jxvX8oQZ0agislgu15KnPReDy2JktWQnSoFFk0S/NEOAI5eFXaa9MB52t+Cid
STupU2PfI3QTuMFQZrn36o2osazcDB1bnGqkJigwkt+OY6OKAoukr+HLIFWUDa3veYiqu64jMFSu
nWkIiTgpaeFhcFLLv9qQ9Mw51pFEgbIrxMJGJ4GPiquNU90zQhDVzGwqOcRWM3rI2s1Oe2Si8pRU
ydug6eHeQtKpjghZZrN7EXujJYyapeTma5EykY1MC5GUo8bD7lY1N3zBoSZCHw3Vghenbk6lYspB
MQHxy/vz0B7VkVKpdqcyek/s4VNtM2rVSXv/UUe58bX7INDqmWBlK9qjHKmlHKt7xs80jWhzAeZd
SeZLIdUpZ09iJu8lq6ja1dQnqKQMTh7/KCNajmrv1WebRd6555T+9M/NmDxyeFjJeEgJ79y67XRU
5h1TSsmc7DseRZAbGO1XOP27SHq1paTSTqzrQslElY+8sStXohQq606ukW4XYbCHtqFZKd8r7y0N
XcOmjNJzRvshdPKPEdPdoeA5boylPKprldYjlNk5PKkHfaSHxrqJyBfXXglvzGIsTgb3Rok9lLqx
nanb52gI/zQqV6RPTsvwooQmSoOYV3TfnNZ+MGIyBTNpq5+SwSftDP9gRLK3UU/uEUBB4JnaZUrF
04KzXy1tthSiKXeh2l1yQKBb8ZBJ15qSvnk1HzRa4F9EZ8Q73S1Q2mG1iQsDrna+nbnqe7U7r+1A
p1gHwI6ru3dZa6xC+JhE2feRtXec/7WTesLQctY78ROaIK7wMHk1tfRkjCndtZwA1dIkUkfdGUoj
5xpY/mLTZ52SF5jYVOOqu9Mt7eKdcjlL3c06ctpJuvSpg6pmVQEhFLRopPTFnFMc+kV40DBxbJMl
fGikSlxK4tRxwUMBsSJMn6HYJmP+wjsNz7blnGx7/tbBoeM4wMt0wu5toeoWg7QZoYEuhIZ+NTpY
ohEHSEsyvfyn2Zv9ozuF0qHGKhl56OpLL7oHnLCDd5+jKE96boJfSmqhXBLqgrhjeKVZQ58pe4dO
Oh3FiCyglqUGat4rwb7cflK+qzx76kZTmAelQPEF3r/CjdZNNOfhRwTHbGkJurd8Zlvt8FvpPIdY
+mcBO+N6KONDY+o3x6V7mtoxo4LWuS6Ze9eE3KuVLg4kBVyzRU+g7jlBJxVS8i2bfY1TZyQMQS6c
PUlw+6hxv9kgMw5u2G/V9bb84XXsnKPa0+RDomSL6pRURt8suPGQ7lsNuMF3dWeoo4G6COqg3cuq
TT1pS2U/eaHjKE2Q2hLo6tGZ/lOZJOz406mrd/U34UIXHvYWg43GOLJDwbiSsp1WdjpXT+4EOmVL
Owe675wbt3/WjfiQGp6tFExtqaMvaYdPreIYuthSAhoOh2nK4dSFKehgyP3SHqG0dV8rmHRoe4O1
rwYgzkCMr82wlHul1hxbxuJCXqyCi/V1sJ9mCM/ksVCbLjdVB/iZZW+nphw36glUa3jqFsmugcco
jc5dMtxpXQjZtMWSCdfkSoF3ddLiPpQ+KyU1sUT6GtqMpBxH+usHPUGAiKNxMpxHJFTvVdZf6QN8
adYYN743oX0IbZsSUgdfL1cHQpJ+qE9OFNNTPhtH02hcnlPOYkoSKu1X/kocSNWbv9W5Si076hyR
9kDinbK/Jw0AsjkDcqmiUtrcdQE7hEJ9owylylwCDjhAa1R+icmUCrsfpQFXby6qrlU3vNrAyiq6
eVG9IwPnNfGneru+qrt+WqVNPprFds6trwVhQm4b9uXuhegBsWnl/ZPVlLt0YA+ZWRzC0URuRvTk
Nen0tyn0PtWugSVNI1OAOYanFTtVuSuheqgXt9Avv68lRoCk7/0bY5AIGaEScusk2hF3eJc4/RO3
PHhI7bOVXnAgjif1OS6Zg38CT+K4ED5DbKYq8sPR5USNblBdOxJTiQF/dKUceRg07IolLSyj3Kkb
Q6l1jZZo2AxRQby8r9HCWoLH9DiY8WMpqy2RdzpZddlFvdWJxAozT1+duIM7VjM9U7+LTCT9PNiA
31rpGZ07foz6pMde/2w1n9KZnrVa+tX/bogAaCtwgE51tOUyqGkEo8h8X41g1UlvzmrFtOcc83Ny
SFcdbJVFw3EAWcmtTBvHYuGUS4X6sOS/pLIWmKWzQiJIJ2ZekGyfi3ldv5YLXeCeYNbxZdtVC8uw
5BV9iOyThuQdap7ypDvGWV04dZRcJEU/1GuGH8LaymmVercRiRKcFXrGs3LtDQkL2CI9ueqFZVwz
AT1Xt7n+EVu2jWbCY70Mq3nZa+PzSPlEFxfAfm+PBL2P9bdorJtL6BlP3qoTz6OOHlSU1C1Dt4Fw
LQcxHDXVOq5uevX6UruOOCZSoHhkVm68uHsP613hLzTDS2ugwrF+Q/P9aPLQeAJSGs3++FVF2U71
OIPSzD0HabkkA02olCjzMD5mLbR8VyelxObg4CCcYiwfmttmEMnOhSRI8rEMOfxY+xxVg7OSl2X1
gR4j7pwjBhte/aQ4BJQK08XOaa6qD8vRkMsYXU2lzjqtVKdDSk06+t5DZrl3ar/FuUjZr0wZ2MEn
i5So1fzWWMlL3InPWLcvahlXNbO7JIjmE6QFavmoXGLA3Xi95CkH+szjXWDJjZgmarfWps+jZfWj
bfGBgMVlHlCzTzpkrkiT8twwY2fntbYhkutNlbLHmEQ8YnV169e4NOxdYSSHeOQnkyhQBgVzTXUe
c73x7Pm09m00HDPn8qNmFhg0xu4p7d1n2lRcGupVCUx7gIW76ZqsPvrmiMuZAVXRlB3RqU2wsheT
pgFhPEeeJDLskCQ2OMEA7zI0J5LljHg4GBCu9i6Qp8CBwmSjK9gM+ZDv24JFeGJkanojwSYIjJm2
OqSiu90th7u/Z3D8hzZb7r4TdPpL91h6nMOKKf0RhuEUYMb+cO32aJeiOJP6TAMENFCmZeUehCKG
tAslF8udl4YBk9KHqEJ8rcXZIc5SxrPFVm/TZhNHfXRISXaipgIialjDEJAZtKaDDLFyyTbC0rM0
Q3OBYb11yuwsWnrA+TAys8YENQDLpbmL5Nr0IsCNKaQPkB1PXuS4p3Rtf0/TEiIAgF8ydckljrxN
tnQQjAZtZ7vebk1mhlhmpZ0ge0fbsMTJ1oP2EHBNtjSkkjWrr2MlGVZZfesKv94OoibqJNoNE7Ez
hCluKhIg0H3Yj3hMCgp/uktz2ZOfR4EREDZ7FvF878VzfDROTduAvF21s1NxV4+x+czzEHWf0DJ/
xi1PyWjM1gXs5K2fm/c11PXdOIFwUH/UdGCqrmYVFlq1L+PpRoeJhvVgfq4LGsOshvOrzc0pdPV9
0Rno7FCqQhgdGEbz0Xbk4W24MiUe4glqRySG04ygtQBYyX5r3xzLe+7s2sU7vESblfl4P05vpNVe
S5vmkHBR8XdCe6/dCFqXXc+7Fl9i7HrDd89v/vAjwKOtWyJvyjnrrSikxZBJijPRJ50vBiaEdsjU
jZaDie5kquIXfwFx5aEMocVM5l2ZrhvTjBH4hgsnS7g3ruZsvbmGAyDrOcZPf0Ru9MhIHDXggh+m
7IpnrGu/cJ0GuQ/8oM3aS+vFyc5HlYyDZwIq2+WvzTyM1AvpvAn7S1yM9AsHn3GzHW3z/pDe9TOg
nJQ6e2emVnaMW/l9TWLKGckhTcd+zzcXyF41/Bs+3rx5yj8oNuzDOrSvpPggrQXS0lbvFiOdPTq9
PbI7Gl3+sxn9chFTXOvURD7ozRd36vzXQfzhN+Yve/bNfRwlPxJ9FneAvw9kB8b3ryiN10uIObLD
OgSOi9aW6VZB71F7o49HZEDhIhOjUBud4pn6bXUFpFk3fh6YAgDUwXfgjlx9Q+gB6jIfeMryOhit
u+vRO5bAmU5WnYKKweE8tca4WRpjvDNAQ0x4krIUynoaI8QnhO3q1tb7TA/nUo6yL9QxIgHYJ9OY
059+riUnq+i9s8zqHNbJ3SecohCEUHJMFbHuItqKhjaenjFYjqvPzCW0uCyGE72x9DI3I28jWQhK
XDBYanJto9qE3+GBMYW5HMqqoCoIAeL5xfyYET9seiZyTptD/iB2nT28hnNjHzoHtBKm8h00p/Dq
0SOyYrc5TW79QivuYFpIbx0bk1oRCgeDcRwdBm/q7lJ69FpnLmfHLXo0YUzudbod59YrsdBwF7K4
obHILkSNEJDMvbwvSK082zYXogYdiSxXEoxlZeQ21pcx4P/XRF0Hg93/+V9E47+xI0/t7/yP8te/
siPlN3yxIzXnH7quO+AjQTTCp8DG9L/wSM3Q/wFuA6+VBZDdt8gW/Cc90v6HyQDTwY+lu5YwPL7r
z1RdAnf5Urzs8L0solxd+/+GHmn8NRGWqtp1wC/Y6ncYrm39zevgFyE+/g4hYulp5XO0eLc5XnOy
0bMBX4ppf0HLVjhjsBmammFfTYaW7/+OipxMQ8M+Ty596UjD0hnR1sQUzME38ovpAJ/0X67r7csT
8K+oS/+vdjD5YgGTAL4wbN45yM2/2bAYKutlRh4ZYZ/ZQ8FpcEda9lnvPPsySuDTPGToWTET0SaR
Pd7FC7xmq/l+fmPQWn+M/WPoJlbQ99Z3dYIdtEFwzqMwo7kIeMK5RXUXkyF5i2ywknaKpEEjI/KS
zsgs/aIgJ90EWBc2R72c7YvrmIw0CyNQnLuBGhx1DgJfg5SBXN+aCCn3oZZ8doKEwkRwUsYyrSVQ
eoyG16cfPcx8bPDFb0do2al1puGoit3GuRNzRY/Gy6NLEuOFsIz2LaJ2pSuhV3e+L/wnm4riSPwN
C1wvvvvZslC8mI+j5piniEZM0aAdbcId5xhAbA0raseuerVn0krztaE1hzAkDzETLwOrj2nX9qVd
bfuC4PpOtIxAQsmy1iKvOE0x5Wh9XsOZM6TlvnZL+V1nTDgSz0vM5uqeG6abXKz4v/hDxF8dFOpD
9yyd7GfDRkEFL+SvJqJ2jl3Nz/jQjRGwGwQdRK0wsYImibqL+kPUS3fpK/0cNjh0hnF4mEozBIOI
OcGLnfQYhjrk5Kx9Bz1mX3reSrE28WnS1weMwoI0ModN3w2vNrvpf75n5fP9L/aWP18+lkoBgEK4
xEf/9eU3Xhxnq+DQlxhmd6rycr13QXjeO4IGSCrjHxLgeSndx2V87DoaXzTu6z2nhK8WdsopI89Y
3AWpkLumyvugolv3//AqIa3h8HeVU+tv9qBRdO0icBRQBaw3YDB3hKpQujmT2JqLSE6z/seamAJq
JAOQ/6HsPJrjRros+osQAZMJsy1vWDSiRFLaZFASCY+Ed79+DsCJmOlvFh2z647uVlcVkJkv37v3
3LE7F1Ytr4qB9X1bpfdwSFvEwu134Q0IEkR+dZRoT//yGf/PVuW7hJOzXRFCbtrwiv75S3pm4lck
vmlMyJFF0kr3LrtcoXEz07vW47qZWjSMRpakodPokBr0kFLvLktwk6/t9Sk1N6EfKQiUVEhh9WQ7
RH0UqD3+/59UWMumioNMEIr+n5sqmtiGADWCEkqzPTmFzaiEzRxLgYai2rMrMcJ3I3/YRfVzVOaX
CYjB7Pa0nFUkzn04HEWj6VwZVYx3jgq7d1PjAQSF/hdr6+pl+x/3Fa+n7wLZDSx+VyvAqfQfP+rY
GHDMR8Xu3oR/h6bLf0DOQLtjF0XGTzi+tUtwNUZxasa2N383akaHPIlF28EWo2kB0cGISPFAEZ2Q
3pQXzqWoub+lc/YadsG/2dsX2vI/F5TvSlfgz2M5URSt7vf/ZVX2spjRvzXSahDeJ6FLzg8V3aTV
3VuQ18FgMAft33qRZC+tVS7jh/RTk+jJFk3iRggTKrYagsh7YhkK3/2w5vpTwhjjLMOAAJyi7R7o
MG/XN3zAfHj1eniZUQM5M2kVBTP10J5ZUXwfF4U4RMRemllxNJUDm9fVPjYZm9lpVvqALrLmIY9y
Uga76VCI4cc8+uIpSAf5iPIplto5WUhcLf9TonX9RvY7HQeRyGtEEsmGy7QBeeFfXs7F/f8fT1y6
bKVBsKCsefj/XEYauMLsVD1jwamojplvuVc/xgi6HojmwEOdeQuW4OS4xMMAGIS8Ate/aBHmJ5M7
BhavJV0Q0J8x3f/Lh1tet//8cB6WO456Wwhc3//8cI5RG0riANkupsAjZ3CGE54+a2M99AVq0t6U
/Z1NF8xH20+4tedf0Lm2t4m2878dPP+0TC5Lw7eEwHxhBrgmLfM/PPHA9QUjKZN5dIeIA6laTDZW
Op2NKXhZ/67tTPtqjMnJhRl039oWOSd0T2XaVliyeUFgaX8OE/2CRBHomxH5tJ+RTTG4x8MQKKO7
hv5wDmOwa51reYehMk6iKKN/qZtYFf/3oeOe4wS17YDFEzjLovpfi0aGCEtcupdbgLDMh6GI3S0M
60mYZzvCbhBLg9yZmU5Y0tpHrunyassSJQvCinFZBE47vxGVDhVEdzXDKSJaK+YnS5Pc3tUkJ1dC
X7KJrOOuqy5JyM3CtMrHAUJCKclQYHp67YnYPpdBBZZkqbuylnOOGFsagmnYnpul8nDimHiCtOVE
FH+IkLtLhsz7OWT9UkwV+8p9b2oVs9imYIs97rc9OfBsQu+MJugbVlH/ARQQNh2dvJci+tPPdnay
/YIKJ+q+ABCDdpxznLbxfZOwKzSqI9GHvhFUz8Q+GPRqYq/1bsrPAYaxGFzPKH9qQkYTuiZ43/J0
kzbxM/4Z5L45gtta7mlPIBcpBzpzRhff4z7v09gmUhT9SaZuIRvvITTacjfE+YhqGhdZrdPntUAd
pjC+x3r+4LFVHy2mxNGEbSuIrVczLI2DHNEco50zv36geBXF9PqWBhaS94K2kynuzCYa0R4UPq6Y
XN8PRfrOMKZEHGo8CC6jXpEMJ2mgSgpy78nxJ7kjNfIP3yE64689BuYYluCroh95W7zlFvoVvGz5
cX3EvqsNKl2Sn3zOMGQjv9dHNQzuzQnca84jhgTBlTILIGfJ4rcQxvioDWUe26GjnVPADAlcNM7J
LL83yu6ueC/3Lqm8LoMRuHyKWy0/9YgscYcxgbFXTupcGbT9odW4Jo3AA2E5p/XOJ2cjTDDAEvXU
kM+gE+Tg/PFRhOyrHXrcr8ten1TT8wKc2mVt/hLb8byv4gqpHfCPdUg7Kc95Jg7kzsuG80ql5Mt2
XZ1tmJ96+6Bv1WZq+2A/1gFtKH5JNMMH0K4xk6ChxFjHVKJekplCia6aDn68rRqcdyXNqmBSBjSp
RB4sxOSdg2mHOBYeRtMh3dNcSMomfBs+Kw9rlcnK+FI09bgxUIMgODFImmKkeQVe1G6IFFp0MIQ5
Ff5UHvM6EWdBFBZka2xjYfXH6wX5G4NxMd2Ym4C0/qxVZNIzEXE8Z1c2XQLEb0D2c6hytNqTUfJh
Zv+3RXdhs77kStX62TUxilaWvM4l1fyyuJmsXErGVw2S4Dkk2pGKxzrFWciC5lJ5lahtkOO20cHX
Tk4/lSukEeFRCekiDf70ale9SdiG9VBno3fOFQI+ejZMO0h1q6ME9nDEHW1CeElg6Fsr8h+6rEEv
N/43K5m8B/qhixiavmdxXH/9UuS7GcwjXqe6PjZOrZ79Sr+nc3+vXXi1pefVu0AvEtCS1oxfeygo
BnkiutW54EKEleGw4Au87naRf3dK68VK4virmCnn4nswmGKvoKFs8JSzwpn1H2m9HCA44fCJq8uA
5wriCIa4cJ8nMERT75O7wx3dvOLAdGGPwGffaLZEX0l3x3iCKrSJ3MvXrzOSbUp/ZdrqiY0vFfYL
ppvoITtLLBSHlByQdZkeHJmFW1kzLlCmh4QwDQa8enK+Bn+q2Ny0Y5ycYwiUqCYGtJh6txa/vsON
vTMrBkT4V4Dc6WeHHOuK0eK3qfExDvbjY7aIdlVH48lWvMtRXSG2bYdNneW/159/3clmRcK0rqxv
Xgmuy6PN2eUwVkZF1z5TLtFwrcoUes1kuPWxho+z1g7oy/brS+QGCj0T/dOvxWzpmTBLPIWxywss
Q5N27xGhsjytb1q93GctHIHL7lyx7gNaAPukSX4tLIyHhKO1Xe5GTZjfdwujcR1wKZ0SeYAZ0USd
6zTkBiwnrocbMrHtCTV9kTL55PDmEgkv3Gv9HUCNjUe+C5LL+hxnUUHy59Qhfe2hgMxpseV2swCj
OJ58JzvMRoFRe9mc4iSYFuMdqbcxhtFeL+w1FpJ0olPkiBzFeHT06pF4Os+4MAlvskleY6R2Oxe/
G1nl9fQ1beTygVGC1McjRi9UZWFHE/wwhQn7SpeJsx9nOF+svUgHojvz63r+riemWzKG7bFT+VNA
KPM8FpfYp+MBvxpxOKyeCCxrw7dT4NwhiElN4l/8DEUQ2sa6p3bjtwAxzHVU2bQLec3xhGT7GKzs
d7+twVdPf5KCcYKekpeYeO60ofKTqYBt3Aa4hBpLXMPSPfaucdfliXciMpNbaQwZKUz7/KoGsKem
vygfxGM9Z/0ZLQBKhy54SOIXTPHBrUe6SfCesp+8N2GT/rAWnlY/mBsrJOeN9GN9wN+082qDs12B
v6ZibY5eYYwbmsA8v6wdH5tYvIdRZlI0ucmGRKnxRiylOFuaJk3gBH8Qfg4Hl2Vj4xt1o1ntHWfy
dqsuIhQA7uYWJQAfT5G5FZ7qTI2HdjKHrcx6LkDrE+6dcZdHFhTpqlDHJKtQSbEnhpg5T3nAxj4O
VrOpyiHfiyYvYaCxhLzcXjjF/gEHOWhSi2/qjgLzjKFgI86UM2lJGdQdjTZMXqXHQx4q/P8ADW4J
+rSd4WPj1scssN8NaLrPbp19OgyYJiRraWH2yPC46K439PWNkCzguialkF+IYiZgmuaa6cUPEXhq
mH+F2yfbNscfxUlB/plLOG4R13+wszHb6lE2QvPqz0k5vWU5d6PZnx9oxRPxt7xvaxNAT3pj1dhQ
U60oDctRH83BOqY+Lpa5C8e9aUwe1DVGdt5s/tSe15+ESk/OPKLJWKgVWOBM3lu6CmWA8Z+J816w
Ox8lXII4SYDJs1+v52SZOfG1V+o5G+WZ2aB9J3AqRH4CNiNNoue5GlGqQuxAUumc0zr8haluZF6Y
vjIILA9ZQ3WdEh6IQI9eZNTOT1JZEURYiespw7VfIVdKSr3LZ0nKnNDIr3wEvKiD8IAmziEt4MAz
4kwfpIWv5NmbCILi16/Y7tyX9cg2rHc7QBBMc/eAc2I5UCtU8JWCBx/OqL+mwtustca6fFOG33sR
Tyc7GcedGzGLXm+hTjPsJDzPTSmD6F6W2NSXOFCwTTT389ZCl7ZUzy6rvC+keYBbgD8RvchZG0P9
kOXh1Z0hLdHJ0jMHW5T7GmwN2WDrcRmpQWKWHvH2OIFx+9q3q5lU8cApsVt7Fc5KD1DVNKX7dSMm
YkgdyU+7rxt2Sy4UznnZU9e7P6r2TyfqiaPMkHQyQtp/tViJ3tyrzIL8H5Roa9z4CXGhV9AyWIsx
0n1eA4P2cBF0VwYMXBqc4m7Uxb7p44h4+34Zrg+Paw3oNE29IUczJT+Qw0lO/d72O+s4N97ZKXVw
aO29i1iZxORHTKf5bf2IfZbecb1CimhOEAXiz1Trq62QfwUNzp+ybarziPVsaRI3iSLxMrH0FhfJ
mVK5/T5MTzb90HvfHRa2/GbdSNbuwfq667qTu26Gwm0LOklDdDd4OF0jdv8cPs59MceQXZYBaRc+
5GXj3cwfa2EjIadflK3/msG8DKjiR49+41l2JAOQOgHuGJPNARE5vkwiY/ZdU9/6cgYIllXkzSAT
d/pLqIxdmohlvtRaGIfldCt9TOmFVWCEX3rcVTJtMFDlO8tMnV1uwfaB3hLuLaJk11dwWORR06SP
jSLTOioqGtU0n9te0Iu23AhJipYsApn52AJBLQ9NNF8qx7l5dChUk+mbVUV/ytm3zK0O4+KAcJtb
BUSZNzFL9H3hdzyhVxFW6seo4ps1ie9iVL+M0MPbRPcEuZxeHNjg277VAcgbu+mgBARmDYX1TuHx
vnl5/dBKmJVGyCMjXBUUxID9TvgInVu0/Z77y66oWLFZhA8oxqoK1DcXjyPcVXqpVfUpU6IlCuYx
28mdT6bTk6+juZoh0um2JDxuLbP+g2cJ1plbnrn9oEGZI/+Acv5xymfvwBC3PtQxGITGnzbg/OTA
6M0c9daxCK7DrRPiYd8B9LGuRoEgIQGiTVQPrlCHAWFIxF3KzRHyC/9JZpm7EeXTc9Zi2rPm+Gwq
A+EnuX5jGyIM8u03PVs41xyR7AmhDmwY/w04QcfsPyQ3I1Buy0J7LnBhYKEm+9OUv2VFWVnhC9/0
MPFiuy/2yIzhrrguqYdO9RqpAnMpie8o6bBclp5zpNqDFe3XF7/BwkGWkx1/aOeaFRMTT5v/2IhJ
7JQnLyM7EGwXPJoKeK2dyk0VIIifCDjOmwExqg5/oYn7FGPfXOMOpWeq5YE1EYCIA81WW8v57EhO
QIU9s7BQfHUa/a4HRJz3i4AnuYFhWu7bEL2wCO9QdTp3sJFo33FNLy2UnFpODEUq6BzzTHykBXqR
HBYaF58JWQQbZ2owyNL63RsugYpcprZB6OM+dhUjGuvd96fuGHRUVqI3LjMM0iiZqOfixYNey9Pg
1Lx1dUySpYPmeqBgdYbu6hYAxnBouh0XdaQhLRTd5mdqQscbC4ORfUBWcRD/dHvzxVtGO1ytFEUL
Pf9zi9rkaINwM3XknEoFB2n5XcIW3x6eFbJq5+i1yoFO2Hg0ZxKSiIkk2OtR1L1DkYk72xO8o33a
jSengYbCPyb9WJ0qXOhu5FmQ9KPq0anjEYn9J7fd9Kqo0LETP7gZznEirj+iCqIzvMFthzV6A0sF
HW4eYDPNaG+omtBsuQjwpl9GH5B9DJE6ldGwddwEY7Tk3z3ygXd9618LK7plPS1Iv8RwmxSESFVc
5sPXge8CnZxiegk3QHi0kfh/N+LbLLdSdNMNhvklHj7V1ByJE3jqwQ3nFA7EPGhBmll6jW6hWjzj
hnlH+/PZDQiVDM7RzC7R5fOnNy6bdqdQ8bvy2SNoUxZpdu5wX7vklZ8TgMmpF/3FHeqeJE0inEgz
+AoZbARe7k1tBr8HKX5USBy3Xu+/lpZxNMNkL7OfUqKIC4rgvcvUS+h0dK18dVb5TIwwYkJqpR9u
yzbczuN307cfAw4llSdPFJi3WIe/J/J4j7iALlWH3NosJ+RSQwUGZ0URmocZ9dm2UzjIdOfzoQr5
MlpJeqDA7z2uTWOaPaio/OTofkhzWD30j4ARWw2yEi/+EB3PCpxDXs/0mCL9hG8c/oYZGIdsxCMY
9HBsUlO+YsV+aQN9QNFVkcst1C7P45xFkjm7MKRvHBPbXEqK+8Ku3m2p3T1dbVLUuAugY1jkbYMB
r4osaR1SlUXCf+kHdVKlt0uNeDy7vDmJ8pcAnbtapZ8iSFLECdZznUQH9mCAx25/05P/t3MdtFkt
NzO/Lz5DnM2byYFwrWVTb1u7I8wL1BGQDFgmsWk8M21Dcj7X13DVw5SNu7Xr+n5w7PMcZu4pG6hm
Sq+U2PUtTPfNNZuB1rUCZ6eRvjmkou2lLinXg4FDnDIh19PrNIrpKrpsV84Cf0ZRbIvRAlsn6Cx+
4j9FkAMIdhO5ehu0nb7nadOS5fJKiWKBdVYSWhkyiHG9KpbpPgYMc8kHiNxgZxU2hZ2TzzvVqB9M
5EfAc/EhzTML4CJ65QjdKbGsGKkarBr5XL65HeHdlO+ftv2MXylhg3RJKE5A69a/gDVcghgPzpxW
Z7NRjBq4K4NZ09OhxbVcpEOPswyPTZ2HuAI8PFPss53nv8V9ZDJsjfclsq6gts6N4zxSbwzbcYHE
UkheAi/Kdt7k3BZ7rmMXWJdIZd4zGccwmDHj1tWjv4R3tblfbz3IzlsbgvVA6CxSQboAnlN8ir59
gGfelvRqoO8W287a1SQs2bs474xThmKGPXp4zrw1NQf7HBmleQNHmTu4Rl42AtTmFsVPU7K9tTWu
o4rsGFPKYy87tsFgxg+sANT3/e/EHIZN6CEAGhgu5O03+tj3pdOSpJemvPFcudPF3hRi8gZd+maz
VlPABhcPkdnJ9NyTUT4VjjGfrKL49HoLNX75PiXldzKbP5OA+LwkIobZNiQByAE7SWUjfgxNi6Mo
k+W+Fh90NuMn7UkSInoKDXpl8Qkt0YWQPHp9jIsQpm3SxH3PfXa0QdvfsGPnWOo+URf8ageSyHur
bremy1RJzA0KVJfdVxntdegq4qwJ6Y2J7lXRgxkoklQMzqcRPwXMll9zC5lCtg6hAGrstgSnHAur
GwmMtDwqCDAS0lVsHyiHzGm6piCMJlQAEFEHLttyeOKsJFxMyBf8nxBX3Z5CKpeXilg/imF2F8G8
fArbu9I31Tby+NTSp4s+cEEO52vqTx/D/GaYlX+Wpv+Mwm9GB7CXgzS2LXF3vCz49+0ou3Y0BwaE
AocUiea2vHqT2xNzFlBBhmjnBWWNW9hik0AFctn/GHnADAorNtB2vhO+ulQGBmPQFmgiQ1RZShQZ
JduMjY6AmVFBHDFqfC4DNiQ9tQROreB696kXD24P2qP/nUbtR2iLp6kgV7zS/ms3c4UYRP+u3Wvh
sr/hgcJxOeTOyZ72OiY2YazpOPklsDeA2Qy3TBPz7iZ9wCFb3gfGQKA2YSF7t1HFxqVm3trfICii
mGaKsTMMCwYUFyqgajLbyYeI05/5MaAzemNYH2tixmUUHZI4aPZpAUFwrFzzUmJC7Xr8YzSKH/Oq
HK/AUp+8KMbeWmc/0sH4lpYxqfWVIFCZggOT9DUtUB1rb36nbHpQiZ3tR796FQNuzRzxPz5B/VF7
DVJnjZZyGBBxiGnrdSQC2wYJ7UnvWbRDBpdUA3DwQ22+J50ilt6rbuAJDBs+RsZmhyYMS3BavZf+
WRFVsVetx94dwkQP033rvIdl3sHqJQB7NvuYzjB+g7T1mxOT6ZPlDH8I+XkWUUs5o6iHQpoATSjZ
rNivvRAyeEObL3pOCFgWFGAbPy4JWKdbx5+kN1FkiY1TxuxaGvtcjT1mwyXdwqyIuI9pwpRSsirc
rJfOzR/GDI9xxkLIp+RnFMUg9EkoiKLwyQ0emcn8sKKxvGiQgn2ZuTjSsW/5wCM3TtXQGwX6zkzA
rY+WPzi7xUP5fS4lgJoohl61/C1TcOM+8qun9R8y/Qye2+TOacj2QSBUnL0sQli4/Ju1XtCoGdLq
HLPhtqKweQQWQ7srxakbaFGfEkgJj04wi8chYdxWWc1+BGR9trPMgxIMpRqS5gCY4gTgn1knjKDj
1z0WTXAcB96NxKNDFVRb1Mbdhc152Op+9g8uxPTNhFz51NAv3M6j2g9zlh97/xAnoTgT+voG6zE4
sFV1XALDCsOvh0lHmdMmKd3teqvviBxP83IAbCM9/HUO/Xun5JUgkONspW91OyL1bgqwGgM4rWwa
DmKZZBeOf/gafDNEPtrm1VNsSRNWuXOejMEWFHN1TA2TZI2mknv2HB8NKkIA5EdTBX1F29j8Vq9O
OuNkNxcgy9JbrfL32InJXorY2kZn7o9D5YApnKmIHcYxKT9i5raoUwZivmfRegfmfS0S61Sc5vyj
rdv6BwfTqj1brv/56FDKqKw6BCUKJj93i+NgEUeW8K1pzXFLe+caJTeMfKCKZQOSDD1e036UB2cK
x6MfDvsemu4laP5C5rGpnbz2fh5DKvhoOs8t1oICSM+SYRbfnWxAm2d3iGg89+pjtpHFll3dQBek
ENcd26NIreIuAsILyl7ll8bl44vcxFCHo+zRrg1snBGpARMG6kz6xzBAhQds6wfFW9xXBmgo20Z2
kzxAeYlf/PGVCwETMBHPDLKSW6H13zrj0h9k9ZuBF/7JaXm317ZSyd0eps5LGrv1TUy2A0vExsJq
/ygB8JN6GFVHN0g+2ikF9JbhFwi8zrvM46uvaHOvXRO/keTuRuFCiWBCEykw+0XU3dY+/ET8NI3X
yIM+QT9i7foUMYIJTyXjUYiKgIncAkJCPKhukB+T7HsOI8EAcOkwWnnDK2wrsEwpYFXuDltRWfmp
tMKRTzGUX69tGHF3QMl7sgYDindZ7iebnOsuqL+3qQfEy/FusFk8itGYevoQpCdNLDB637A5GhXD
ttkpORLUZ0Br/VowOgyZc6twH9UhNvLK5y0w+uzQuy0GD1R8d5nN/T8cpjtK8uhShuMuW15mBnPj
Y2q3b3FqfVcuJmEMMqTUCf+T1jfJJWN6XQd1pcNYIUMzUNlFgoKdqJS1Ber3LE9norxBp/cXVZNz
rqnMEZMwEk9azeAA5xaNKg/zN13qrOuinW5G3uLoGds0mWpOhLugI21emrQx1m9N3Qw4iqngME3Z
gn/CXRPM/kaWDYsQvV8p/Y5fb96s/x+ZJDP/AuioKs4mug50M7YAcPQWx+7dl1BR03o9eoi2K0EG
0PomlEP4AjZQXmompW3cfaOIDE7tMtEP+D0uYN435QDGLh3xkjiysQ/0YsddM1MKTM1EwDbbKC6i
Wu9i7WZbYC/U8zjpUE8UPIIJk0SWUdmUMX6wiTmvY9bL6c18HXEByomSKztRigfg+B+tZcKOMvu7
TOY0T91C0PNbXvGOY2jRWomAMM4wDQ61mu5kCr0KCOxrU+iSaQIhGW1kPglmzeeMAI+tKKvHFhUi
cUriXkDE9echOIPPjqCaOcwL+rgg8jx1vy1tUTuqk3MEouHU2aZ3jBvns24Xf//YTaeY0Fkoxsmh
rMvoDrnqT2+ePIJDJ/phb8DV7IfJVrgOOzl8iavoQ1Ub3dZ4a5YetgpjeQx0KYn4FfGx0NbJ7af0
og2Zb7gundSky0NlcIgm3PsfZez292WyY5LM7huAuk8EHDR6f0x0YRDNHOhzhlhKiSevgEfSLD1e
71fEqPaqbR1dtO/d1RViqBTVTzu4gu28uMhFX+kB9qFy2CFADLftNCTXNj7DMsivXO15PXAwqVjD
TI5yJPMlNte82/dODiWwcZ/tgWapXwHlwDa5qVzjwXfqv+tL042FJtGg+kHv/jXs85cAmPVCL2Al
1HiQVWlU+7omsq+MSMkGXh3FNSqv6p4EERC08NIz9SpqWV66ZQ+Bx0WqAILb00gTYFs54tVZkKTS
mKoDqSLloXW63bRkktBW/e+eeNBQkMYgk/dRzmHrCkFhIpheaj/3d638bTPXvgZueDJV3mCl9fdZ
KjBruNy5uXzLo+zhKIS5d5NTAx65VL9JIeHtW843EgcwEHZN+OCU8xPZfO8Wte+9B1r4UqgIu//y
kGia4j7EwYTvnVjSZVop5uS71fbFzS3qv04Tn2I/+zloRt8ktJLO3FVnZ5IYXkbL3taZ7+0aYYeP
cav/+hj4FqkCDgREBAh97kAebep+RtA/tiAAQ+MjsSpCWXz7CZ3J5Dv0J/FJAhQzyO2mOQBpbTxk
LcfkFHfebf0qofDJTKCCCc2UO5kf+Hu7qmwAbIl7qmgGn2TdvmWstSdL+vupKup90SE9jgg18R2G
+f0kbmPaGHDm/HdduE/rW4B+S16TNH+ztfw+UM9XIkVsQeRu2A+YN9qLllioKlX9yYmu3/ZJMe8a
4P+YLNNP0zG/tzwhfs1+8e+ATx+AqXYKAcagUDnHkVnsjPBDQ2dODaKOPD/90eIBLxzkIpWPA9o2
06sdXNY9CASbQr03TzvpwbhIIy6mdjx+zEP6WboRRkDUYxTdjJ0jpBl7hlTzZq3g1gONbKWaQPXg
nOXVw1qU6MaozxJuH85N0mDsEHF1biM39POiPQUkXpQ++4a5CK+IToMGP32Ggwp/miylVYq4Fkrr
Nr8eF2VXfVo+2bbDxKgkEATn+uoJ4yURqiOrxiCQq+k6eU1xZNP0ojebk5zk+vQVrFnFO6kSyvss
lHu/s3PwifoNu2pOUS220hPBvpTRzw5E6fL7Ju3A/tuPu/VZ5eDZTlEX4rYBKwOq5mndruZFyhI5
xa5oDQvHZtrR/GCqX8j8HDI62fSSoK3BTl7Xc+RLQI8yyvhlxbFxMdL554xAgYIOT/z6O3rSL+mx
D+IBYvLPAAapNIPuNOTA6/s6Nk6qDu7o7YeXxJjgORfaxHwc/Y07oODAYu7YZO5V6af3nRt8+K5x
7hPx3bAH1AvCRvSali5KkQrvnBl2AVNAgUlgWYuQxhhD1ey4hL8xY6YyE6qfXuKUHXcVl66qPWka
32A/YnanK3Mcsml86JJFHEq7vmt4sfqCEpS7c0I7Aojnr8xQH+t8sluG9uVQ/x1jPOkDDtTWqO/C
sosPsec+9ha/wZdqiIJCWwS2uA1sOm9BTbd9Pe2cwhjO2gzvyTRsDpkBVJbbPZrTZcPhjAmPXhk8
6OHVnhoH7ZiNH2DxITnMKsmHmnhKmb4i02YEuIi5cSYz8egXWz4e6v36EDqHfhOk2x9DiAAyAcgy
lGA5QrchBZYPuByB+k9ThjTAOmFv1+fqUpocak/Fe9Qf2CqdLLq3hyu+qCS0F9sE8L6cyFtubCDY
l1F+1lHmJLH7IEaPeAKEuWSbQwGdk4f1TwwRQx3hgeyKTtGdiRnykNxJvBrOk5PbTMQ3A8xX6CdG
nebcm6IlyaIU1JucBDTBGIvyRtJvyu6JfiPxsTIuqDju0Zn/IFE8OIXaeMTlRlCJJABLoIoTQxYd
1wftjgDtvJHRjLNsdGNUnuxq0lvLdjwaWfU51Xa/T4YekEuFBpIXYb1lraU3zyZlM9Xv0odXHLQj
gLoIfMUsKSArLCZUwosHMnjTOn/u8FzcFx4ytKoZs2vqtXrbwrngMWOyYDvYZbJqtkgC60Mp9X2r
HLGr+BlX68ZcUXpGJi2OrPLgas/yPkt4E7mWlQfgaZcYTNW2pvG3W5+edlr+Ya5wMjuw7FfpuZif
J7objwUftPNrQlcbI8bZXdFMl/hc1zIS8kNDx6SfJuM+7aNL3FtQrEmTX4+xAiMtQhlUi+XMLEfP
f1fx/YDSc69FfNewZXK2+xiGTNGpw/qrWlmmieXrHzzUpanhbzEiLrWXwEmf5kgsLDHBCCkxJinr
hJTiqeH0vNhl+ZoQqRC31a8oHm+WWDIelhXA8sbphwRmjxAMCKmApyWmdVz1q6rd6AtVEnBXNKrx
v5UzSUYTV04Mcim8APgOzxAjjK8rDjFhWB0Nx0LZiydwUfeGXXGsZNrRvwnu6OMED37yJFMwoF6L
/7QLmmDX0BtdV+REWNIQeFvtSHVbT8z8PIPTOq67OZCRjvt50FxycE5HBZ5MVBGdwKB4Xm+nIwcY
HUaFTmjw1dbJ9Ptg8DW/hLTWznTS9rruXOs5MpWuBO7PlJqalv/x7J1dk+Q/Fc3BPive6Rs7564a
Js4IeuxOHJ5sO4wRCXXDYd0OVnEu29fRrMy9sCSxD738swAioBKdqwQf7tiq9tSJicGCHggUzCyB
SqMZSJEb3sBMdhw0hc+l+Yi3VZ8drGx4chiERznapySkCCk04adx6DNijEO0n8SKysCxgO1yM65d
xLi8685x6KP7xKme1jfZLPXJ1nwq2ljf4hlowHrVCrFUml6N+LW+fg22Ac5T0ncADfBDrQ9BMGyl
b70P8MnjrcakbabVwj02cMZqY2/XOYF3fuYeDYdOm6fKc99H37yqv88j096rhlmkH4+/LCtyAJMx
okWKbX8LlQ+bUjJQcCLUcVlwRQZ7X7Ye9Nllb81Mg7Sa0n5at5cECsV28gn5mIA8E6CWseYLpKS1
/mU2XXEyGtO55VmyKxeBi8z0X2z9+l7E0CRlZ/v7IoyIV3eYCxXOcAums9PTql7eyWypmL3l1r6u
VDcdxm0n6PR5OPU3buqR6iDQJhIVQm27iNnqKj6hj7A3Yzy+BCHS+6yj0EzaMUU5QjkyFcPfTFcI
JiV9vtqiGRe60zFLx/yTvjzfbvmrYgoemUOySQaUv6opPiRwmMFhtscwbIJR9Vsv36bxyx/REkTm
IrYjF2zyKR29Xdc27+sSc5eiezlXZsTq8eC8l+xAt1ozFl4tfD4at6v5SE2McLjS5YmMuGHXJ9rY
1d4cwE4lNnMir4I0uf4CjOCtzhcuYviBPpfZ78ifKnJ9lyNd3jm1TRoPlzMDWLvRh/UtJp6y1Naf
0DBRdndMd9YTf6afsBl9jH7/xd15LMmtrN31XTTHH/BADjSpQnnf1X6CaEPCJrx/ei0UFbKhUGiq
0TmX95DsMsj8zN5rRyMDUaVXaFaV7ESYTXUwBmKIVK1LPQPPPHLb56SfAy2GfAQSlOFgSBH4NFV6
nZL4hyVMeoat6a9zDLYsV7A4i+Kl4old9xWUWSXSvMQ29ibBqCActHir0qIuwIv/xDY8KBz80IeF
k3gpSHx6YJyJthJb594XiK9MrJyJ/TdDjVQHfbqq7ZTbPPeZOc/y71mR+e/QsNRuK2tIxravvZsp
KxvGeeRcOKy86jbU/uEjH6dPOLCXkqomlsHUsGPk64/Mx59lccOiZ9jqdVXCMSEMJjuzLmv2YQkI
JO5QreuONUSYJP2WLOuktGEtzhrmYEYPwkB3vc78kYMvLoreMIyhZWlabdGRseiBaXQ3zG3tZdbS
n/1rF/PqvxYahYh+rVIxr3n8iQRkgD4AVsLKfsuwBZZugsqq84BRimw9MdXNbWymD8UgSgQ4KesM
Qigsow3vjemZee56j7pM0cE6pqwxo1lBAKKfbZImn9KwUZet0Zjr0kw/RY9jY1L9uwmRrqnK/NQS
sdEmkpfVxkDJUYEySS82jbQBaWr90RhGdz+V43sNpvtESZIsUerlZXg395ilXGA0CfZ0o0LH1sdr
KMnKQY72Mp/6xjN0pq0GdxM8YmtbTcWmHJPbGOLQSZ3bqFk+8vwOrIneP+kcyOda8iI0cnLmwSbM
8pmXjnCG6WO9yeOGrhlpqu6XdNLsVcdkapYG1eI+3hdtHXsCOyCHEAcrp+uxqFet3e7a0AqueD1t
65QVU7krUaLhp1fEQjNQFVhOeNEUS+z/6Uwfmn/kVAgPCXURgHr8aJ+zlFBM5IuR8cvkUV9VXKF0
rKxY2FkhBxzJwEKqR3BD0qJhchokRfq4V3kbN3GuuXD0fXdvR0Q24IGEKuVmR13kOHKocBpjuKt+
o154O4GwN3q51pFxLFja4+vo3M9IGClgAa5Yvn5ARSL31OZc2u4Q7P0pPDW1kAulbgLg3xnEiDhf
sYDv8RzM5re5iKqyqt5b9OJLG3CEiOduObQAmdn2qWQYva7JXifYBFV2JoGCzL9HMLXYVQEC4ce3
Zmi3+PCtQymdz38Dstr/df1iA4k+PDzKYVIO9sgzYdBW6CqmXvpoe0qkTCHLWr8IfoV/RSgodw8J
IbCz/gDCMzqWg39L1HHYFCoZK6lGpA+xVkGMQEjo/remFhi9wEePjvU3diPj8Og2h0m/VEXuXKVS
riu1xWMRI6AORHBpXs3MKK+Pb5FRC5SVEOEXWoN+0/EzyDlOgYmHYWX2irn2E6mEc++ACC+GTu4Y
odTbqGaqMBR/lPzQZ12EBj6Ru5wxo+kii3dME3kmurR1FTXEg80Bm3z6VTa2+wE5c64MpKWZ+erf
97WSbISN+NTXPiqqQP9t54u96vJ32Rmlh+BD92CEbaYojw95ot8w/9BFIHh6nEVR43uqE5hrA8wm
jCjT3ZDVklK2+ugJFw8x96NSbXECb9M4eKnNEguXnpwfb3TYtj5eke5DELPDFz4qjz2k93g2nZZh
JAhrNvB2+NE9L+2LzZTUJVlGsxQkQvMcMhqsasPG6P6w9kY4h0RDM4tuf/MYXauavSiTbOfmDfNc
mNbLRz2XgWdfoohlMPiYJwmkCiyTNlEUMEzuQKEF8AfRAxX/TIkNud30AyObe9Bhe2JdUSgRc5+m
BaeqiiQcdCImDm3czZsSAzIOkKNGEEUxB9nOY9zHy00adT+wH1yNhqJuhWqtkHslHgaDYRuITp4Y
+72WCpifgRoE9WePIiHP1wTQx+esLl6mlL28325Nftw9SqG3cJhLenqoVeMH4UU3fm3Z6fsoT3/6
dErQZbGm8LXvBzTz8ZFLAIjrqjdYChEVcszUHrKSJMKNadyqbb90iVz+Ud4lLXxJoYVATXAyY14S
wckK8v3Yi4wAHnrTqQ5h9XNuq1GBWGVSL379ZIG62evzTBAh3mekYYbj9Xd5YwCYJ1bz0ZvgVVzm
rqUQJIXgKgE38jBI+OgiSfxCfkCUVM69ssQE8fE4XJr5fGX02/LrAULouSHJk/dwDPMz/8TG8Sz7
KedQ52GpJWblhx1fjxxrBy7bCxzf2BfxPzcGMQ1zwk8mAOibmaem1rgSBuoOWzFY4ZO2Mj8GCAqi
8+Pfqk5Fs5vQ73So7u0oda/o5O+idZJ9S1K84/fmwQ5G+/CoA+gISBZFe7R0HHq2Pu/kHsXuIUkS
hOGP70PZGd6jAkXy6JFqAV1FbScviMg6mcz8rOP12ih4Ytg784wIZ7pXLegBLdtrjs7oOCbX9rEz
eVyxMIC6M/kOKsuU2FpWQ/PLI9lRD8l+l4TdEVr1X+C+YBJ8xJllQ0kjCjQ/hRN5j/GASDlFanIf
GbkRkI7WG+ctye8Pb3UWWum/MhDpw1FAJtwMk3o0moSN4qxnrlH+WNNnPgjPwQP4kfcl7g6V+LYw
iLc92OclC9+40aAoxBGrE8YAy6HV0p1rDX9c4j8es59MEM7lD5NzK2Zpu8YdGfclQJmca8Tvp/Ew
mMamAI24nKZp8HxhVkck73BZKO8jvwi3hsOuLoIo/pgVdHCRL3MuD1t/AV59/ib6OqtTmDetKrhJ
lThadyFCmrIbtfVgtoR1zJ60ibYNyQiKsgGU587vjT+PGksp1WzTDn4F9LoijNFpknUUZtfHGDEU
fbS0pgKaN27tgAndv46mbNpXloj1llXDJ4KSgs0NjU6Cn35lsZ9DsA3jFvmAttDbRoVebB2CpkJ3
lSMo0pFmdrweu/1HQLTz4Ic5p/6SdCmT4jnKe0JPY3QRnZY6jczfe5r1qd6Xvg1bgM1LpMTXx4Ci
a5XmOgTdpRgaHTqYQuLMoGjgA8324MCCWjy8f6MA4loiZa9LYR1QNEaQq5uPx10qmYtt+zjqPB8A
VBll/SrXwwhpE3Mrkh3AWBHLNTX6i5DEpK/K1uHCmlkhHGHGHJGlvzjyr6i4zdW0Xmc5BjSop8re
bbHmh9Uy6FWXcfCN2IMAzTZTsXwo+QX2IboItrWfsBzSyFqe9f5ZFDgHYrjiJzPo3XU9719qWb0K
hXO5rfvvQFPw0TWc9gFCcgTVkjTBQEk9s7dVll7s+KtaYyBJqbVWhvQ5rLNfVpLWolHHrWOpu6bn
g8mHPqPUQvEe52+4/5PllCnimIXfRVBtKuJClty76j2vpHoP6P0kAy21qMWiFQFFV60OZ98Wz5Zq
9PukoTjLVYQKbFWAogjGxb2BTY4SvSIrLf56OAcK0MkPvkipE2/x+CUQ3AQAyVIlrVMPziGjdJap
HMFzXdqVwVOD3RsxGxbisXDPoXBo7GZNeodZbh9bJT1YPX7W/fQc+ekJ9OWnTbFKbljULXM/fR/c
LkRL1VkUkO1nH+TNLuhCQHRhfWHAup94IxY2uS0rZaLz04c5cFohwq5W7XRDBDas09lf1k8FGEeb
BaIeVO4xn39uSxrL3Ha9IXM3bE1ieieyD6De9Ieo0RxEw/EtzGJxkd8GaM9ForGtNNltGCZRQq3t
H6JnWY3trlAiHowEWYSZ6qyDe/kemkW+xi3z1xfA0fNURSjFR2QSsBV3qmeLIPuL88XaMi92j5iG
PHKX7lXW95uSUExbd5y7ocpyx+L99LhXy7pwmDO4V7ZSwYkxAiABp2p4+gVLM1vf1pNKvl9kPT2+
dBkRLIRVuW+Sne2xckJ9bwmt8Oyi1jxQLBCVwT5wiBsYhPxFMovew5T5AnEjm9QZzwh7ecVS3Ruj
TeQPldzKDLRpVbGduVknc7KpFYbkDeHmDwKQ+tKh0S8Cd9w7ssiXU0t6TxfSfZLpjjINU45W1ItC
xb8z9Jx8j3OtTvmzyb5EYz+X0lqJytfIpq9p9so90g0smxXfkLPxg/xQUoHgFzDjYu+i+rUy1Xgx
U+0zHYt7jHtig7cnWjG2ElD4+nwTGKmGWFjHSApPTRv0o2aVLJ1K/UcNzXjb6M3An1Ksa8Vur+yl
9VvV6ewo4YaavfMZKO7+gXggnOGQVYxCJk5YFNboGc08hr5O0Aw5A/Y+r5FeBUTocKhidVdUieFp
VCEUolDgSUCFP5N5sJCxtYnZSEFWmEIjuMST9qM1PUpGYMFTRf63ElicRzZjq5At96MSySokx067
zVUaHF0VP4k1IuQ1+7tLKoyJWvtRgFZh/eaWTrVvzQ7hHzIPfl91A5vWH8057QpJPJjNlPJJ94Gk
tNxvWuPUBxqkWzfW/cbOACdWaTlspREyAMQosXUmROUaZu8VJv3kYPXArAnVIwgmkxU5i/5TtINS
5jKekeWe2wpXeZiQVWL3yJN19+a0XyiQ8g2+FWMVK9rBdtlVJsQcPvqTB4gpS4uXgly4NemW8MlC
sqhEx9Hkxw7THhIuHV43S0bEY/I5Fe6wm1o4CyZSAsfto9UYW7iuuprPDRLrKnX7aqsECQrGyAxg
q9UYHQom9WlhdhelK8DXWs7XYxVoGPEfB7HnPrG6l8dCQOl5DFutLo6cml7e8OCpeLs9Q8kQCdj6
LnWkf67hlADaVdqVVvLZ+zh58ejlPIfBt+nU+XYyKijx89AuizSGkFb3t0/5sdgmgIxTgvWYGcAs
CaCBiLUXEyKdwprgIBgc/cQkXDKTmEujyJ4eLnoNm/ij4bRL/2IzPXuK2eXP11llFBvC3/2bEbE4
BdpsrPGSHBnO4imaLduclOgd2LJqXCTbIpHA6ZI+2zcot1lYo15t4ncRp+kmtnFkZ83P47dJfXzz
tV7d55S3MqnJZjUgNHWBrq1tsMwn9IfqN9AIYK4N++cy45uCz34Ibdp5s2pfYZTDRUqzuz+yrUXD
zMGRumszVVNMge1/7boHwM58Xc1ySZqvpxYGYtkWWzbcy3tqWObZbhN91TeTvUQJesjR8J/8kPFz
P2gD3au3IVm9P2Fv5QMpC+tQ1+4xYRlyIqrCXIYt+znp1wQeqwN+zfl2xuTW3jS5cbN2X0d8wFbe
GwfWhoeRlKV7qShH32CGU0kGcmbbNtfR4qVXvgPOw3rya7gllV4ZXhN3bGfsoUZ4gUyzMkYeScQG
3//uORTWmP7LvmM3gLwC4tu/+yib6m4zzH8kd3fLPr+FMcDaq0f6sxr8SRDNoC2NWfFk8tQaSVCx
GpXxlhxeVBrYAVcPEISr3h7kDWAp9g7BKlOrsTEhUMSxR1DEsMpSMpBxyzslRrRURSDPRivZqQn2
rlDMIS5dXG6xXEg7fyuQBmWOrz7xsf1TfHRDvNdMtdhrSvNcdS52Di4tPMkGWF3WVeN7RdzixVWr
p0el7DO3p6gVmAGVoNgkPmhFuMzZKpxQLSXhXwBuHTJxI1/lOCbW5kjQrPJp6hEQLGxNc06N+3/h
vGj/O3MGNaeOoQOuHt/IBzvlf2CjALToh4oLfqnXWDpqaVKPl5Vxklmf43OhehGOy3SbXDWvb4j2
INQl2jj9pB3yf4yr/1/BiLoK2er/TEZ8yuVXFn39j2TEx+/4h0bUxX84qkOkjmZpMBKFA4io/1M3
//k/6ep/6LbAOQuG2rAY1/13MKLp8n9Zlg0IEAKAxkzkv4ERTeM/qHt0ZBKayxH4/wpGtHT3fwYA
oUjQTdPCP2CC8uJn1P4XaE5YD73ud4RjJqhh2ZS5lATcyZ3q40smGVwm2koEfbLkC41cCNIz9OuT
P6GoM8auRESqL6yINrV2k5KAhPDQtsTdWrr80GNUO70y9ouSjS7StDlNKqlJCw8mjGK+8xq5Quyy
4a2GFbxEtuySG7g1TdNehfqr4QBEyDAEYxv8GXWL42VIq2Wlk0WaYgqacjG3bQRAqCB9yoQA4hZL
V1DCuBJOl6/SUTzrCFTIHqo4UHQ8DaZ1kXr6JMFbnRQt9yadSnTAma3IofI6ySE1NwIdn81BYliJ
iMQYwb3jqaup8onpXlR5tPfVEG9qp897ZINoTWeGZbESmuptwaB0TVE6rLpafQqMeMOZxk7Q5oJk
OuGg7rmT2fuW1hEQ4aGC3z+wO8BPxFlXQaEIHFEhtVRgjnD5E2o75xxaG0fyH0xEAS2Em34H/dAg
aMq3WSliL3RiFCjRrs37iRRHLfBw/UICmLcFzOb1tM1O0zrKcDE5BPhqEZvuPqLDUnCeFXhJkHG8
MVAN1pLoo1QKF0M8nWqImFB1k2jf70PdbI9jnl61yDVW3QhQ1c7OQ1h9axFfntRygrVfm2z32WY3
o5OscDV/NPpfK2d2HRrtLSHB3Y9MJIOM5ZFsLqqGTSUjxL06cXVozjit6/J7SJDejVrKXoKUwwpS
s9UXJSflx1DAO3R0tGiGBeeoQiSQulLijlXfy0E02wgddjYySKk6dsiNDsREHZhv2FyAPUlKni67
ublGA2YzbmgMwPS53MWmGW6JiTkRDYsdrCq+0H/ZcHXrZNvkAWCT5GsMgnpL9srCx+LruT4Jx2r7
CycZ243ZANRoo4UTjtPR0I5KoYnTTBGaZObPE3vT8yNAiHUZw5VImo+eqdp26tynXqYYBcmf1lPU
gHWjvrcRXuIuAqSp6GBthDVbWRqPZILWa1UHgwHJ6qFtkWSYwk4ZUV6nJq7WkYFW0NGzMsJeRP6Y
eUR8k9wQapvWKfIVnVC27Bqij0PCPDwtTNZT2VbwRHy0JOXgjTGTBnWWZrIQpkZUwn2MGHs1tt07
Drdx6T+0L+U3kZjZJlZd+BtW+tVlGBkUQhBFzaCFvQzbMM1GlTy9u22tLSsH8HtdGW9qbXCOOC/J
FOq7Pm9ecLrSFsmAkMmOjKc0ug59+ekX74o2fDBumAe9l8xH+AWMewlFn0jLqJzNTKwOb9kAQEB5
RvpBMNd7iefz0OMoxRNqbgPoecTX3UpCYqrMePXntR8BDytcTO5yBIrAEq8/V5K5ToWTsMsV7Vi5
X3VsNxsZkTAXme2uniPH6j59qQtxaBO2f1Mx7RjBrtmjstdM9c+ijvnAgTE2+X7SB08wJjiArFFj
MOSda2H5541D+Vks1cp47hX679SOOC9L8x3862Xqg+vIybyNUYUgdiENTQaceQMmsKoclqzwNbI/
ZoFPZ2/Hie8YDmx2RtZPMLl80BmgJSvAG9WBDUFkuS6isVgGQ8bn1bG/ZPjuEgbYPWnAg7Zpx6q3
oQ+PmFEtNZOgXUbuDuTN8aQ2mGTMaNj22vgsE5XoZpJmcbCMptdr0cGK/fg2zmIMa+q9xCXFVIH6
XvR+tFYIYwbE0nhFECYkiGMQ7cxxRX4B7nYnao+l+pPZjrmXBjtiGQnP9K3Ks1ILH6h8nqbOuGZt
+p4ayWloJ83T3PDXrgoo6CJEzxFgYRCpzbdW01Z65qSk1SoLtZOF11A03epC07G1sByfEZ0uKiAo
FOVwy3FprpnFMJOQNce8JvNV3O34+WBABTrkgRFptAt1ZDVK3kBcdBHuxWBEFaHew8h5i4lfOCL9
Uo+N4txUx9K2Qh9mDVT9bVW5fU5csNRF1yIFwaoSgBEB4s82opy0d4axJrLynP4hqI5d+xywh9la
zDncRg28pKXY7yJ+psYy4oXWh+Pe7Np6a9uUva4i6hMiTr53WVF6FqmK14DoKJMLGIbKS1ga8rnM
FGelKCRCuYL5VjwjQRLgkMAWzJ3gW43nzmJJm7hHnP/YfQ0YBzDEuorpABAM52yU1VuCGeSEVqvn
uZzujhV2W9aJaGDqNzWLg32qhZ7hDOHZZp+2rtIbOTrYeslE25rj8IAd4TomZatExXCFGj4pLrPf
zoYbOZkffQS7BLPiPo5mz/0qt6VBnmVSvxhudSSTMzq3FmNy9VzaWfFlGs9EQRJZNNJhMeU2vLqg
6QHZKgkXr8ItoTVIi2igCNZ7MSd5hNYQd6xPcG3MZKEsTdL9YP/4IXoieLPlFoddtVYYwe8wijlk
pcThU8NzvlWQINdYR3cNM3rkfGX2hPMlX+a6PXw6yCFb+FdBOXXQ6wdUNWWUnPTWTxewSfqNqEn9
jquwJUzZuvUJ/WUO7BEdgjh3ZHW9ZeFqdH2oQhEzeoZH8Sk0xtLThjeRatOXm+yrYCrf67FdRDR1
2yJUQMUD0r+Wangq7DK7DEXDHK+x0u3jf9ZS5Z2Cj8LSH0DyYyuvc9x4HZ2T1xdSh/lkFCsA1uIg
ukAc+h6RJLf+h2j87kjz1x8f/2bmBq5KLH6eWmlg7Qioh9Wsm5sso2cMnW/aSuvOfqxYKmq6Siyz
eiYDdlhmSqiuG5swNyMuESrW3BSQiIhBhbe5UAI1WFWl+6UHCO17HcHCBDSGSJTeXKfsdiBgLDHm
QMQK1Lnqkh/Ulf6t1Pd1HeFcLeoLKgZzh0WUPI/g3KFa2FqSaGu1lda6mQLSnxVQrK3IYaBlHN9K
rOMdIfVNIW5FpczblZPY6CLtD7Yh3uYEwrBBi2X6u8Ac8W7kGl/V/E52gCdHnbDC9EVyai0iww69
UtfVpd5kC5NVD0li6Jgd693VxYV4pBlc2n2U9rvm2ledTrFvGyTUbKwT3/fMuiI7wLKfYQXZmxpJ
ekbZT9jVRVifg1Ie2Quic86OskOZStAZZthkALlWUcwqgDs4zUE/LQsADTFIIx+PIrGnaAY7bTbC
Np5jkJysGBBisHiTbY9pMsxUHkZL+6PWibqOy2krpN6speGHCztK1prz3GdfIXbN3g1ODOmZLOvd
sQONP7rpnkLu6AfwvOxpIYvknMLCl6W7Kct6a3G2N52zLV1/UynvbWiTByHW2RRuhkRZ14VF8HUJ
U2EYKTSbkzNHuYLTyzmKeGV2BxI2JVGKWdpiJNQT3hNCoJZieAp/7DLP8AwsLWynSJCRiaWexr6k
V+qFDONlWH6XkmQ1uwPVjwAcNVnULUyQrvZAxJTbeQinvGkvlWCrKS2aCnc1H5xmpq8WoLHJlDVh
mIhlExH7g1aAGPCFhsE9Qd7IeeQ5PaJGNgI126qWkY/duirI7JY4nSRdR8IMFzorUoybP9bwE2to
E1gNd1TtE5WGKiCPENxWR1dbfqWEotTUY1XMNxAuQU6SaTHwgkEsobgCetKdUpu8GXYkRTEtw0x+
DvpN4gLhLkODwa5xo9nN5WFHqfMXB/0EhW2yVfOXMUP+3bBSwjtLSELHUt0nkioYr6SFLKJjQNZi
Dylq9hVW/bjFHMEqVazjwjnPOWDM/j3fEa9ofD+T2LjFaYQUvMGiQq1Y22RYplLCiSqhbURls6wR
uPAhamtQzSowxJX6U/JXVGp4NvFitPpvg4/VMt8znQlsIxYWiSSMoTijASWyd1CqaBkUBS6AYVPz
YBKeuXCCjoAtfI1YNEttE7b5xrYgOQ56uOoQGOEogqE1HBhJ+1uDQW0zV9wBFyUt47Bnpn9QRKMs
NTz+qDDpCuK62/o5ojEFvMckxgEdGbVVmYxHZIorJXyrWnHXzenmVBpL6gahWkMlUbqn6LmMw4vl
sNEsbWzpnK+7ztZeJovtoknKIdJknUzm9EkwjGJqOT6lU/EtiMv0fMJKaURhJCuujC+RvtbQ3pJ0
PkBcjAOyS+zipvbjZ5+lWBPN9KY08klhur6swvLVHim4WqrjDjV8F0TLkOTaRVebwNiCix243cpJ
2kuqwl1L7cNI3khsVSdnmN7jnOn6QxdrIAwo9Xd0VO57a0PXMCjVIMYkHtHxxEbq6WdRqu86ifBr
tEGMobyGmT36AvKpGzddmZjH57/5Im25yAod7GJA/W7G+PvaaITA7uD6lH9p9viy8RjGLCc3hEP9
+FVpb/Is+K1q0Gnz1wwcIJkrguur4e0RDdExQeW/BJGA42gX3w2WjN0Qyr+QW76Y6A0kMpXIGwco
D5ohmZtbeJn9lMOEVbveSCq0MXsF2m3sRTF4aEe2YWMpNxx4ITRYTGqxYqtbWvQJEix+n2EExRNR
512Z/3G4XQfCtIaURDgTsMeqlEnmpbZjg4i01gCRJp7wpUxd0DADijFKSKYfdvJkB5XnNDjGcrxj
SZTcpMMxA898nWWOu/YznYYjxUk5Z2djcjM1DcZc2vT4tHLPt82L1pPgJS2prOO4b3B2pwRNhcPo
SeLVm5Ek1a4s91DBLiEPJQNnsnOZNi5qhaAt+BAKAbM8W4nxJiQTFzM4uT4EnpAt9E7Hzz6wBoh4
GrSvsDm30cEF1WIj4GKEWtwHevJeJITaE3VtXpLgnhdPmA0qOwMRQusa/anLr2H8DYabMC9Vex0H
Mj3fu2xXvuTDzXePGinfsH9t+14z2B+Cz2r6q7N0Npt2oUqs8yAYqAQXQkGQUy4KG5FmQDY312XU
f8T2Xq0uSvOVjpcOzV3IRCbPn2Ow4Bykbb7kJYbJkyU/c5uLsN26ynmtB+/d9Aa5chabpSgFnhlP
0POD5RENelWoX/7TyJmdmIwb6MpRzdPI/yGQFIcnM1aepyx/DpI36d9bzfTYtoJurr8C8R67Jyvf
utFr4v/1lZ8g4KDU33pmN86MkeL24VFZlMGuYuU4rYxxnQow3MM3LphFxvudl2/WsFf6WxGvCkhN
5ko0ewu7VfhuZm+p83QaAkwIqG0PmbUz0MKEsHuzlAiH/nUuU8J4bR3hNDjONnS2DrAhCzRH75/H
aUW8lZxFtf1TSiJQEL9HIPRJFaStM8D8rlUQz+apVjhDudO3sX/AKBclr7EkHAIt+lolX0khCrEj
iRilmUJKn+j/duqxYiFcid1gP2lk3pYFMyOs4Ma+ZdHZ4xjcdNa+tsA9BDWc3mhVFZtAW1sVEhyW
j0p7ddYQTgkv0nXUNJ9B+1Wx984hhvXazRXnpHwdDZ5jF7SYewiikzl8ue2xbn4j/dKQ9B2zJpb6
WswaQvYHiyw7dCxrofEgH4Yl2H81Fq5N8U1C1kJnc9+zS2OKE78MDJXmh/kDemDtgj57iNHZWIw3
y9xmVEbMRZZjCoD8Iw2OfvrtR1dJjTTjcIvy22Hcn2184+hOh0l/L/jSdvZ5LHaZe8C8Tb7Vuqi/
VXm0nRXuxILxgn/zk3Gh8SNP5m7EL2WxFuQpYtd1DWprBxh+YRvLQcc2d1Czdd1zcBFDtFTLw9C9
+8mG89MmsQIQwwm0BiKLlt5hct5J/40pe81NHvyxGPOoyl8FzZq0r61xKLI1sSfC/NXM31hp5n52
4bANapbd5KUQ/HF+9Xun+5XJWS9aRLfurexTFmx3QPtQw4CdhReOCggbRf8XytPex2Kltpc6uM+B
bAgpK3Y9NK4uhYpPSi4xeTDMPztjpzcXxd4bEDaU3j1LYuQK60uN9oMecwoR5z64S4xubrzrEGdM
MVNKsBN1fvWdeGm15TrItY3ZvfDfwO9hA2W1ewxm3OxCC7j4X9tox5Xt94wiucmsCNoPr5HNFFJV
vrHquQ+ehXxRnCf+DlWcHdxRyqeDDVihzNMYIbjZj17etZgg7FtOyT64Vyd/qo0XA09FS7ntzpuu
ZJuhPSmLNyH2PGRBTgO/duSz7r/Wyt9w+COag6IjR1oBoRw0rxmvfvimGE+Z+fRoA1sS9v7W4jpS
Z0ZXq7tVxXEQx9y5COVVHanV/5TOTTOvDcFX43YwAHctUcO04S2tKVP9l7Q8ZfUeqL2JQvklGS8J
okAIMnKlGTgQt5WBXSKgnIczPb0HCZLNsy/PfbxngtpnB53+rwDDXEqOsKPaf2DA1ZWtGvNHfHV6
cRj1ctFYG7xhKEqGFNTGhgMwmoBggTtBiz4M5cJww0VmHjX/JCp+L1zgc5sdlGTtACPUlbU7rGxy
Yovoqy2v0j4UvH2mdsvlxgJvdhLhMRMnUZxkgWfr3LQIX25q+5TWWxcEarq1x5dMHrv+qkQfDSuO
+CcGcyK7m2lcx+L2ZjEbCjiHkWzBedK/iuCj7W4cNKO8pC5SincZHabxqTTfWCorORDSNT7OftrF
4YvdH3MuMaBzkfzjBMDS7pwxUu6lftLCQ+NjXv+aU4Q6WB7z8RoIijyUeIyd0B7cCyW4Z7zbdflb
Buv5QEZImNMSqm9u+62xzgqKP/YELcYzQAUp4z3F4YdeyjrLnN5nA8WQ2UZi7v38QLYhMwrIuewp
dmN81pPvTPti4MVPL6p7sCqts5lcpXwlCA0dP3yHtd9eJMSNIUpXEjlHBmsoeAOUaWZ3ieAyx5ZC
/2PqG8aWTuHR+PE2ypCIQEYdZH/zT20RRx/4jk1OB2BuSzXfFNGTER0140no8AGUz6h7qSialZjJ
9/AGtkkGJ7v8KYeXqX5OMc8nlzqm60nm4dKit1C8hRw3PQiW8TexyYP9MYPnSL412LFnE0MjkOyV
Z54RxvB5AAXTG4e1GC6S4WE8JAstOXEpgynh++Mx5u3JDeXe4l23kqNR7YroRaPHn3FzzRPBiVGx
hCHhTE/cX7wzjQmW5M6nMvXjEqq6Ge5dwur8Q0Z8afTTA8MOmNuJ8RuZEuqWeL43x/LFHW5Jf3Gp
xnlJfARTvhq7eyrHhdLMl6IM9ljl/HQ39t+SK4fvb/7O3ReDl5/sDZ6nOt2Oyptl/NGCjVAQ+S6L
auVAQNLWkKEsOlatOTfJ80A6Tpy9T4eqvpMsaDqrvOBxhMfgjxuM9jx0gdwa7tZXd/n41bnbVD9a
4SKBEjN9+9SZyk/q/heWzmu5US0Lw09EFTncChDK0XLQDWXZbXLOPP18nJqLqZrQc9yWYO+1/ng2
rKOq7/mhQk3PAO0oB236IceET5ZUZx/uVzgHdOlxiMYC/9A7CiMQNSZ2jDI8rwqwX70eQUMmsqKl
ndgT9eKm1mtOHrF2iJeX2/By3Wu148BgklIeS578iLNqIMYLQwXXa5LfmTcU8TWMu7TyBh4I0TMx
YSeLry6j+DR6kCcSIELXGCU3/EeZwJB0ZPVnjQyA/UlPN3jVEyIyFoOTw2CNfH3qURFsB+UuEF2t
A8nWqe7i5Cc5HnYJfWBVHqz4TIGKzZ/j+zIIezX6S6OW/Lq23G8TMtfITza/dST/hH1SQ8VqnqBj
Z3Ae7HTxCSBv5K9FfWeX/fTCY0CqIpXXLMSrt4alXw0NPZ3ZbaC/UjqooDySN4jHasxYOj+m4bvn
a8HCSx4st1/cX7oSbmikZaBC5OE2zXoYHhkKmeZHTDdtu+2oZwhsSJDFpDZd8eSI+ErN6J9mHNNB
sDUSwEXKjF3Ff0PTUgzELKxS0Ytq5hAuRCFfj83fHBKI77U8UDKLYci5VriY5UPNVZrPPn5wFCc5
fgnfrv0jcR28svLgEIIAMpLj8Q225EBuOuY3QLTuKDLShU4ke/689eejaZ7gFo1mU/OIi7cGNxXt
kDtYl85bAOdsZXr8s/LqaJFqCTBV5W4gH0PBS/WzkV4Dmh+CTZK4GTJDv3pg5+pGkgm+6iVvX92I
/abpXWB7xMGXWHnEa+K/62kv7vAk1dsp5aC/l9oriz70+lYUF3FG0YZQ0lUoyxm3/EX0wpuMvaHd
ZiYFNJf9vWQpLHYFUYVm/7YkFmkn6Acs17RdAlbFMeHgl7i5F/KaH8lmthKEfS84aeQonafyHqgM
xzfF+G6yvZQdkI5H8JJytiVVLUeBrAAv0LRLZ7vCRj/M53H8yNK7TFmW8hOWzxZWMCF3CZuhVsLL
XSiibxqCbhz5T5nvsf4uFrBVJGk28R9iDRUAT33Tq8sY3dL04Zcnsz0UdbwiGZZ44oPOWBMfzBYn
5rlX/8WRUwXALQTgu7p0V6XfOL7Tqm5u640fe9IKhpAQxhVGCTSfeG4Ovr5PlK+SoNaYHOAjFTmE
ldXDZR7+GtJVI5WTmvRJi2zrJc7UHZm7CtKfv10ZEldh9X6XCI4zVi2BruM7q5ss7vt8V+KYySOQ
aaQ6S98d8Urv5IajXP2YyQFkabJV8TO0C/6EA9gDPbjVCXOZT5FFSJGBYHeHeUy2PsgBs2oHw2us
nc2hX0GOELL8aZXbwfocs0ODxTLcpOmSvsCr/EMZKnH8723xSSYhc+uzUjyeczHf1/m5ij8D4dDO
7CnJn2IdS/FCI3bf7cAqiIIcrY2in4MFnQ/Q4Q1kmEcl6Np7HRxw7Agq4YsoSD25O/jgwvOzM/iM
OD1z66GIF1M6RjwyBNEzfzWKpxpEznng+vO5U1H4ca/3bYUWmqxVh7SQSF/r7boZj4zu2n2CC5Eo
gu5pOWaRIrHBInlFBXHtPjrhPZJKQmUTpwhjMsj+ZWwCdfzGB54NbzIJPu2+xCRqzytsMyWaerX8
N/pszPQTptJFlt/k8Fiob4vw0lir6i5Q96Rjj28ad3wmfvJKNukphMkL9JNIDIxOxVC0S9u7Gfxl
EDx5TCn08DUBHsfDJdFOHUl5WYMDT6YpK6VzKQY/Km5JGOLBPSf5DrqdDuXgONkCRuivluq3pxY9
JlZjmYQtwgNdAhor85BabOn8WtgBV3UCJs9ETB6fPH9y/oNge6+CoFF3chu7SJbHhCvbJo4kVH99
XbQxjtuDjL/vKHAcBZewOPJlqcGGAJE5fBNyiFZKvrN/VPjZPHeABWfc6Sjl3cgV3KJzKFdMmYlT
l/N3sl/Eg636NaR//FEaG8Xf6ctE25Ap+siaggcR2pN/+dU/PXtnHimKW6kdxWjfCp8rcHFI9+MC
XO9i8WbgaQaLdphzWFTtab5mxEYO4Z/IJTAWxAIP2CSIIhH1S2EeuEVH82tuL3NzysWHpWwF17Iz
KFUxuVQGn+RMNc5aWouuWP2ggF+IDVtFW5f0331XwUIDxgNxtuNH7h+18a6VXxq9UR3oEdtXfMm6
r6Cf3Ez4bYgxn+SYvNIDRN7y6NSRM6Bjxm2bypdlA6KqJAxpwrM+S7wixWCskGYnlmNVOyX+EtOL
Objy8NL819JBgSjPKdjpG1XwMB2scIgbOanhp955ydBYGun69vhJJ6YmeIZ+mMaDVDxkgJXma5q2
5kMUDqK8C30CQBYKolTpr3ibCXotvuvFUf8dDydBP9OBtmqkLS3QUXANmDGIeFrxAzTf2vFc4ZQY
wk2r7+T+WrZ/cfOnGHcRSJn0DduEXV0iHsp8Tyh0Eb1Lw+/EV9FwA4v2QIRbUn838pZg83rko9hI
0rtJNAoAGFOEI2kgxtmXYGyt6hqkHyXPQSEL4OjOTInVfwM09CBQmEVyk/C54GIq0sMiKNwQ1whd
IG4wvfF2SL7X4sGeFd56XpGFifolmhdAZCeVb+285uUJGWKMS4ouMArvk/EhYOdevfx6nU0b03jT
ovcoPdKIUahHzrdUeQ+bq5E9y5ptf68RM1+x82xM82vSwXMJVOf8XCK+B2A6+U7a2soXr6K2ziky
lV8TlnGNM08FvZFHm3OUIdI/GyvsMMaGIyvnHo2Ig8gJqh3FC8wuKVYKZu/SKTFqqE9tSjd8pOK4
K8udxsRBMOi84qWKSCLPzY1CBE76Abg2aW/SfKjLXSnsyc0iyGxY9dUycxE1CyLJ+yr9gJ2MxDtj
UT2i4x2KXUA+I9LtOF3rkPiMlZz02ptSHwcfvB8B+yg7HBA486s/Md7V3RaJmFx5RvrqhX+EZoHz
3Ejh4JpA0hSLK7l/xOSrqtNT41IpT0rg1XjaUTyYEFZeOeHWaICgIeqMcsfmUMlnX/YM7V+jfInZ
Pa+PafwoJldquR8dffipkxfFPG4UYmrY6rwKpNSTf3oAIBQfaDkZS2mNbaZr7l+HbNOEn+m0D/R1
GH8v7Q2Uz0nD+myORz89Wf5bRJ04Riz5c3nvLUhHjqoji3bzp+tOgpZVp4Fo32WkGNPpQCGvYseB
l8p0l0PowFzLcebV3U4i01GFM3Fq30EGz65C3H7Rbf3iauoPhLWB16iOcKug2punEpMAlqpriWNJ
WPF78Qxau8LYVyG2PnGTGXQJKF95+hDdBAhZ3avT2yKVIudjJS2H+BICOjm1uROHI4ATFNE+5xxJ
8g8e7KYK+UWJP7I2ffoIZ3I+nnTK69W+Uc5/76L5hdh5pSyYaHtRR5TJm5pFOauA5oG+6AtX36tJ
WZOViOETVHJ+psZLI2gzk666dWkrQMb+PvguhsBwy9PZWIdxfCfqwVVJmfHHqxr86xCBUWugEUIv
dfwQXtSB1L9WOaOU50O/hBpDNblGXIEyc0pt3sb5TlGlo1Y/gy3iKVnrbr8me39YMSGpAiiqiq/d
IGWfKxxaRZZMHM0ARMpvoQBAbLOSzvBDpa9RJZLEkDKF+ZVvt4YADqO742qpWiw3kYsviR25wXAm
MKwlOA1tjKR87+6SpHo15N/YRsDTHlO7Aw9ARdS/ETPPWpI7LXHVgn4gAi9N1610Kad7QI6Q+6rE
DS44AHmQ/Y4g74ndX14rxoqQgyUyAUIUT8KlY+8XX8Lwjss0XUAAQgL14U0q3DLkObXhigl5IcQT
30+ONLoLM1sbnxFu4aGEdog/LJtIWfm8/DoJG0i7ClB1ZPpJanBCOSk+4H0jHZvlQqebQfZJHTlX
auOaRXwoSOf87utj2X3yUek9OL66k2dyosxbWn5a6gZODG8lb4cdERSpdP/o/Vhl06ca7hFtCaxB
/Pie2syaLOH9oP7Owr2rz6b2rREtPv0LQhNw51ddy3Tn3DLrlQnfRo1Jr2bXsPnGyIvsNu1e3eqE
Ssh8ohb4Ndu2q/nbwZVoWQa27kG+1D9pvCfDIwC+tcwtM9YkX/kYqtS1JLtiTe8JRADLl74FHok8
RUNf3hWImMTNncojUavcKuuYDaTekIxI7nvRHLp4y1dmRLegOjXyUQw+IQEIxAZtbctdTgkJ+e2L
kBunWL7O7JZsKG/e+FsmRhZ2LkZi9+gn2tJCRW4t0gUVOdV0p68xIMBJxXFMcpDak3XbPkIdsCoS
HKp77AZIusouPeIzksKSpYVJmMgn0FdRQBI1Y7rePypX9bp4R0v3hspJrA3IXrzBuirTm2oZK40k
nUS6iYAXafQrY4NVBi9pCOj5LuUTslgQkLlb5F1f6nea2bLHfa/YRLnSnEPjNQQ1nGm8x/OZ0Bwt
HEzt0+ow6FTv8ZtaXsLpYzl9+uQhF3vVG1wx8yLjkxqt1ZiYOLITngCCe+u3cQ0aXl1LRwWt8gyH
OwrEdu27OCp0X1gJIneI8aWPZ4Kk+oaxXKN+kxkVtdp2IKGedCZqzYhJOFvkAZZYg8HYb8X4pgp/
vnL3/XdlOij6Tu+QSv5N7VEqfvToqUgTwAEwykea/vk6lOHpH94r6wLkAABnaUd2SmaMYASj+ory
V07bndL/Qwa6Cm0MUj41lFDR18KVvSi+WiAsYSa7JRmkOXbJJv8DOWLWF1TyudDcrQgBmXezA+Me
HTuXNIjyIsLPSV4rngRgIa0i7hNckbxXO4AEHVmVc/8naP6J46MSz5NyHTNhqQMC6W1YLQmU9C+a
/iJnHs5wD8BhD8Ohht9sWHhRtzjAo0B3tuUE5Sb7KoTjNH3QkZNKOQE+sCzlX10Sihesu/yzzm/a
+DnXZ79dU9DOwPArI3YSqg2QcM7BHtM+qr5VDb9nccVHZIfQPpJAuatRe5yMTgv4Z+M0LAECDmpx
4UZ2lgDREWvDg/YKryQouRNVeyaLs7cY6XMaIzadvx+LY7oINBq0EwE1beXd7N6DdUh8uIuTdD38
Wv9GV8NoxXkJBBtDJXSfZKL7qKUGT8wvvfIj4rdYglei/CLjURU33TfVDKgzsZzIuPNq7BKNTNgU
JkLhJXWfrXFj4sXDW1PZMi/kCYjGTVhi0daS+a6z1Ss9o5TmKXyBbXmg7EuxqShCJdU5vCCSvq2a
T798o9m4uOgMKiT9S0XOhLEAxjhfBiJC/H+RdgyiLcJ4ngia7oRuj+Z3lRkXCxUzT2p/56gdubIk
gjZ4aQlWsLFaRZc4v2FNtE0LC7272Mr58em9hIVvIOPULyggpDdjcOAcK3C3Fa7CWUXut3DAIb/q
V+wr7TFXtrrghQ7BNGR8tPIKOxNbRO5zljA2jALxkOKd7NmVijIXzZkXbjOcsU7qNfqxa/YhK5Py
o9avRWkmolrqOm4jCTB07Pgi25XJsRN86DmzDH9xCfSECKGVBOcXUsxVLvMz8TJGrdgtu27AVYNB
D4iwXyl1vavy2ZVJEmqCt0x6Nom0BmlEh7GRjFeq/vMHAuAPpeqpxbM0xLU6njraJ4nysI54CLPi
tgAmlFZt24zVmvRIuXrU2WeWLwDOuq7XPctS9tEZv53xU/YvUXZ6+YjK0S6EXeOY3NgOnyIojiO4
hs0xHTt0DRMivog3dB4BHtvoRw3fs+56++jjq4ojIfHIOXIZdWaWPD3ZpbhmM00klH9GI0sWwr1V
GlI2Nyw9ZD8mJxN4L+e2a6keVCjkHSEsMuEngeVFncWBS9g3xkbCq/i2Q1hP/kuKOcF6VNNGF+0h
bIU2Qo7A+UvD/PINGcQlEkVxrsqWFFG8lPDcpXTPI7D1nQbXXm9U6UgdJHwHYHXPssAPpckMrTbB
cAA8KiO/0X5GN4M+vQH4o3FFwqVzishcOOYkutL+uqLP0pExMERMe9h6rHZNu+yMDmI4ZAS8ktoU
AHbOXmhg4eKVO5FYBwlykL8qZkSSkWwsdkH6IveRjzeKHa4DT7K+QAogzt/89AdX2WEMkEXkN/zs
IF92FGzb+wT1zXDLNWleR4yKaEntbkUnmPSrt+90hbhye6rpSUWKzoaANTtZlyk4rvbCOc0fZtry
X5Wwn9uzZL3nGTuTzKEhEurIdlreK59QNmJPkc2FoA8iOcRYd2fAEwaSyO3Fbl229apQPlPjn9GA
BoqXli080tbZ4IAYZy8A51X8rHob8QUOU4o0c0caNn50bhBsW7PmFQjrKTdiK+KJ4C9V8y8dHJ1s
wFWgqlz2tqU8Cv9PpXs18jeDdeymhRXjYMk6jefAIfc0/BswVNMuOHuqXqHGof/JA1pbcJ7w3/8v
GPkdTVC81b10uP93oUI25htL+Cl5zorxRynVVSDtzHxfWtuAh7j7C9VnsILqOLOi5zGAMH/p6pit
zhYyqTr4lowHUkg0a0HAcbOai01Q5XxAs511uV2zx8vCU4t3hoXLfMUG1t8tDKhRygUQ3aLwmMxn
Cjcgnj+z9B84tiMg14Anh9YXQCHOSn+VLiJzBOgX+kQLFUmgeLgGUcz2dlD8scWOEA3LhTKAaduN
KyFp4G1I+2MWW1imfwxR537dZpsUgauP6MYVcP8GJFFsYEY9Ji6NrAn2bp6mggeXoaunDC5bPaf/
uDqUNQlcrRNr2xmkTEhblwAFMLnUbl8GNHhoExtv7haJZoowazTg3NajE4C0EszXv0tteY6otCpo
AB0JHiw/ULcQNHoiZJaTGXzS6dyJTUyEHdqEXDN6CWqKywZxuiMYrL+gkfPMFPfZyddoelbFr4x9
pRufuvhGTj78o284en1iavPzWwRP2iMKWMA3XYEMYLMT8+9A2LQNyuPooI/rNvvrpa8JxTFNSjZC
M0Drv4ZHILMju6ueASsMcJYsfqr8ehTnomBFnqjwCSPgB7RTVqItagB3YDJp/6H9TtWH3EfksWwH
u5xOQ/muK8jUGuIdyl8sSrXlaeRG9scB9QnfddXhmEQd4qjZF+kFkac6hvE2bujTUO9C/ilHu7nV
kfQ2KzOFwtOQSN1GzmVWoQIPDDC8HfHed9diPC+IsBwhV+XO0YJ3mb4ngf7y7NuAgKCcm1x+QnqL
Nz4pTuQFcZu+DKqBpqOsvc3+SynP6XRf/tGW8DRBGHLkQKOZ8BAikg1vFrngJC8wmyOpWqX6jS1B
HdleHVnZo47UyYCDXociTYK/Mfp6wdTqW4y8cDPwpPKOC2DbIgHRQIjSjl6EzSg6SIRrhWJVjigU
BkX7xAELSsX1E96jwZ3lTQ1EsOAdE3QwiYI5CJagRjixHkb+zi6wymKXzrlxk3hZ4i3RLdPISLwV
BLvCkoKkGdmqJ+7y7QAdb+2WXyU01hkkRx5+d6ganw0M9Sy2hCT9dijEjPA5s4lP/cwQ+TF/Qh42
yYfE94vRCIF2GrLg7AXiIgN6ZkkUbTNy1IozsUv0DJz68TWxTk/esh8RF8C+5fCi1w5NsBVMVA5n
CbUwTfjdaQDZ8//qR4rmAYZYhNKSGCDuhUC/LFe31p+eyONUGPJkeCX1e1BcGvHM8q0mv6HAyBG/
h/ONXV8Kv8b6niJZWuCLLrvBSQq4jbABUbTcwMLhz0VrvzFcUj2GHTscXLYQrhMu8YYjgbu16ok9
Hn60uneWvwsAK/o1CdiyOy9zfbWgtsLCCXXBsUDMWyLBVZtbIF8bKE2Jk7l/wLDV8wGzHwpYYfMC
rtSYCHgTyUEGfa9ZJXNAVFBZEc2ZS6yBQsGA6gnNiSArpgjqGtH3IoZvv8n4sGUSvtaJx5tIKokd
ag+4eNHcTyWDZnaqhbdqIsAh+vLHXU5QjnLELkwWoNl8iuJFFM5kGaLd2BnpjroDW7XOeOah0q9y
t/FnAjqqbQvEA5u7iolx4LeE/1iwJncmpgU8Zim0dAUSWQzauLI7PQL+VyXcUEYZfM7jdEtaqpuM
N8VYU/5JYC3jmR2Z+6o66eKWPAGmz9xBci8bHBkic8h876f7cj6qmbfsdpQjUPLnaNG+jC+G6qST
ZxSdixUU7G0vkJSXeXKywbPCIFSVt4RWmhy1Be+dRJCO9mHo50i7G0hWk4S63ehdMb+6SCHoeFhd
AoLmHWjEwIYgWmYodGdj8kxQqTjjuoq26fJifUrE0ToUfc9Oh7PMJiZIWVvmIZBeAl158j0yWG8u
cfwUMMplbQSiYCIj8sF8UTMEQHvVV4iAhyMiIJT8WcCaA2EQ9rIuvI4UTDTt+dnQ9lK+B+NeOAzs
EstThhYLzMNNS94S3NJE8u6F9FD3nkEDBAxyQsy/eOKJjy0e9+gHlxhNSSRTSRoiuJghlLytm6l5
9YremBz4gyylzME6a6m7Nt9MVrge1I8Bgsl8C+O3eDy0463QN5l+ADmCZ6JBhCdqtraYcaJbPq91
+UoSE4N5gXI9sqNkk6hs7PGhbTbdbI9rArQ6GDOvcfm2+TzN7WhthVcJlD3u2v6dKR7FzUojiZ9B
OOlB0Dk7LEo1sOc5FWWSOiWfCevqcuDCxwprWGlsJXwFI5Y0c3nqcxagntGFgDkEvKTqNNqe2kVF
wzX1ja8MI+6uo+4kEIA1zGFl1ugT16MEuj3/+WiiBqQ6t5rXq6b2yWIEi8v7EJ34K8brfhOP/5qr
JGkM6arNtp0UVJ0teo5kdGV5PRn0GXAC1dVuhl1hG4NiQmd1n3Wo0OFoAOlL2ZGJAauhF+UGTwMi
VgiugfXShYuhpFF4+tVr0r+IE2bV6VwCQldtA9iGiOY9YeIrwwZbBlQw9RLtDDqECZMo1P3E4zsR
FKdWpL73v4aItenA4Yr1hhe33+jbXvMq5pOV7k1uOd6tiQ0gP+nRdoJ9lb6WOGhoa4XNY2ZK7ABY
hfMSeCKk6zA7YBpTiJRiGZpvSv8bc8JQ/7CsfHq6HwEiBjSYSoS0nbCsuAFi5vtHZBcmz1oBdbOO
kwKCrKdOhF9r7D8CyauZCO/BuLjNCK//aQZYuYp4K4ektXjfMERA0S17RTkz/zCQpInTEmlqil9S
s8uKi1V/LgNX+csR10ZfscGSbbL75bzyCww/OpzC0BrjoNEPwToCUx7ECMsqjBC8eqx3qInE5kn8
nx0a3itKyLiAM2d80bZIeFp8buOu8UNbYpit/UssQFqslvZIL36pFA+tsHyiGVC6E0rw5QJfIGv7
ZcCSiFW8+g9Baw61/qpThPzyl5JAjm+hu4b+xmPQpd70zLt7k51EpKlDcYvRXqVo+BsOTogpWwnB
e2zfCcODbDdArbeFODIJcO4QmyuXwkB8yPphtKivXvSpUPkq64sSJzMPVVd5hG7x+5CGSLuHgFE4
BY9T0C2BdC/HXPOoZGg1UM7F/+zwMkvaxjJ/I3EX5le/fU6w7TlC/uU9sUyUQaxI1WpIfybKYtBR
R+q9seP1xPe4Bq0gP0JjJaUF19WiS25jlyVLSX6M1EpnMGvLcTqDALXNIgxhY5/aJ9XwtKxG824h
vAv/veSBIFZjNdMsV/G789qgonNHUB84hJB+rvKvKviqHJHceOMyou7R+DsNbx36EeudF7bJv9l9
KuUWlW+gVNiADIEDjIKznqj1N5mjL2wfpvr9PQFVh7aqvmPHtgPlr1sPoLIFBqxTsPqpWFKbECJ6
oHIAYERzmis59fwSogT6p0KOPoLu2SIl0Uc+UMTnFr9OSl9p6f9A48/9pSa6sXTT5i/PfztfZbhF
bt+9TIvwQ09lfpMa1W6/c87grcJb8REhuccc+k+ChCppSzJM0BVeBx4v4ZMzp5pISt7EyikuCOv7
Fw+7oTixVCoHZgXu1l9FhwK91svtt++r8yjeF/Y/2ohVAMsAajhcITBF6s50H1GunrlDjchQ2yWc
JCr/u8tDxTu0iDUAmcptsOn0Ty34ziAGB15gKwJQwP0LhWILybMycofMlVWquEK/48xT9ZNJRlxb
nxdtw9jwqA7vluRGpssq3kPkcavMPaYkfj5vxDrzKE6W1xHLBFhpVK2FaDFUADIq4DmkrLAfOlK9
1yxkDv7TlP7mnH3MQ8NBMc8RFRqIS2b/tKo3btrNMO1oP0zwWg/pqQ+XASSPUEV+NtU2EbyEI0l3
MIqz9lf3pdgxuy6si5ADcJpItuB9PlAFVOWpwiNY9d8AbpqxbSK6nkm3Y99U14ipeJvNEu5r8JZD
PrY4f5DdK528UgDK820+USd/yedtm+wIg2/kfymZqEI+QZPoqza/ROI+Ra2lf8FEr/p2z9QWXetC
csI6YaeCnkfCHywxKPOVD22MD5XLbTptFtTG797FEIWGtBAma8QKYUP0PXYmyAS6AGIUTtxCgXGw
Cgg1TuePBInucNcnuD2HNaDpWZ58dIsQdovT78SlPCPjEuq3FPSEVcxnL3P6aUMbBllc5MTrFBqJ
TB9MXcvsh7p8ICDrAB26nProXWtaHhUwoP5WznsjOTQiyx3DIQFm5RH9igOsLMLuAjcJ6YuECVxb
H0bvdiYlN7auEXA73tEOA/zL2ITS7lP/kym4SrctbS3wjTMFpQ73noRrPN/ESMANPM7iSFhee6vd
2R7Ko9lQOu+OPGJcfZibNONvcUlQniDz92fbaODB8wh9TghlZ5I08wrNK4/kKG/JbPBMqDGVjA91
ZYJifBgukR3DIWIxFCFHk+tynnJx9YgVhj/ShmnFXEiY3hF4ksTVUYIcbuBmSuVXsL7N+t2yNux+
Bf+XfNNKpEC23z0Se+DjkI1XK/5RWOz2Puf9aAN9oNL3gRGxBfS+yfFuYlX7wX9JmyLLN0MD91p3
WHRxXeYpyBv6qD42xQ+lNjWh1h2wpfJcIPsuftP5qX6PevzG0U+uCMLZAnx6APvEqLAwEOItrNM1
5TjrhJivKFjAl9mwQeDyk2ih2ARf0/Ktpp1JDcMbhLTHXNR1v3CMnMFEqOr8E3MgQ3GkA5gKr8B4
WIi5Qi9mUE/3cfQvsK6yNK2+SadQLp210ee93xz9H/aL7icQ90nB2GvyMwDzZs467PR+0gGjEr1J
sXvpoNusGfKYGIdEdJaoBUx7gNz/wX5gKexabbdjhVsRSLAsqw1KUqt8a4p/03stX4pqPUBe8ixI
LiXm0nzU0Po3nzWqTZl6cXa89AaKUfvojr6z41R850641hQI/cTBmjkmV/orJ//HsjpSVswVnBgu
D07tf6awZVQm3xidAkIVYYkqhxAVWOuZz5J9jLydgZm5wPxvrNLEC2K1c80TJgg7GXlvz1PxIIz8
YrbH6ZJ4qDrVLdHhHjAK1z5WlyMzgy9hjQ9tCJ6+6vne3slBIEziye8m9kef2itzrYEXFkRYsGyH
32H3aqXnf+i09WgRrZEuQunnysAswsNdRZdwbdnyYB3IteD8uhIIiin4JNHB4TBqjOW5QvDKzMSQ
oKXn0QeWrFE6pm/cRQnQUCb5BFuiJUauVNN/DSIrYHNbJF0DqhNJO2bEgLPK47sAwEA6QxCFg560
XeteSRLcgvGDv20xBTR72vmcaMZN8GuV35H1NcU7duU0ug3SphJOC6DEv7PqfrWMnO0BSrnogP5U
yrOZmo5MN5iVD1N7a/OvIictSkTk4IX/5AjqlzPn2yRnmKIhK/6JupOQP8A4Km09fU/Rp8aYWn0V
42NgA16Y6kXXGQ3fSDU4bhTEaYD51Yek+nZwoODVNvvKVh3T+v1v9weRT4S/yCUyhTaLRbuBQp2h
Cuy7ced1D4eCjRyi4jHx8gsEh1+F8jglGwY8HYHaye+/BO0pZyPU+rQKzaVA+DfWnkJW3K3ht+ig
CNcCbZ4LxzwIf8tkmEW/Yntu/jHsQqlR0MO39ugBooTh3nFPz9oNzbBKkIq+86OTIp/Fnnj+L+JN
UNOMdLKcZN0VcT/PVMTq0QX2gHsgbQn4OA/K10KeNEuRN2O3bjikajAYZVtMyraZHCPR+0Ml3X4F
aw2tPrIM9ZhwuVVQOwGvHy2q4JG8AoCkGSveIrCbze9GfGObMTSiOLwBxAlNYOmQkxHgGFL69yn8
laVFE46/5qNST1a+XYafMb8uIjDkRn2/m8Krjjq5Fb6taZ9W4qrNHjTIIF7Gx9PP7wLjvdpMjgpW
UxmHpv9ohJ0e36z0lM4a0Chv3nADXsQhACW8UYX1cgQwMtLoANDoja8iwcK1a0YgiUMV/gnDZWw+
FNR96rlKLsHMzbchQzkuGEsO6URh3jqzkBP0k50jiOugkFwaggHvpOYQDcht/HXQnmeRCfdgmLdO
v0fhXxS/D1AJHfIu4EsekVqDBWPFVflzcMunjM6B0eUV4hcPqt++dWHsOTC+GwSKXcbpTF68YPO+
CfFVVy6C+FCh9oifY3FK7LS560znYXhaOLllGbKSR4OiMVGugbRpzY0xrSuXiwSW/J5ArLBRtyWu
A/2SKvd2YohIXlH/m3Soyy+wAGidWNtGzG9aLcEO/+nCpm/2EqJncN4lHHprFV/Lmi42N9+4/36O
OinzLnCF9qwj4ObuH1o2kl3lKzZGMkAzrvdY+E7G7+IEyx+RRcfsVeo/C4VkgOHM0F4G7aFJTdI9
4OhiWyQCEI3inj56gQN9gH7bGPU+Tz/r8qPDZFk8qChxFOlxKcMvozDdAYxdZtbu/jrNWJ5ziXSp
0DPYO5ftyaMRtWsPQEz1Ot5Scw4dsxCQQcDTbbpW8I/giTX0do0uGmUyhkLMLe0fyZrUITYomx7s
TuPSbPLCNWN0QNoSQovFKF8+qeYAku5WFRbbST4J0dWqYO45CxaweUAQvmubS5kcm5zE4124Zjrl
Ahg9sA09cZfS+JKrZcFI1GGD12EhyNFtLsgKgahYY/Dzo0xqSegELFhkGjafV3MX5cSZ629Rd7vG
gY1WL1WOsvyRxsw2KS73DBB8F4xvU8GRh1FnoX66ioEObFB2lhEDqhBFco1WjJlNLTZCuAE/0uqn
uSTpZr8Sy63x6nWYX+NHaSGpV0q5BcOLoaICgRMeR9gcnri9LDDmECUNyFukoIrZVPprMl4KYIGc
lNRpn3veGa18B3blckROW9nMvtVjWa57uJExfwYDXVMcKgJ/QNf5GmGFa/UAs9us+vHSqgzqK+yP
hkoC+laKLZoHkAFQhWo0f2wISFFWUpU5Rvg/ks5jt3FkC8NPRIA5bCVROUfbG8KROWc+/XzVA8zi
xm5bIqvO+WPAJzMApRKtRL9F9bJ1Mo6j3fTF7y9gB4cLhV1bDnueA47QirViZhAyfSbCpG1/cvnR
VW+ZtC2adUByBTAm8j74UZNkhqXTmjMaqfmRD6Z/hz6YK9A8LUdDVfBSQeLIlagCYX3ApSjJz9E7
m9mvXzHuxHtD2rYl1hUkNXgLl7LJMjIX8IV/87knKN3yCawcuSyiBQEswyWNfsQObHEK2qRtKBDD
Hr9z0v4MwEaxsuj6D4npEsaZmHUE2762pK/FXmEKB1n3Tv8UFtM5ZCwlaMYGn0aMJGvvNfiOd4dK
zciIGlnwZdfKg7nNER1lDSXmEDNEhIkKd8sGOCHfbKKrNplQe1foT1SFY/mta9olO+WCTJyK37gm
Au7fGOBUm8gj2xXu0rxF8l5ICouYNF9YwbQ+edo1GE9++mFQdj1tY0liWOZwmkNWIyOd01lFEt4M
c4S6pU1vFCTHwpT72e93ZaJYqUkhkSemc7DFdhBfSxFfGhqf62MOohpYl1a7hbPfjukfFzWyIXCj
ZbkONoN+JgK39Haxc0SpyUdPHg7G33joBNAgpNyTJ82C5M0K7qH+3aj3Cdke6aa5GzZrM1mq3wT7
mguELES4ewuTAJBK7JhzSk9n/dXS9lq3CuIEnTjp3cR4VdoetT8aeew7DX02oEeFFq4SlqYQ4JVy
D1JXMgijzKeehvoFv0PzyjG+LYsnX0XgcGtzvlTDPKWZIx+Bc4ZniQKILxr6wYVoYoBhFQTy7wH6
lPbqcIv21alfIDihLMiC7Fv00Hh4s9ilIAfW/qrrfvviEbJ+2Oa8SO+RhTzcuCBOxvtLZzKXvTif
mKorWh5zdmWXNZu0CUAskDZEhgzuPbys9jHobzHEUddobl/e7fFlEuwohySy/KbBLmPScilazH/G
pkSYx9OagSgwYssx8MDsRdgK7e/LJqjW4vmyWUXDIt/Y9rThWVu0Ks0IFygRCH8GrY39jrJCHGhe
ySd761mb1OlUEPIRCG4mKHATF29xdxLnq4fyjzjH+a+EnkJPPj3lN444k8hlbWvqhlxQXlR8e7Na
GzBCQXBCBNXMB62ACu5Q23duYlmzTrlq9Fj4w9Wigc2+YEyosDr4OlmL12yA94MEsW5IcEkX4+iP
tkQmEcn2NjZcXXi4ac8m6VHg/47775PLtDXvuGszYYtj0K6O+ABhn7n6gDngCwQuqHPrlgdqDpfW
eJaWMo4uN7Xe1eQPdt6MXsQJ+Mj1Zf1id2uyiKUEBRWFKI4PWugSmY/rV6E4uFwGIzMCcspCfnje
TzBmyw4PIeJKXfrRnb8wf/hEInDz87lq0ZLgtxnhszGaG6XlzOxvMRsqZuJJeYqpUQs/6J2ZwYX8
oC3LK1aQcB4P1womWwi6kuEIeEEg7dj85NMKdY74IpoSp56uEqJDOgzNGynA4bfkYcjmoXDQc3UH
YnURF+PYJ7opQ7WcYJqedjlnYMDJAtdauUS/iBkso+mEqiQWd2w5z3eq4dF7zT4DlGtcoouC25sE
MMB+e+Fwwpe2s+iklBMgmdNMwPFL50AJFu+/K6h244FUwBzjAxuNete9LW+59MnTFjCcO8NPAu7i
AHgFALl2UX97E7A2rXMZb31AzpKwjRCqVbGHIBl9l2LO+ISCxeMEEtA1FuWVLxTc0pzLCOpRGFag
jPu1IA6a8KuxhMPUTp+1L/KJHKAMrDG86jW5y7UQEyGMww65Mr1s1VkXPSPdEH+a5c2/CXpDbSMI
S/MyxG+DIEs4awV8W+GPSfYj32I+fPKs8+oCdpg7mBoTVq/iCk8CcblqJdzFZ/blW2B6zR+XFQ9R
6NLmzGivzjVUKjHmzXEA62BCVes3k2T1lb+p1ZfkhvRwHgSQUSYrb8WtC78nREIKmT4tioyYK9GR
ELZwddn2LRQ/BHd9RhQcmKm39KoPlbaCQENzSeJOhXHr3ProXOy/uCGgQfvzgRzjpxWd+dIWBPp5
XBYIP+zZo/KO3ZwikvZTN76A7Sk7wcW18xZIllU+BcdZKOTphz0/Dt8f+Yf4+9bi0AiQlkJkMWw0
2i//Cs8dXjB4T80iX303GECVPaiY+jFq55QWxNyyUDzUq16l69Xb1QRJj2dgwwV78VyxOUoD1ImL
eE5s+EYrUM7zcHR2NjOZvPXyoX925rdwVpvhK8Psxycjw+kn4qTg9XwWDjd7jkiI1QyMgxRXflIH
oLe+dOiJ8nwnToLKIgnJTZC62OOX2vNJxNjirY+skriBUSzpX1JMw9g50o9Sui/kPyu/U3Q5M6A7
/be4/Bkqn0wZnt1gV6fnmr2e5ZOEknJrxPcsxf27Gmn2W1UA1KHMOsrnmKJFp3pkAZTD+/4oi0NZ
XlqaLPmDj9O0mVAQUFzJPV6xizQIF5iAZ8681RiyuB35K4RrSuFoSbAE7ygGW/nJbQquBPlECJXp
rOsuiSbAVfJkg4l8AtjDkoAHZD00gmytFkMQN0AdaKztqmhFXfTwYyWcQHQkY55kkWrm14lrWSUH
5biyZWkt8r4MFPkmxwW/gieRl9A77BXM9qRcDXD8DcO8zHCVz79tgZJzt4UkiIn3BxZsRGuLoKuk
xxUKkRtvriAxoTqUIeydhkiyAxHtJZYrlFyTk7nIaisPNC9U2EWepMIZ1ZunvLca+e5niHq9uOKY
sZz3OLH4+6XlGLF4dMFMk+cO3Gez9NkuvazDfDbObQgmr3/hJgQ4BpH7YJMlzQqEkYnxhH+4xObM
z+xjbg6hgVX1bpjSP423MQHJHSsUtzkkXax2M2evtdTesrGwBpnlTmxC1NYa/bZIUHvOiS41DibS
NjieWl0X0T6WN4a0JOlXflKZR16vabP9Ig3lmdSnDwspaLLONrg51D3Bg2I5wmQ8EpWCuLMJllbX
bJzwqtNXYzcw6fSBoX7g4sQ1C9ft9uJnkTnyGe7sDgQUVXxXJJh7F539zronrAc537KYh9WARVF6
l4p1nAaMzfdauhE/1T9t74hDsw+JyKRTyUHv7UQzx0TrrxaulrQLtLuuBRIExO8ZjF9YHhayv9HL
z1b6K6I7cHiWnzu0HD5AuYFUUIGJBTIgDv/gWQjLj33yqdpMnMR/1mA22DWFqspisK3GX2ZTvkb2
XYhd87OgRqLWDqKLpqu52jvqlkBcwK88vo/kI4hQyoDEdsvW2ifdX1HeVNQe5GPxbJH1ORSLM5c3
IU2o1wl2ZNSChTUXOZIPaeXghUTlw7ePN4g5jfCSteoVcxqzRASFbhezMccx+jngF5x99dkfpneQ
hJ+KP2nsHtZ4E19HZT778FDAw8Qrp1rpKjazbTbuY0BfTehP4RpNmVZRjtOKsN+o40LMXxXJSRJ3
FMZI5IAZmfkv8ibEcapIWzhnhxwXorPBkZ+ZgQ/k2HownT6eeHKtS8xyxYZM00L5CjXGCmcnyZ9V
991qopCkQqJEYm9tcZsW88JCQooi0g++bfLEuCaRptwScR03O7W8euqhpPEAIYFH4JegZH2u2p69
InMJCURrZ5i/AK1+cQXI0LnpE1dzjqTAItsSWY/GTP4e7U82yTlXTuoB+H2b41ukfhpyszCqlwZz
QEAOsOS47xyq3kFHQsSrAvb0iz/xnYbSi+zJ+YDNg+AhTNQbjme+iGbYUva2wVGRsswbaz1cpiX4
7ZstvRXOn6nvOBVy6eWhq7AKeTZmLz4Zic6PliUu6ejiPJoF33zDRhOTSbKK3WgZEcQAJaOhnUeZ
E/oHzdpYxlfefOrMLkVwnSQAB+JwFgBc4OISokRK3ZPpqrBpaCPgZoT2MbrT98g/MTBQhB6xY2Kw
tZca0a7GSKMtSJSyAnCYhWWvlXoTs/+Cy1jTMe80lpgYpfxPmKIcR9HB/JDYhwTBWdLsYBlI/skA
HSN61MM4mjcy/xHzmtrdhIyJAz7UOdAOWnOnPjGEcQiaCySL5xMLhpTQPof9PvAufv3Aigbg7Xqs
OWYh8fey2XnvZN4JRQrIIsQEV0Gcf3pUZJgHrT1XAEHpT0ym6biuK8bKxl5odThPlV97QWSp94NA
c07HOzkoBcocQn4iAQkgdzZO6CXFxtvVKjYqzH0Z0swGwfNZJTqrlD60WptV1ttgvE9TtTFMDUnl
5GY2+pDkToQ3hoAFkHla4l9HycdGgSY8M651oGI4qPdJBVZNvn1BRE7AyxBPDuTabxH+OcZdre6y
93D+xuW4gGNhiGxmMEu9gP8cb8esTj2FxLExu3ZEwn4BcJTbyAdZdAz4gYOIwQjxNECsifgw46dT
F3Tf4pKI2KVnurmHqJa8N6Fet7qnNl1V4yX8fBMnltp8Y80SCzv7cJR+SMFXMD77EavWTkK0zcvB
Q6miDq7tjIkAJxnWe+cW1jiTDsNwsSgET/t+/oCtC/9qNKL1MwkvWRWSm/Gpp4Q9zQpG7Btx4YhB
MPWtibf2/lAzkk5KvKIJaTbes+YmVx8AC8xhy0kDDFv1SOxz+Y1iwPn4MHaNfSm5ojVUe3gQUa5z
MUun5qrKr6D+seN9kLlodPcUy4SdQA5911xI1S1wLvwpMtEWpT5DbDJTEQDgazTCC9nbCxtniddD
m1dcTRtF3fYklqPRJRULuwb32Vzhrv4kYzs4yj2NXisWeZ6TpkIgsbT7txrPJheVuJdBC5BoLeVs
nyTk7nKeEfDp/6jWAHiOMY93YzAvBAn6s7OOAFbaaS+SgioPs9eX7B3l4lgUvDsA69K31bxNzgP0
tIFrsdnAhulYgbF4IP/PJL30AIl9ha1jeowl9a3rTr2nmNkiakwoLKgXEwmvV2amRf2OzovATcK8
8pXjCpXHpFxHTJXA7GrjzBW1WziQ/ZkBLXyw1R3mZj3+LtQvi2WiRPrI35qRPYbNXyXCJnKJIJSj
fVpvUDJ1xS6SjoRjzyrMtMo6T9Cqc1oa1DEgBhTfuxY6c01fGuHGy97r1pmNjr+2QLGE4Lfx+Kok
CoWXYuzKiRwQXnPEDNJLYFa4HWY21IPuHcUn4avvqbXLJwImYf3HQx5Wi7p/r03yNxm9LGfnmXu+
3jE4431Aq1yhVIvQejfwErZEhF3sasgtpOIoxW47PC3ULWS0z2Lv/QF1nV3GRTFX4k1ZnDKVZesk
foEofGkygrQFRK/ygBIjPBhmgyMDYYs1fA/rEPiIZR5p7Bk4eR6T1FhK5xrPBup4hdDxqaDZHX5h
lmmLeLoksDlnMDjN5852eEBSupIITqzncvqe6teUzFiD9Chf/87qo1bcJv0jQMKmoolrHwxUaEGk
N+Lewn7BIBQ2S50XvDw0C2q1JwASihI0ojUd4psNXnQZie6k/BbatcHXH7kZaLKHESlO7goAbk3f
V3uGuXoQtTszjK9aPmT4iZv9mHFe+W9j+VTROoq7VuVhpG6KrHak60DVHdw62gSUcRymJVLvqNhY
+clAEx6uKKZgaIBkJhYQ9ibYRemiSW6pDFY7/3TsiHAiTvKxYvRme/c+nOgg8eaK/lmEQsQdBOVW
129CuCKHb+KzdXrMR9W9CT+dFH8gkF1F7MyCRFdu9o+x+FIsmtyRQH1V6noYN2H4GPtXWr9J2W/U
fGUGtxB8w1htLG6nyEPucEJNhfto15SvHHyaPoZ/26Kikth96Etyi5mPudvz8kzyoV/92Hhas+Y+
gSWxvI96BoFD8+ApL3cGjTux8hHr7x3aJrn9kvMdgAMXeBa+V6Z36JCKBFsZPD7S95zcaFZ/S9ud
QkykS4twRHUdiO3/XOcnqX/YhpvbBA7klyRd2zOWleIU63+tbM5trITfJvK+h+UaLnl+gvz1gp9+
uCD2nMRHam07515ibKHxAXTlk+esLJEkWysvZG/kY6i3Ahwy0EnQ2MGSpQVL9BSjeNpRDZSvCGX5
mBzrbGsWgvHuxpd4EbF+jOCYGJgV0qjYQHTAW+sr4oGQlGcJ09rpP3wzk3xsUdT4Nqo9FY8EFXTi
Btup+UFLV9F0krVnId00vA0x8zFyDNilpUI4ouGme8N4y7P3ZDpY2gFDYRW/pRxhhX1BdUP26oqJ
QVdXpoXA6Nw162E4FxbKBWcZFw8qEDKUEKzlNZnb/1uxIEg47NNkK/D/huNJpxws2Tox7SNu23zY
OcGT1oeQQaIkbc0lYqme4hIinaQT3oMRqzMTk7OPlFvVEzz0Xlc8dkInKrhIji93MlhXWCPqqFmr
+c9gfhVom2PANzd30/Y80BsGxGCuhZMv+qByO8btS5SutxLi5Dg4DN1K6lZOB9FIigbK4sI/N0ig
mH6+rbd452s74ehXGu4Nobvb2PLaV6lrn2XVSpO/qMdwmnNIEjaqHQJ2l7JNA8kjh1dBWD6r0L8A
lUfq+pdZv8GkJA5peDyr+839G7n7QG6hDIPD3RDmN9tCkApbUS/rp1VvIiA2f5mpV8s44dRIvnIi
SGQQcQCo0v+HbDr2/7oDcEj5RMYtOs3nqK4MlSGFnWHZVh8p8ltiuYcjRC0NxjQQwHBsEOgiZYB3
mheMpg8af+Z6udY0BpHd0P4ywiEkBdnlhw2zaxIh++0BLB5RzkXDXWX64RKsiYyMY5h+cz0E6d0i
+Uf6l7kS93vYVjRVEXivsprI0br78qHgITYhh60Bl+b7CJphkXGtVBfEU6m8zmQRpyrFeyrjKHSz
DhYRjVFns4pPc93/q7qjEAeQCIFcm8/p3/V0EhhYlL1bdC8IT9NEOK+B7S19N3qQKCzXWD6nQ9pc
s+JOlzkSl6YSAVbHApG6CWpX62TvfNnFWUNaLW0t+oOCI6BmGm9w2AQh6WKnRt8zK6U1hxDGJFy8
xUr+lCkIQr7hiMQHwn+ohQABvJMGkAw/hbezmcQpZKhAkWSunQbSZyDXA3aayS5DpXKoQhKJBCbC
649WER8tn+dyMk8D8UIoTwtzk3d7KyDo7eEwFZAyUDDFOSpXAWS/dsx5sD1EKFsA/gL9Xgs2pgOc
iXUmGXR62q8t9YUy8sqpfhEl5qVf4oEuafRINIAtl7REOzm3NSlxQQbEvxJpgw5wmshirUZMIvXe
L4Ehzpr55tRfvPRzmtlyuG4OyAZxqKZ8VC2mgFXb/vmYrBmWHPpvUSyjdMB1K9jUzL9pfDqBcx6U
zbjUl46PXT5HO9S4vvX8/Zb537MZJv0PPcGsoLZb9T8eHBgqSVGXOuvlXe9sSZ+OaHJKEVU7P731
J34Gk0wLr/TndX2pc2BG12NEvJcLNI/5t9g7W0LDunsEVimpn+Qoy8UefzpZROpIVo7DK6etRv0y
SI+JMGdLe47J1vcvaBRt+aBpwkkNJOLv6I+V45Xub8HtBuXRtM/EedUO4tNbLh99b1OEBwvwcF4R
IbdBwTZr8p+Y63uqr6Xu6tqvlf1lGvEMdPYsm+YjKh9O8qU6d3kWuH57obFhPi61eZy/y7AKQudo
omuwhoxpK8e0+mrbg0Z4TUhLNWvpEnedlz06sAGlMv89RhqPBpELc986awZGjE0fEKq5QLS8IPiF
UxYry+S7LZgUmH/QbHVmAq1ZGd9QrmTWoDEkDUgYxk2XF8H6BgICzUWVQ1+AebDse51ek/47HM+5
+tOH6qapr02lQSkTB0QJj259Jv1+yo41TG3CrTdBERTKXb6Z6B9S6p65OmHG/JtIvkrNl4HecFgT
JM0jfSTkTKtudr7vWB8qp1gSeENIFjCy2FPU9lvHsDG+RPZL06/q7tQkF5kgsHwvA4ECZtH4i/Uj
8sH0OCu9TIQvGwxfvJTpivs66o7duJ9q9LYJCce8UuBmMjFYR44AkxkMYUV4DYw/DgUyUyx9TYWN
5/9yGiCo+50QaQyAugwqHnZI/bdjZp5AD3uIx1h9J23AgIaktRa8jxbqbTttMBfMw7+kRkT06jwo
re+h3iiQdfjge7dAnqe/Ev5g/TyGX1K6UzkseiIGh1sHglLKTLNELejIbp3sR/LOhUH1NXIkyK+9
8LqqmHbKTSdxX1uc2cd/MirpDno0z0qyN5dtslP9jS09VYOemBVWjU2M68tAzdHyAiUXQv60FsW8
CKW9TOEpBwJmSRAZHvhMhROglwnr29Ojle3DkVDRFfJIl8SJrHv1WN3rbGcpe6LiquJgFZd2RiYh
WgTiYYq7Wl9h/Qss5xZ680WULrlD0Uk1/XGITiP3i9xSkMPsCFFN2t1by8SYl/e6fhuZ5+urVV0d
LlFNXZMdmALSxWh0BFBVSldDfdAPZLXHMKjm6fDe6RxY0zc0vwjtblDLIM+3uxon3Jb0dnMD/N13
7zQszHEpZEB9ABO4A1kJtfLiUO2Jv2AdIRAeuovl/dn6YUIfXfSI+zix5GCYBcVJrZeFhjiBuWut
RzunPTvDnmzNEeKd/HbQzLh7xT7nXX20WeRVOia68GSC1hdZg3zopWkbKd+m+lE4sKdqpbqpi+1Z
aBb8o4TWIRKiAvaLeJlmK9LRhW9GG14WMGtMBMUcSUwO6kzWcb+bzLVjrs3srJSHCKmWdDbZ4ArE
5k/D+FDGayptMoeu8VdeA5Aq9VIKStKgbAI20PxhCWyOjITzzPxQOAUs713wZcT1ok61srewPxHS
MdPSw1RuY0wlCdodVm+31y72578PcLxhqXXp/4u8g+zc+u6TpBeuGMk7IK3OFOR9SJmzlViZ9Pgm
/MwRL46MlbP2XorzSYv6vCYWmVeCk7FfWgYevZ0f/IjEuYpkgHyb4YF0tDe/llfouZ1t3aCMIvvc
seaF26anoL4WtXALmdsWK8eovnTvu7Z/kc0sGgSBFnJvcarozQkaxI5YaxfMyKRXEWOrDaDpOJYV
AhFpYfJQHG8HDaL82vDCmPvUfhavISE91cIxxH4hE7HHtx2QpRPQR9IiYPF4LAedtAwMJxn/1trb
wzYYfnq7BJ3GQcPOisUMUqUik1NYqNNdbR+nAXn4gqk05qnyVmh/cCXxd2tMCLAboXrzlZ3Owm0b
Z5NyK6HnQyhDOi4/bx4Qa0Cx07wzt4q5TQEcMuCxFtys6OknI47QXPrpJsftZu/FMVo7Lj29C+Ot
GV9Ru7FZj4Y7WZGJRKS9Aa2kQQNMI8fjgfmFVnGh9U8qIusvEA1zzhfZ2he0PSxQHnfWuycWdRKg
oJ9chzRkmVzZnXZVw2eGP8jCdgfLGJ5J7RvDY9Eua/uJhgbZPa8jllZnvCrhnXRpB9xUDbxjoX6K
shZOoJZRhSyBFrCU8Kd0uEjtUY6f6FUXATgzMVPxDllpaJ7rebDEMm5gMDfmo7f2mwVInbhmbP0Y
sHavdduN4hMze0rkRovYWEYJI26JjnRNBw8dV4TeEp6IwxVxtGEHSISJfXyHNNNoZC6ZxuwXMnTu
qDY568YryXmVLOTA8SlJ7ggpyPRViQD1CCWw9oEgLqhwB/EQQzJhwv/0QtS2z+Nj2yxBrNjy0gQz
wdL3noNGKO9xbNfEQMUomvpqbR30/GAtHuyH9mxycwIY4Uowy1Cfs+pisOAtoRoaw3q+7YK7jeRd
cha9R6vSByLDaA4gGV7ELo+mTAWYVY+VAVT+bJA++GtIu2LYiykfJ6rE28Ybz8M5dVtp3BFTy8Oo
kalHfpphrZ8fVAWS6yj3iLPPSbfKRcIWqUTOI0mXwv1XXPscrmjDrfH1yycxOXeQIV4dIrPJtf0X
2Idcl1BbiEgL+UwuE6ntBsOZvAWsrL5hzzMs/jnB9rKtuyY3o6FRaw9Ht7NnrJJLcvNYnnkmO4fa
uXUXX6BMXhr54CzPiBjJi/CNV84bEkzfcUSxnvA5kPKJG85b5MNhDLZJxfYsIFmSlLpTbSF+WGkD
wUhkh1BVQ/Q83nrc1Uq74tcmkaZPX2N0sJMdEnSPmAN7bSN0Mq84R+Z1A+O299HIkwieatuQAGKD
ksojRAZ4vKweoxqkF06EOmuGN5KU+QVAiBNU/j3D/bhokMMIeBKJSh+vpvQtI/DOqXfhuBUGZKV0
hZlZtXdFfQm1LYdM4SDuJMKGx7V61Phz9V3KkC5TX1myLmwdiz0N9cDIZgW1z1Gldhe6OIrxmrfR
fPLhIkUwBWSEZHBeIJr/XxqtMBLx7Q0kjBKkXrjSE5dyV62mO0mRPirTbLhVOnEl/iFsvgZn1QnH
LPyj/5WlS6U4memWchgskvhNkajfp2IhgBcvXUjM+OohTl49pCZBBaqyUujNZNljVzSIohJi/lG5
t8ab8GJFHzmqb3u6iG3OCo/Sgvr57uAjs/IpBXn65WZS1rb3GJ4ZoKt0krxbVe4sZy8bqyjC5kw4
ZjMiuLgmQs0dgMFEryfBAjD/g/YdOmcTojm23qNVsCLpcAp/SomjLTfng/SXkOmXr8uWOEeEwXWB
e8+5ZvJO7+kOZIsjbvcojxtHXsiEQoxC66cc2ubrwMfQMJfW1ZnYw3y8lHT5DPopSg4yElv9jPgl
KZsZSIC4fiNtw8tblh/00/BVxxAGPiVUIl4s4GntXeGrzOvPlNpBlaGfU5M4tByBAWhvyWDo56uG
BVboJ6VTjdBDuolfsCVJIJVXo/3yqTINsV6qtHbDiODqRoDeVmgbx7URLyX1qQMFUIIigJdybyEl
YxGy8DkGG/rkZg1LIMqzLuQu6156QCK8d4rylUaO6+BggcC2pyB3I2AQPLFLuKHsk7kgKS9/SXE8
tzlEASZFcIFAkrjPU+yU4biCGuMqBcFZteGa3mCtumBvHtjo7eqLHD6hhLdvk5hVOmhS4yp0zIPz
LVbsflOS31F/6G3vZtg1v3hLvEvX7rr0oGgPYRsGsfXjnTlsVZ345wW9K1Pzq5dvrfnlo3bIEdsq
NQnMQB9GuRx11zDfRshUou8CdSXWttC4CveSXi4k/1A5R+jtVY3yGFqHmAIxJyv2pVfeAO8ttAE+
aXyQwByh5TM3ln32W/YPBqLkxqQbNeSeCl1vGP41yjX0nunvFJ2+aCLul+g2s+k371hrhJx1F1He
kG0iPi+ZOipgN63dFum8dnCByZDVW4KpSIQEicjt88SlDQ1I1Wb3ZDsGszPTE1kjMQGaaHbk7ERH
yTLhIR3qq+wdSPcTmi4y1pij+b+FiFeWILB0cfCo8VWIUU5TecUOIh0KGLrALGOgaIdSfmXSe+Pc
cTAbAA/qLQvea0JbzTs6g1bcwCHOcvTRW92m5eEhx5tWQAMmatrmkpTbDOkMscU6U/X4ldeIUJ0F
/JL/29O3YhHliJ5HSMOJiGPosfivqBkdIo4cOGpStODHydPyw6OYN+T4C8Kf7A9Uq/0GkN+l42EE
02r3qbYqQZhVhs7vOtjqBVJZtF3JGvbHMQ6ES86aciv8irDXAtFmxTcvFREcSkRosfbUqk1Df32M
ZWfZpfxAdIz8VQub9Fl1k/ifpogf8Q8M6/xDYrvR0h+5KQjm7GFlH5kiYjUhAqx7oxKqe7d8FQ4N
Mo772AdEjvJ8rrKRm2QI944I4ELFtYw3rAoeqkUW+vAsa0e14XXLSPnc24RAAF0ExkEYpuP6Qzzm
scv/vexdlh+ykdUcEoPIRfDj6kSMuwA3tfBKQQFbbKOdHUJwc6YADYEDSVaCWYi0X7W5pj2LDhQ2
oqVgsyj2YXY0rBPGRapiHz6sHPPMvCtZuSQ8vxbLCunXVfiUtGPjoU3sodU/9GSV+ZBTIUYoCq+J
aJB0pEggcsp+NOFcAL3K7KcjB0ndA8lp4SMwrnm8NtVtKd3qHG3F1kDpQnKkvbVThD6aC66MW5Ez
o452Rfc7Mv+m0THpUIJnrKPWZxVzSJebgZog2srEhqUpn1WaESPznnD1WZRodRCmpG3p4Yi9xHtW
ZvmpKnCd1GFv0INBu/Q4I6NdZRIpVVR8iIu89++VYR9rKfprq/KD5hLuKj/TF4aknKdJuI6YFdNM
/tN05xyk0zOVCaCqFEIawPPVCP1YIO0aLuKq2FD3fFSs9ajnX/300dMmafPlagO9XL50NMmSn3Lz
VafEowXdygbPCUp/l5NxH6XpoWKSDOUWSlV5oBeft7j4iYnprzZKUmJXkRbif8tiejcwWZakX3jT
vg9ULlNsIKW+diBT2o4Hroo5NMclq/US/f9cDbXDIRjaYye3R8tRVn5hX3s1lSFcWs5ft0AbqAUS
uhkMoV18DYZpJSk6caPOSo4ZN6XhpMJFIsmwc4dkImvZNeZyYM8SWZs9Z00lNz+2HkE1WBfLEdwO
u0RC/znCNwfd2JjmGyvEL0rIHzLzANTJLK6lSlLsSBadORC+OLhRTpqMNa7yCZ0L3bOejfSKaEnP
r1bFBAMMFdWoXxzGUtevlZTOQW3c9rJ0SIJsX3QhxWHTOkEm2CJ8UHzuTViEMe3pXnN4qZD+qOmy
LbRVy85ZEvAa6uzGeXyeUvvROVg9OtM4F1N/CKJiZfgE+6JHthJlMZSiNqdgoZvQGiYIH6WDGW71
lCeCCSvF98YK5qRvCe6TwR+OPqYg0jb3BhkCcly6jUWmKLmPgsbII+VSO8Sw0VFGPfEy5jUKg3Lf
82gwmBCgp9JpWa6i3MJ4RiwR0fbkFi87myAt6ItJobleiIAqumgUbkoFz7fd7RX9U5K/JgJVCnH2
/CgWATYWFQQ1eVo1pCeIqcdEoXMBxkxKkLZEOr57P2IsSZCtGPD6wzkKQMuhliLUhoHBmoQyMLYh
yg1oP1Ib4S10cGM9OjrJW8FeNTpszhRtDEepQf9AMeRkkk5DtFaD0dkAUDWhiccJnVhD5nMaL6KW
DWcg3hVavUj1uUo3hU1c2MidrTJuOJ8O2qWSdjAFKWGPQEH8PTobVuG8ewz7bdG6QazMDAxXnMC+
zG7MphlOS2/ajcl7OdVLflCXmk03MZDXTQy63Y/egCkBk0Qn29p74S7D9QGYyqS8QJqk1XDrnB8W
foVBbKPBPTDWlkIHGMwltfVMhB/ddGXoTuNngce3pYMstBDZgU0gQwulfuEH6aqm3cHmE0nweiR0
AMw8gDJPtiM8dhZChHGjE+Dmp26NtlMHCJFS+QGi2HIsio93Erk2VCFIZOBbqKstnY8N7bz44UIW
2iTnfNBeHR1GvZBf8gcWJqNKxB4qJC0JbYMQYzSajD6Sd+weIzNVS97eiP2a67rLF34vuWqI3tYb
lhkSvAmvgJWtiwD6sQZeY6lEmF0gUQhHphKigVT07JlCYComypQQqE5MajxKFXIt9AIkCKB56PjM
9WytEepVePFerxQ3rUa2DRY4gEG3NG9VAQ8W/uYEH5tgGCpPuEj3Mpp0MUHn5qIC0mGPrvkAOdyJ
L6zGa9iwGbOJKBawGzLTnOYMB6lDgXbdIsXOIsE4YF5Gf9X86emnjZVYpFPUKngwZKWYWOHvleRV
dUTOajsyvO4k19dswgQCMSJm31IIUgxErvRcYiDaRc1oaKEDG8b/ODqP5daNLYp+EarQiI2pSII5
iEGiNEFJuhJyzvh6L3hw/WxX+Ykiie4T9l67Xvng9pqvJt3bANAG5l01uzmVWzvnteqASHTV3vSd
+iKjBmVFtMCMhasp50lpKlS0n534DnxYoilv82svSTGllaxX2oAtZCIcoNf2SfVsLFxhrBH65rv3
3rvh5ASPxDkX+luuHevwKcoPoBWyeijJkS+/TnspBqoUk4aFMT/ShEKjHqzBDNB/NLQEA/+cD25b
G1wZSCgGb+d0Huupf0YPBrj/bRGtzRPUeSaiRm8J90xh8wXCT/ma8aGk8WUo2ehrX5lk9pCIRxGB
d4U5gtViGUFS8DLMBjmhBMg2cijig/ozUy1YZprWUUCUGm1gxyO36CMrEPWFfHbfU3+xrc8UNXQy
eavZ/OEYIbqSbxOiyl+g3dtWQLZg5hYwjIWY1OByDMOvsGZqTyQU0QbZX98inrRQO4iPGqNBAThE
/Ir4TzKVKj4zZKARzdxdTb9xKXAFkA75qsRnUcH0+ghRVc8mPO0aRmDXMe+JKl/GGmC29GU74Qgt
vzrjYQ133okeLwgrY9BysUIgV7jIzN2gvvrFPSVIF/hRtCcCVljkCPEEsvUm8SjfjoyH1GCdspmN
LyI+dxC1XlrtqQraf8UNWAgmfEbAL2z6OB2HWlmvTfRso75IQ28h2QQ0VKFBCT9aJUREKeCIYSBV
eS9wVDZsC0z55F8h9MP6ZH2lnDJDTtUi1zpf+v+l2AlaP0zmOjd2KwNX9619Rr9r2sUyYBTnQbKN
k5q9EsTI4dPrZjRg8tKwB9YYKtAUIhgmFJGFNn/8kSQCL98MebmJq+WcH0IjYrNxR1ZxZlSlxISp
nAxi2Ggz0g15b1CjQSy/2Cn9Q38k52ZEQtm7+Q6f45S6sJnnil178F8q+aocL1Z08MOrAl4PTXu7
V3Ev4uox8m3uwO17JNW/CdyrAvazZUxhivv8JU+Lzwpbis9Lzp2BPwrJuhBE2IcTIRsydUrocqN0
2kSog9BVaHRPiQpKP0Shbjz0qFzq3cXwclcXV8V4KKRL6tq38O5W+i38D1blk5X9f/TUAU5wi7Id
KVSB7qkZvgrzI6tOre3DPzIJ2qA9/NU5QfLXMCPq7U8LTgaJpPNjmaW/qv3Q7O962GveuQA+Y+8z
hDBCZ7r4m1SFO2pvcXxQom3J+1v7Kz2UrqWjiRB/HcNv7x3WGVDYytvzXobywDSBtR3LmGavOgei
ePDd13JfYbdMb+V8zYZfBn3fqN9F8ZGmiGz/+J2d8ZAbN56QcXrmXLPZ+NMj5EvLT0C/SXxDYTjB
xVRPhqwJ6CYtWdvaw6OmDkhJP6x14yhZpDDzbwQn4ofK9RPhbK+ci9oyozp65dVqf7JyUw4Sgy99
S4iJj9D4bOLaZzNVFg8tsHliHln+Po7goPqb2VznCkGoaHHdHPumuGRxurSCgyaunXlrmKEkcIuv
nUW62U66mn+KuqtG8T7uo5Je7kRCOv9tKbc9aIvpEjAf8bSbLj+qQixM7tQkPmNoY5/oqOwCzxWn
V3Ubg580/RLphp1ma1xT9N006+Z01potDjxd26ukhYho76kjptp12b6HKmLHQxJfZL6zvWvA4A2q
Xe/tK1aV3akoXaMGvrBrzaveIrJUH5N179EviOwEBb2iZZSC4U19zjHs8MZ74r3JdnVxTMRHOJ3U
4WZwELThg6+M4BjA/1w6v5pjHsSEmI0bc/51dHrROvvuWOva8Z2hCRj20P9TujfG8mI8hhGL05cC
LAIlma8fLJZ1mBdZovgYDpld9vm9EHfihRDAnq0ICxK+w+migIWclxZ3S24bhkHGIcHrG7mFw7rC
PLDbHttnyka+x/FDZzvrXakb47VnnvmbKr6ozt1iFCtNRpQZJzrShORiVg/bOgUVzKHXoNynASr+
7TAhidwA15PBJUC+SGSEo58jUy49lSp8zSXHWtxG9TtAy+/7Vyv5BuyQ8InmLbo8slyGglqL07O7
EYRdZL8JfM3yX8z1lx4DP1y1KBZkYC+F9+YZm65Cg+KWWJacL6X6Hv2vKXq3JN5U5eCkF7qD5ZoK
JIBtXHGW5vq/grtG4sEaUNPUOVqePlqFbLdy/8scyIem1CMNB21nnpzGgJx6OtCY9UMgvuLgLe/e
LetRjCxgVlW2wgzkjfumO2jJp8F2Pjv7wdXk/4OUbQYKWns0urvKvRL9cDjW5lLz8SQsQtZSYPSa
c2EcGbDUTIoxECIzRZDwlaKglN7VYYFWe9dIUD/B3dBumvdP5QPIH3wjyvRqtHygfwWzMkSMfPQ6
Il0wt+3OQFju8629yGHve19GvSsE87H8c/R/GnVt9oy/i2M/nCLiYrptFJ3hGdPAy35DRh3mag74
+Hd+mtpL3R597aBVT3psFaJnFL0r8Dcpowz9p2vfInVdoppkreHsk5wN8TbU3viuJsVPXW2R5Q2S
zNH0JUeCRLAEThJSjRmevIWYbQRYO/Fa4pxMOYs72JDgbCG1Lyw4zyn0MEahS8rCQvqLSEpmVb/z
AzYPD4qGWeExMveZWHO0tcZbQQYA+kUz/atY44dkTNIBLlCigNbhlRViRxiyr2xVi2kXilROE9nv
6u4DH0QzMePaeeLA8NDBVR35T40ZNxXwS91jFebPNBjLNkoXdNRkqm5lS+Co/mvMgQrUND3avhh+
rSpnlT0nqm2/yuxqMlgodkF0n9s0XmxXfdOl+vDcJWPYuTDqUIzaFXkZHuqrQ5b86jiSOsa/IcZC
M7z345P2Lqf8iS5R+kpQW+a5ZTmbHlKfrfZBxjcj+W0F6331YzB+CvOnzP9KBP3ZQvSkCu6C/p8V
DwsMrnN/2Cr/5szDlD6sq26G9g4XrKYKURjmB1cMq4zRP3UV4SZeUrKkkq0nd2mz9WpQZmtBoI8N
vGo9TGTDX5v4JiXD7mfgnJK3itwFqIoqjDskdlTy2V/i3FqUvsUPtyi/fO9fczg4gGpmxiwk40vB
VCRkmXjg5VqWC9SAEEqLJ47C7oWHJijfeQYS/axgzMrfRuZ6yUYzN2NGOOo99A82TGhqlGpX8Tcl
Wbqrh4E1tj5yHVN/VODGEeGSjQ6ZjE+nxJHAhoZ91AsbPOgbGilB4Zq/iex7xICIc2K0Ua5sTfIl
Uac1BbAPZauPuCg4GBO/YI1ScyHwyIxI4UP7uTGKcWWMEXoQ57NLp3fH0t4KtWLIxLJSm76k182s
w1fJJaChcG7T7DTyJzk1bzFTt9A2jp2ObbSXYIOiXa3rPLI5Yo4frzKpIMatGcOIc4Z0m8pybw3U
BkV+8FDRp5ItsQSmpyD6RgowgKrMk+pi2d7lULTpoTXt2Y21CtTMRL9jXSLbQDlHvhV/BP1eBCmg
CTVtk8QbPa33Q68feiXGQ/cySc+dxsJVGFI6dgTCEBVlACEkeA4eLYqNGRBtAY7WtWk267QjhKIq
iK82xbLorhDINpMdnITnv9ayfW0GCBzOSMt9aNKbD1S6+2qc6dRRHDUBIIFYXbWUpm0x7MrwU0Ux
kI7UtfCdWm2dhckxJZK9zNCmmAiHCXWzurPHWS9o1tXuhkGgsM+jP2xSRntNAEQEqdXIUkeHARQ1
X2r+Ost3Q1wwMalxWay9lCwRFe0eVyMcsPE9jjKcO9OhRcMhBkyTzcGZHmHiL6eMaKScRB7yvGJj
XKhFgyp53Nbxd4crjJFNTKYEVr8NH6WbJxhVvNkal//4wJBpRwvsK/GfyTCETFCoVhryOn8d84PS
nJBaGt0RiDpG4qWhIewCXK90o+uQX2YR+WXSGpoUYwVCR1vDtYysoiZvpiuB8tsrspk5j/igmcVq
1I3eAHrCKyd2uAQQNX13UxXsf23CuVNb/RWTW5delWpa5yFJZa1/0MW4k3V7w5845cMBeeZBTUYe
KHHOsuaVBnhtkFKHswbXKKSIgZx6+Al5dFXJ9iul8p6M/U1pfgcZbnrbfIDXNeV41fxk3xX+xiBH
q8HY2yT6oTSqu1JGv0pC3JU1y3vr/uA87KH4Kntieq3+O6qzWyH47lCXYvPvZXvpleHUC3HKrOkU
xEiMOSWbgJg9NmGONduE9fGnhu/Ukmw0a/DVFcKHjBSkpEy+6qrgEGFtMRDJQEEjbw5ksIEWHclc
51wFNLHSZEkOa9nOwmdTsjo6Ajr7YkKwEkr6SdIr5v5lH8b3MVD/El0H/BV3p9r5G0R/66Txmhsm
JNpuaRnTpif5OzP7paMOZxxmqCJUaGO6gRCP8qLjRaedyU4BFXSOBNQM46XHd7q3FPCz9geKB5w8
6ZfuHYDLsN0yZwmMARmzdohuEvBKlHctLG+E2sCE1g+pX95aB/NZamjPfIy7vXaGus9tWuZPv58q
bNQ/gzL+G3qCURAobkuwcweuTIepvMP4MGnbl6qcyw1EOklOOFsZy/DgedPDDlOyG8bwlQBEhE2K
8ZKT6hs0OOJ6TtCsJGBXZ98qsOUQSbOGQ3Mzqk1E9bKYClY1hlntiuipE1LlIKwHPEBeS7iRWrAx
Jm+ny2pbjZB7oa0g+WyKaK/R0rYJqi/0J6lk3S7T3RSYpBv10PqMjQWdwlGPHWlTno77DgZJwXoE
dRXv0FrW4Tbvo+VU4LRvqld1xDgeBYBP/AXOkq2t9wfLh5WvKksvsD5CoFyJly7CnueM7Fu1r9eV
1RKZiUO47ujCokNIwzaG+Q6szlUQ4M6XfzXZWJINgQz1XhrtZmyxPrXqTkTvQ8eXW1TiOrXDhxrU
5HzQakfBWRXip0Skm+2l56EsBCJcDqsyabezFICxfMubxtyR7DUA8kP8Zfks1w32HVF18Ytq14XT
z0RCAs/4xTGs7dByV84INosb2iiWWddhV8IbjxpGpNOxVvi8zelgBOre9LV9a0P3CKHrUyDYbPeN
6LOHdpXAWEqRqQQjNbYF6ac/tEV0KqNw14OcHASSW9AIWAe9YjwODBsDs9noY+sqPrQmM19HEALS
xjnR1eDP2vpKeZr/sQOU2hURKcI9K47wZLbeuWEnXw3TKpEKQ75hW0c1GqFmN7EClEw9S1D4RMa7
QJWIIhXWogG1n/jiolWAdc5BvksC19NPxCfz18DYwn/o2ouW00YzZ2lOZIFWYI/C8KcY0OeBOx+d
f7X+Xs1tZPqVK2vbexbqwzZf8daI4D6EgiEwQAvvUDH/rsrvkHGUH3cM2RlsWR9NZS0ThgfjJeAc
C2BNlkJZ2JA6nEDAWWWBCSkLG7AqcFA4F/yzrbPrOdj98LPVLzO83vSYoag7A5dXl73Nk03fuTr0
CzpojaG+dM38ggwmoyXJq3UF/sz+8jlsG2bnbNhpsIOWnENYJnr42uAeoypqRvTtR9Kz8ORTBx0C
gid8wNlGCYI4dmvlkx9C9kLwJrN7wcVT4Le1idltFg6XpFE7iMkP6fhql6tW3Uy0s1S+DQnbRvUW
iw0fR53sFO8s/K/K+NN05OV32/gqjZul07tC71VR7uo3LfzH9z31IV5/pmAtffsdphu+o6lGM3Zw
w5kkd8yBEpZBuATR3w5My5jNWy6ycUwwKiviOD4NqLzMAPo4g4IMA4Nik8bSFuT+8YA7yovVwiXE
j9JA4WhsaOtYs3tSdafkGVlMkP74RRgBOQrj2J326EBHalxj8qgk95zZsewwhIT44nqQzfXsj37W
hI1qFEhc1uU8a2MqbE7fOiDMgokakT0GMT6K/LRjxGjsi1IfiZNXLb6jYOBYjpdBbq0Sgngq1nOW
kpBR7ay8y6CzkIudTTi2mPHQhPPmoislcYGniH3O0GRr00vcqJmds5VrMb+WHf3CuEX6QSIaC2Ky
OWIcvLr3BLVM6gNI2AxIsb8DmzwwYfciHS1Ss/AtAjSwvTvXXv4GKZeiyjYM8o7BKNn0B5ZOD97+
yA0Rt7XEZ+Ubkbwq2sOLUnYUX2n0q2pP0dJQXLxhS7au40YcFdI6RfKzMIED+T/GeJHpGd8JK0QK
+amAShx+z2g3DUtbexzaS8YOZmR99X+/TScn0w8/fOnFWwbsb6Jb6uAgJOVb5uP6flJGpfKfr75b
GjyRR8xRLW5txxamwdNvpbRISM37N8s+2HwMgVfvLeVf0hAn/BbErxNtM0EZk/7g6ZByHyiv4XT3
YVMzQEm0r5ilgz89/Rz7K5xqtvqcNIvIMhdcqMzM2TwrT8KgEKPfghR3kwIl5DmwlJUI+3gcna82
V90pFni47hU6mSr5HUhn6QSHbvhnpiaLP1bfo4KRc6EYBFUxIy2SOzr4BsWLaX1GCS9t8oFokmfF
ULb9jW0I90g7WGdid0FMvwybZMkOz80t5zo2yXr+KrVBuZoZZI1Y+dQa8+itlsXG9NEwDhC+REce
LCTUGPUpwlhtNWnBiqkSZpkAGw/2Py1bOYW2dRRSB9HzDhZXqmiXo+ntAqZNXm/sh7hYWexTCwWg
GTmolsNI0ujdiCu4h4hrRANJIPy7erbh70SpHnu/fx3YxiUmDwvm55QEzyGIt/TMpBeR5dRJVtY3
P+K8nIxTaBQbgXxD8VDNU2LYInClmrq8ajLHMzevqJX7cp1F1mqSCcIX8VGEsE7KgeBwyHdyPfbm
ya/wauUBG5BZAMFKxn/4UC1kjFCPsW+P+oPyYFn40aopb2YQk8pIql2A5iZ0g4ktH3Zlz0Rhh8A3
oYFWVQXaYOxq/ArRwBOue/syO4cyO2CBBjlSKq41OW/8pz10T0JF8Zxai0lFFaDBBdEgYpUx7Gti
riCFmAZUOEAIKUCmSUMPPHAAI49MWBjlPas2LDhFsoJbtKjhgpnz6LkplzklDrVZ0BwGEmCirD81
4bRKUXlkEeQ7n+1/J5Z9M6763tspTIDQ5grgUhU/b+jtTQjC00zatRxtoJ6s2HX13DJLm7x05Swq
8ksMz1gpclyNDvnqdNkWkEoanJVZ9Juxx/aCIqNxQrcDHakidQ1tDfHShAvnaFko19l956De/Eau
SyZBjCxG+YhEtEtLuaEvadV8abdEvyn2s66dpcpgkjqdPwRV8DWJNsNU7wJJ/udiUg4WDZ1FWRWz
fByZgTiAf1RqSZ/g9N+eSZCB4qSfLcp/SvyuFkyd4mHZ44uNbfZDGBWdEDtc913CpCnOkGklOzjd
WuTzijpuERaz3yWiLYifdklA8WfIcn/EKWq3Z6N9t9gS5d62tq6x+WMonx09f6xSzYjXKr5FeHcx
5+9NEbv6a+Af/TxmSzh1vKb6VJjKPYyqLfOZfBWTRJ3V4XFuDYtiWjr4dQZCUvKrDlCmc5Po3IFU
SMIPbbhX4ttOjnr3a2abIXxXFTfS75IEz2wdq5eq+knldh67j3m/VenkdOUQ9UsQ5p548yAGl69m
G69SklVE+ROzMwsbBHfyqxWH2XTkg0tHAarK76xHEX512GiYqAw9Y5ac+IumzVeOTej6R6Cbi55R
Xsxurjd/1NmbiYHJNdJ2Fyr45kIKyjdHfdSKWPA/AO9hRZhrw0GzhC3BfC0zPIjp3hJkL6COow20
oE9SklgCh6BaE15EUnhFhDFbsPnHpCnmCXtkPenQYMwT700Yoj/XO3LWb7pzGSMY+xSXDbBvHIhs
IJBiqVb6r2U3LvR623CEKrHJaj50E7aRHV4j5VQLNH59s/MrUlgi2Aa+zwAX7j6syBwyRqU1ywr/
njGwDrMeGfdh7bTs3+u1yKb14OirflDRpg5uUdQ3Rf/0OKZtBq9gykOnX+hOhPqrXjul7naWt9S9
0BWNsexi6XZFiSb7Ux9pS+DiOM6pDh+eFrxMziXJbaT6NpTPwa3wHqjS41DV8T0kP02L4S3m5bPK
G2rqQNDqRk+YD7HUyTmPjQujYXVMeMPnUgO7Bxl7vUNwCiriEhkpm1xwk7DqySahsc7QuaTBuE49
hvb+R4bcKUJW4RvvGlphVFYl6WdTmW/GxgGPYq6GGD4TaotwIt9xHAhsR3yP2bUoyTYjUYOc3lRD
tJVhWGdzlbOGdzgeO5XJdIMK5W+gAu1JPZrPkwhu9cDuF//bvGavupFb+K1hQ5RJ1izmtKpHbzEU
NbF/GCl5cQ1mi5aMyYStc4iiRdtrCY8y5bWyCDT+BVcdreg6Dt+KCPUbRg7Ku0bZdx04oX8FG7Jc
w3iT/mkNpbf4mNqW8CR/idJsHqgWblfZLwYd+DQQXaeEm8KeVtxZ5AIdGrjdFkmjhd8eql7uZY3F
QmvXIcEZYwo61CgEyw32MMmhiwOSoNqOS2A6g5z7QAqSMnU2R22Xi+yo2fU55IXTEVcRvZ5t1pfE
ML7GtDwWQMEmcTYEbBibR+NFK/FFzBe9mSju1HLN1IxKquGU9O26aMlVSsTJd4Jb2Ym32Xmkh4gc
tSjcy4SHQi2whRBRr53mJ0BE2qYb1X/kdx+93AdnJjeVOvKgNTC+LDBr4ckSUO/yctdP1mUyjp4T
fE9xfvMYTKVK/c68jslzDom/ASnhtf9ANgZNfUtyAwUFwDl+qiLGn3kw2DbtKXbgK0UzL6A6+cRX
Jw+nBbLloFtOHqkTrWxsUXE0vLV5DeaEaqV/JkBbasXYJiM7chRRyKowF8ajm/v1WQsKROpJvecB
OnTCQmdicKYhSTbFh0CIMdsMlOpDtdldmT2k22kvinjLIBUFFqJ1p7qEFr2myQ02VtWxohENI7Ls
rOTZGRXiDF//V8vSNX3/3fDNN0/0V49dnKPeCQC4JrxJowJqy2Ge9hKuNYtzRdI8EvD606NpaAym
ZIm1N0d8YFG8VitedV6dTDF/Dyg7M3HPHcQwYnw4CnEug0bbVITJuz1Fa2lQGVvGX+/nWzUpXdGH
btV71yG33/ixt9jwTzqKKL9ELNij3VQSWHUpxb5l9WfHwabXUsqz8XqtwppTB9Wvj+GwKiAvIuUO
9J+gJjmsIjfIVg5FIl1ZvMLwX0ryIGIetog9Z13WBxsqFp36vDUrrj7q8ZEtmt6WeImv+jRcpgir
GHY+pUJFPuNNA8LkERAxjI8SYCesKDtuOKGFx7ybnkjhqM/HI998tIlPFbtzwniTteVqJEW+NWnm
JvsWI6BQtQica3zER+3KhpFNdkv9dI2zXPHHZ4NIIQoMF40ri15y5b3qPjHGb32iLzXtMMbO0WyY
xLVMifO9NxEY3sMwha5ogRW1BoQ/OsdiqX9PNHMCc5bXq3+VmqxEb26iTt+Psf5IfNU1W3NbFGw9
yWgF9I/ywE1D/y6a5oQO4s/PjaUeNNsGbrzdux1ft44IdRjtSRNsS5QiAdqsiHSxWEvcyWy+g0a6
vX1F4rfsyuRUUduE+WF0MhZELDyYysIs39pYuUbTZxyaXvKObILSe4xDpiwpSM69dRCOIDI+BPwj
aNqYXqlWS8lMljS6aH1ITzKqX4d8Q4wsHMnBU05pBiRUR5DyLeWw0Xl+pxSnIfCNkK2xJBo35rLP
JiQukziUPba4VkXIa+7xYb+brf03/NkEm2qSeZRxZDMqoF8w4VsY8lz11nWc7ZuN+TtP17TY22vs
F8qgvJSTfVA99ZSrI1bMcd0MgLgskrHz7jKLB0q6ql6ZYEJnF5lB18tAUhlScXWr3oiivvg9UAbM
2cJJGpdm5KUGGCB8D0ihDZVRdxvQBGLs9uCEW3tadoZ8zyusoB77mzyuF8wkUL5NK3nKMmTXknrV
x5yAbyU20EU1xc1BqRamqA3QFupPs6vcgcwDbivWfZG1iGW769hBw7AXYwy2xiH0HBdH7LARb71r
W9JFRG2/LNPxMLASIvH9q2zIiav3Mks3plMf9KHbJjp0ZmaWnRkdqgBpZkuYuzyWAx69gwjQJ2Xs
r3qTgJxi2yhQfbl0lBDVj8Ucv9EW5Kmn+PpyLkEyDwrWBU3bnLy3BMFiNP60ReoWo7MAJacPzSad
cjdGOzWGBlFXEraADmZCW3SV5apq5xbg13OTDz5l1+XVa9VA/JIPyxQCfzqsaSa3Nam7DTN+i5jv
mo4cH+ahJJhKpSsrMSzk8YcNOrHGAATGVH6WEor7U4lyOim0EQJFsh8s+YjdMLGY/qVLbzZOovgr
6wbcwsdANoO3JHrewa/XQKkdwYzPVXfBYJPkqJ5G1GSqYM7EBVx1IXMSfZasIcIuv5oKVRbyrZCm
ViedNQtxbBSwHSfGYGzmQwy2guYoJb96CnBQd5H7butwdVQu7MaBeVNiHUS+ikiSmoHIlJ+uOmQs
umXwOUbf9fTs5hFRCsbQwugDz49f8ytT2mVOkcvVhUsvZ9+Yu1LH1mntVdZQYSWZzzBwV03U2Xct
DDaKeNUskvqqsIGmTYEY6IKUnVYj9zmdwwaJaMjbCR+CQwcmDFhfhVJ026zG0eeEyIDMFoi1BWt/
yJ92JYOloVOvB+/pZH3rUfORgIRZCjVc2hOG30Yr+fmR/6lrEaVXJs5hRcaPLWMUpRL+Sa/wagEf
aTFijtrQXq0SyFkqGdbkgOZKfoU8NikDbQTZmRpDokmLkyibSw0J0i9DRLttZrtNc1A8rjDNGOTC
TlF5KgSqdtO8VUn4kgUGvJQplIWbET+iJ0LbhOBOnLLgVBOIvmWMDjMysoh9MWXnYIpgY3H5kIZK
MQnh1/Nj4haRVg1WbzPajpe17dWHHHOhZhskd2JlVmzju+xtUK0DQY5echc2mRVK3P4A7Vt2ieXG
QltJDbMyA6aFpEHIQmQD1j+rm+EgYXjgSZopyBZA28LbaAE8LupfrM1k0ksHMWz42djZOS6Ue2yY
gHZ8ev78EPTNITLLTdIXVNEWQoJ6Gg8S/1aQdFveWOFGKTWPMVxkY9+izIPQoXkdKLro5gTBqy3S
VZzi1Z8snVa9UVmXIA7A8w9oEiFgryBnEJKwuGFGjxI8EFrwQ/zQ3vp4mjWBY6Ns5DGNwWE1oOxV
Ajd6jbG1ZgaoAue/ZFnEytQGUOAP3CEqol4zkruqZa0aFDdtMP9065VEDuCMikn0j3+ZVLjjkfXe
EWOrWdD9eeXRrdFSeEzD15ASmcAmOV9nBmQ0PeBL4pd3PSqwoZjD2kh4uPS63yt2p6+dbB82UbpP
W28tbcbIqU2P5SdqvxlS/1AWoFfC0EM2vpTcm4vBh/MZqUDxs4RAsClJXDEGgD5CHfC7162aCp+i
ZFK90EejXVc8ReWceGRW335rxys/mGYNerqJzZleA/1x0KZpOU54NK1Z5UQul2jD3m0yZVjJYvjX
l+lPoxHJYYmaFp0pvsaYXo0eFanf22SSBHIl+q8HlrK0WFa3HjtbvU53aolIzGZ+WMryKOKSpXoL
DTeMAXTFdgMtDCeFZCGw0N8oof/5TY6DJZ6QN4ivrEei3RfLKGP2VvnmT10U/aoCCamavE0tfK0e
UomYyFxMiaeo00SDexOjHXXYv1vRB+7k+2S3Gkb1lP6JIDR1Ys09Cu/DRAiQT/5PlaJojXWS6iLE
206aPosusjZ66B2ynEWaBTyrHAEvVra18VixLLuMhk43jJsKYY5d31qQLVrYgPUZo02bolF/UW5M
yb2cEA6NPvjFIZx06uHpJHtmOnXX464V1EJECqXhl5nAaO29e6fBzA1Yb4ockWUn/NUQEOqh8Nwb
jfUdad0+qkgiyCaTKEWME1r513ve3yiYBwzUBWGBeK6MaUtRDmR+CCvZPtW0WktbRY7vqJ8e055h
QNITadrSGGc1tYZxOdSdXamDOxeK/eHAzesg0tTGLZY0E7rp/XLWpFxYDCrqq4nXRHTjP6GXCmgT
4gWhZmk2qAgusMRTJzYiCTWJ8+hrnoxs+IwsbMbRRC6sMOxjXtxjxlNW1Akk33wchs34T1nnVMUv
0rYWeu4D4leJFlYqQtaEknkHH5uaDlFOziy2KU9Z+ST9s3PKlQnMyksVGja0062vUdnkDd7brkBT
UZdUC1cnzve2Aei6JoY7ikNQNh3qWS+30SL17pAZLDTHCPDEpB8GCd1CK4KzaXyEOjgAzwM56s26
bklsBISECBS1MHg3SggYtj1cG7046IamLsuJMFO2W7UNxUZjBSxp+pOkfGdNe05lDhTYU7YaSG2n
NfY57zgnJzOnOvFuHV8emJ9QWRUdB4dZl8vJXg4eFbylsD/LwqOmGBORKq/l/+9EaUQrrdJ3ccvc
qK4IS2sbRB6mcimR1SWUXcxP8Sy0Kfaugd7GlmaLHvRaMmNIEM9gYWsJejHxHvYl3ve5Eoob882p
EXc63Vb4Bb5T5O+Vz9RLVM01EZh9ao1iJa0mmEzgehBdCSP/MAKfLdrgY6qLQ9qoCuoXoUPj1Gz1
sNaXmcLJXuKqM0ePRGxGL0qG9KaXn1GNSHFQM1b1plGiATl2E4EgmnQYyysQ55Ag+x0uRBVa9/w+
EkK/tFCB1VZ1rdH7wFlis2Q4+TPzKrZgOgO64FLZ6i/LgZusKgIWHZdoX8T7Tp+iB8VFZ1mc7rZA
OejZ/iZkk5PX5JDFKdEOYdXueC4xKwYY0uqZqDNoUDDgAo5Rhrq5c+R/jJ3ZctxIlm1/JU3PjWoA
DofDr3XWA2NkBOdJlF5gFEVhnicHvv4uKOv2VWa1VfVLWspIBoNAwN3POXuvvUUB8Jzb/ZXTS7BF
RIKwVp88xL8Ua68ljynTsWwTJ2R91J3d7mybmOE++S5HUgtmt6HmA8fL9K3ZtPSLG0seeeKYlBk+
6qEBQz4y98/TiLEDhia3snZVpvi656DhQ/fWzMQZ6fYdWS2d1Q6OYwYpN66yl9GlS2v5eAwl9ZOK
QiS99IZGHh96NA9eXubbEfMrB/BqM00Yi3Q6REwjnEcwopVK7I1sdU5AMX3FkmxaFIsoqVMa9Y1b
E2/paAASy7jDYziHhb3th++yDDkEeuOrZJVqOjg2A3Me2XqPJSL/UZSAyufR3819BQshuI+MWgPG
F2gDI9PqHMlG3NmvqeBk5DlThhAaZd6AopZz97Jzy/4V41zmpVAf/Ohe1J3HQoZ8KYvV2R+Y/oaM
xoYlazd8SDFljzepTUvblRLftivBbOUnYhgwGzLQGq3u2rjye7gwfxjlhzV3NvNWQ/c/p03m+fJY
55fFBEG+795rC4HKolfGPpXKYL8ifl2YA0qdHyw/+MyBAWpcwifRKwjLtZJnJ5s1zT3kTHOtb5L2
PrebNQMEMFQ84BuaRvNUwx7wMibduMiJHXLTZfOw9FmO5zPERugho5VJ/CwDER19Qc8yGbV/SLuc
odaIB0I33mXIlnplQY3Li/SLKOXd3NrEXTff444t08pcXqP/llS15JO2QB1JnuvSma/a8i6qQu6G
TZ9mMLDVVABRipJ1jCrMVW5ERCY2CTthILKUCf1AUJimioj1hSvgzA3LAbGZwUKDLevOk+s9d2EB
iMfD25uUdrmeFfncMIFPh67Gv2jwpM/VV5WuIYwFcwYXDwXEXdrpdvQg3Pozc5fZ5zhnpXB4xlbS
UAzv80CEuAacJzek39lk5iYeA2JlQuHtxim7ztqetlWQ3LqZwYvFuStKmDvkbQc8YxgIgqE/Xdtf
yaJINpXv1jyXBlfV1H7HvIg6dsFqZIdil6m4P4W5f1/3/Vs1ZnTaUO8dOmQN4+BTlRn/TikkxFNV
YYuiDNF54BzCgROcTbetZlH3KjJ8+zRaexsW4at9sG6jgO+MTl7kEH9Xop/3dnu1ZFiEBg7KFz4D
ZiocQFO95ImkGVAMFJNtf20t9a2xFO5WkQVbNyWQLYQu0lEhpmFBj2jC1CQ6OgyZRoM7n3zRk9jj
aPotgX2b2RzgRQRvtaSAbnPUkZgDw6RktBcNR9JwtpmwILk41L2DS6zylG5qZNobx4hvRgyMSTEa
6IUy00rFru7GE7j2NzfWGK1bRlBZqekPs6FgHfIE5We/SuFasge8qLaBB/pPoYe+O4mDi6ALsATW
S7F1rV2p5tcx/mY1xZfSar70Kc2CUONkqZLuNYgjzG09tz/qvGdHPqUldG9or8QFKtajqd85mftj
4ejKY8yOkFrtJibttDcwDLNeaKQ0xSFPqmPRdZAOcRlg/awsPHC2dvYzWdJYHi+6GPpGeF1PLdxW
2Jzr16eKYyIyQ0I7rqY1GK/36JRnCPO2oKVDDc23q63LdFVaxKs2OQ5x68j1fL3QVa5Xg/vQdV+J
XH9XaJjsJTg7Y76dBtmiV+MwQntlO4xEWAYVJ+R5ch5NxICcFHd6B++eDBzgWry7Qn/zC0Ms4Uwo
ZZwgAaIhCReDaNtkPfLSR2TIRO6Acm67QHxFSfmtXppH3x72Kf2lTT7dW2Jc1ZEdaMDqc2lAGMTM
tbpoQTaQr3WgwSAtHPK6e5gpSX8YADegLukmcJNFipPEn/Y6guUxJxax4QMDWAVqaXCvSHKbQFQ2
KaVfPFJCuzHj4i7toa05SE28SzetFU6UstiVFpdXpfias8A7Oha7yDS5hvTZ6BgMAYJrW+CTCoL9
UuOMQ/T1aoryW1zRb1pahiRIJj8HVYflzDtYJiXsM9CMPOg5JmV4/Pl9fRLtiHl+qAr7SUTuExOM
dwzq50FysnYFZWFR/qySjnFccpmZRY5rvrsLo9JOf0SDf9s1jymNAgA1fMjmZXxtrOWjFKhibCyK
YfZsJmofr+2fK4Gju+RY1i3MgrJ7t/FIB8y/ViQ7Bk211QtMgJIOwVBINCVaHnqIsgWvfuGvv1lY
0KFsdpOZaQjhGAvNopW0kmXb2rGob93pEFjEDAiBBS/VaA5sm9WKn6Jf9a2LvfcCNWuSxK9xoSHX
PsoJH6fn5/5WS2R3VYJ7skZmyMbF8JdhJ0tBOwTRtom7rz72sjLGP9wIZJmxP75PtfXc6TQ+VJ+H
MDVkr13hBXjz44USswPS0jA2iCtaUFE8wVTU2QcpHu6qmnETah966C/UrMcMASQSp8zj+LcZBqyd
ADTO3jhGOwCvYIGUR0C8XZHce4Wd8GPs4/vEs099NmDu5gBTSWgF7tB5OJERDWVGR7vCZ2uJd71P
6qXCjFCH+thoCpd6CoqdlGzcav1I9fIJ3+6tG07dthi5Zzron8WIgGxR77YlXaZbEMdZq+T8tY/w
kkrsepuo51ey++SgoIobkVFczoNTnJupfy30cxF5p6wsNzk6tdlP2e1MThsQU3jFDDQvq3m3NFTi
ual/DK16daJjG4o73tE5izAoGh9hG4Ri+tfJvpoNR4+BFs2UOR+CNNKwZ7636OqU6HntQoJDs0Z1
FApxVDZBTV84DA4iMlsVckgWI4ftOAqZR5ltA9fUU/5rO3nQVIVXbdmRDON9lzkmWxdzPdbcbpw3
grdEfziKdkTRP0mbJiazzucImg9RKDNzjlXJJ/PXPqA50ppqYj7d6k0xJnzi+9naNtTsS+2EyBem
767FWtdGFENmmY9+DfKxVXzahprK3/MZcQ7xWeacPUwSNBeRndf89esJzNnXsfVia86BZVxTyjji
2MtppXSg6giJp2E0k27oLONcdqofS4uYoygcinnZPfkZciIEA8fKiGvNoo5jkivThFw5X+RY/Yrd
QnwLCNEJQmcd0DjPwfgUdESbJgkONQxMU+OcyuXeQHMQsX1XegjF69CCl2QIqxx6OCk1LNnaZvbS
y3lnWtJiOQs6SblTcR0iLPyad8+L5NifZQLHnAv0QGBZxQ3KsyaZoZYFUP0OikbZVggWeKZrrzo5
hpDnPkJ7ZHXqktJ6GxV8HHOPXsiUwiuKIzpGU8+0iFYcnogV+RYFCBjLeXoJXKVONcW+SulP0yJP
F5SuPlb6bijT6260HnrWsUNmmjfRMG5zFK8r/aE6G8b5XSq4X3bFidWZHyNVVZfaqHMzVKvA+ras
bHVKGGBuZOWc55i1qo6j9sj58Gi1ZEJHJU1eO7QoFUiByiPotHL21H7pWL5Ebr5oG22rr5r4QldB
QAMfGxrC351MeTwSF9pxNcDumPhkMvKyb+EdpFtTYjhrNREW1fR9qTnq9WFzN1iYmjLGmlVA1mNF
3EyZocdLhr47eYO8D+axeiwRozHEHxhh3VDrQNa3wSGHMS6P/sCKP+/sklCxpf5Cb4tjlgjo2XBE
nxdsnnaOn5ENn+jC9gLFDXe0fqQNFVDPBl9k6NzImZ+KpUOh3KpNhUhhg33mSEsSR+t+jAnNMHYz
ICuhWbTUBh2XJNUyo0A3cXx0pQ+gz7G/dLGwUBYMpyVsP8pVu5BeqpRKs8xB/apkBXVOnJLERVi5
nGbmECpBPe5CnkqRXWY+/w5cWOIwOdoden7WL7JEm8z77KDUHCweMzuRM/Pa4Qf9nAUNF9hHltoS
UbQurnqydYPJ2Rd1dewL8X2pFmIBC1Z4be2iTD3YBSkunllRjbH9PvWAkqpJXE8Ocl+n/AijetoY
Ax9ZYDp0AT1KJ2HwMyOGjamIG6fKybqtD7UMkMZmHUPPMjnnYEDAKOOoqZV6krJqDplntnBKomPH
CRnBiP6R8aTtluiLSNvyGI3Z+pYpkym17utIMBqdvPRQ9YJ8cAIekHZZ7raLC3JqhVUchY/YrelN
vqkBsAW0jUn25ag8B+8Yq8rRgZoT5O98qkCELSNrf7ls5sgDPi8xwUVUe840objvCh76jsWl7VDw
82QTBTTi9zAUzJY0KG0pVmBYo3ELC9AdGd2Ui6DlDCPKmUCAOOuwfdf7MOu/2gO1UTLGL0s8tseE
WC5J76RTNGmTsL4u8NHFDTLZaEFWMM/ztJkaEnMy6yk3dG+CrhFH9h7mgU65i4gOb4t0uU48B9d8
tJzgvexwU5CLWur3NHgxDQRq30a7UUfZXZSMT8UcQLGqXMYvqHlLxbq0lKs8My/eaqe9HhMmMk7B
x6ZxU3Ao5X2co2l39Wqlj8Vz76cHI+aXofTfC4d6KcxQZHqGmT0spoGwminlg8kMpFjA1kmGuTGS
AdRPP+wQUnohSGBRSDq0NqvVbki2KYO6Q6S/sGT2G4fSCysNzamhzDY6aL9Iw/4tJEt95/ivcW87
50ahx3M7FPOJ+8ZetTceAE/pwRDI4hotFZK53Iq/NBEnr2zci6CrtpXeThL5pE8ZW7UctAnHDdjJ
9ET8TQx9KwKuaLXMC+IAePu6t+CI2XuM8UlCPSf5MB8XqrAN330pS0SYBesJbA/5AxliPgJimUqU
4KZHvzw/N344HFKe1YtgaC4zGdIL1FS/uCXvSuU/O7nf7+SSMXOMvV0cwY0ZLMJXFcL1PlrSnYbP
YeIQ/KPvMd2LhocsR4WKBcNUM1RM9d0IWrCdrvatxLQxR+GTiSVJSzkbjTfEH7XbSfqV1mmKQmLo
UwwyxBrGbchuPdP8yAzRmy4na2j1lHLtQNtRP7gFZWnY51z9GKXP6M/NoTFXoVYTO7oNAt8LCGIr
gt3QrFO8Ng8P80LjbC7xVARZ0RxDezdW8/Ws8fRVpXfpu8N0CejkdrRf+qUkBX0sEeJXbCCYsWgB
qGoPKkjWPFEtQZ0d4VQgD94NANsmb34wYEx3IrKOcnJhAGt6q9RD3pHaAWc2zeIkkfeqg7xQYwLA
X4+ecr6NvcY/oaIcL5e5/UhRfcAyza3tPFHbxc4zHdgWhWXPisBZeOwlWYb2NpwTEi/8eFdPPfp1
coiFpUK+J79bqn7cJyi7FeCmXnM9EY8RaTGVOxE7n4u4LndMHS3la4L8ugdDxFoHYYZUDJKxFSrU
Je8/Ek49J0eN9xYpHds2169ZGH6Luja9Ej1ZEZGKw8vEqiGgIJTLPQLR8NOh4qtY4WOX3qfvRPsl
r2gNjRToXf6OdgE8qeuCb/BMc/QD/T2b/MuUx5F1qbudyKoZ7Bycp4WOnhGH2g76XHj8DjeQ5ziA
aiLnRDBhVECPLBv829Jau7jInoLZBVY/g6Su4vd2RNZXZiPYMZ723JYaiLi59Ntz7E3RnVlwZy+c
ZhHi5exT5ARFGfPmCCdMUZW33mQXWxPTuAzxA5xa0+MfZAdz6WRh5ZuBJqBem2AkHNQI1LuvvaMK
xmIrUXDlHvwH1w2BDpU0qelN+ApKq1+3mEoZiOKIyr74DocIb3Cnra86sxdF9dq+J4s+RAIPS4dL
dxzrXTE/LDpJdgHC8q3L1QwymApRQl5cVCbbpUa+xIb8xnP/RnBYxqnafMyeR36ThT9oYb6sHau+
ii0OqRZEiIwBUOYuN2Wrtv17m0uxl3735KXl1YK/cxkYrWNnYj5Ispj3zcEmugu6DCq3ZR7m5Tro
qBerZgF+lyNmMuitHQCMVeSIR01V78WEOshUXmUDBWbiTde9BRFXrJLsWSKjpqzsyXjmrDggaaOF
qdzNyg2x3O/F2tnGqAdmJ/+W4gZH7ACOjo1/VR6jFI3RZuqeLkyZIr/qfOEfqTRijbtLd81yYpU/
poqRKv1ROmKyvO9ccd0sguPnhBJjrWFyFJhY5Cjlq8ZdtjEsVc8xd3ivvnhSVayBMd5yWUO+a9EM
TrDdNRem6sbLInRmnum7fEDyvlgYaPrQg5saIlPvgZmuMjE7bUNggWbfZH6PgDQ+oXEF5xxWNNSd
ANfA1IJ7R8GtI8J6PCTvQ8h1K5ysxCnfwgxNHdCLkAQzyfKAYo4wmqTq9mnL8jEtHZ2JoGC5CJl/
4rPbixb9VNPQ8exjDqKwaRF+UkbXZiI/EJWYctroMNf9c9ZAaMLuOW6Llv+bOve5ZW4Sd125G1V5
YwGM27bprkGitkVWnSC2YDtKdNFd2fGe/OHoaoQuzcrVomgcoKS1tHas5FBHrD7aL6ZjGve33qhY
pkof5aQfPIVRgYi9pzUyNGBb5tZcZa5ajr7NcBcnsnXx6bf//Pt//ee7+T/RR3VX5Qway+7v/8W/
3zETtkmE7PDP//z74aO6eSs+up8/9d/f9ceL/Pc/+aF/vOj2rX/70z92bAD9fD98QJ366Ia8//n6
/Pr1O/+3X/zt4+erPM31x++f3teiYH21KKnKT//40uX33z85yv/59/3x562v/48vrn/A759uPvr4
o83fyu/dP/3Ux1vX//5J/c11lRbaB8rnMEyyeb3pY/2K+JvwGQvYtssMXQVayk+/sVX18e+fpPib
XL/CD/KptoUjPv3WVcPPL9l/Q3CgXe2IAL2B1N6n//fX/+ni//+b8Vs5IE9Lyr7jhdWn3+o/7tH6
1ynb1qw2gdKB69u8nK35+vvbQ1JGfLfzH05ANsOctYAFRmEgA5YBgC77wRrwtzQ6vy6dQR/L2QvI
nSYj2a9oVFY+B5fJTmmdFh9jMdDdGDv4N0GGvzZhfOLb4yFaXZxRPmD4iLBOz8pCjtzu04wUiRzw
upOO7eXUNvrQeRjF6V7fOY176TghNH+KyTKmiYEJeD1UQGdyHOtgpdYHNW1y59mOuY5okDBZJZou
hN+cmqC/akUD0Ky1z0vOWVxFSQYAwG2ffEoZC8Hp2nxQYE45ak8QDoiw8wgQsEfKfk2sBJOmXz4L
/7jav15d53+4usxNpNQq8IVwXfvPV9f25qDBGhug+Kjv8oL6uKzkzCrQOA80mo2ncbM3TNgDNgCv
T19dySxh7ohotHNONVTTb9rJr91qejGqNP/m/fl8wv5692UQ2C79QFe4tu39+f3NXlMV7QTxfNKf
6ZzFp1hGt2HreGeqgFMfMUcKdMJxKUUp0jecY7KsBt/tR49DUF/pgCZYF43hici76ixfLUZQtQdx
JA9yIngG+yrTzeucRMSkq/V+J4M+1HX21afNT5PHv/35CSjGBYzNUu6H3oyHxa3x29qXcBOh+vYN
+vzhLkJBEhHoezRTvOwZV8zQOJxjzwn5okMOfMPggqTPYtxHo58/Sj/G8AX2sJZzf794NPVsQik9
Zp03lWwRfqWCDFzl3iJrx1nd0aXT49EJGezEi+KGqWzZM7GG1LZ+QMqC9sO//nAo958vvq/dwBVK
ekztvfXm/PLolZGyR5Vhn0wwCtUyfATxmF/6eGQrBn3n0dHkx3a+PsLrBIgYs1E381ORqhchCyJ9
6qKm3VKAgvWZVkqvhRhSGHUp0vIzGhB/21UJc4jlMq4WnPeBThnUBNG4L5USO2RBgHItkufHbNzZ
liO2/tJ/j5QDU2Bg3lZRzRPXsmb6MkItOC6CUSvvbBkANCZiTidlddN7er4MQ6r1eciWizmvOrT4
4CXnCTUI/tfqGrxSQxjv8BGbJL2uXFTZGbW4NzSk3FT9e6SxCtcYN67L9T8+qiOMVwY/M4kG/DQu
lXqJLvWAkr3tOGN1dOqY5KpnkiD00dfGhXSE7ppBcI9XBnPnv75R3JB/ulN+4GvH1zJwWcUlS/iv
d2oS3pg7fSngDcVQpFejLmomtKDp3RALhrkad/A4ftZRBauchoaYFqb+iEoDV6vdXKC4ANkID3MC
Ee3136iCD3Xl1zehWVF/7kj9QBOSkSSygMgS/ZnbnJJgh5VhYcx0WbM6bVpttZejQMuWOfQ5Om1b
rwx8z1NqxFkLH+eeRLKKFoSk0EwP55ByP/A6guOz7kQ9TJBnQ4kOt3xtGcATHBZ6C0uZ7Y09ubss
M5CXq6fEdo+eowTZLASAw/Na5LQriwxF8czKDA3Sd3R5KKrsplLZKywJ2Kf20B5RVh97L/hhoWml
UUDsmYMmlGaGT1MaQvRst+hf1fitknCA2nUqbgeIY8rwpitWXGXtvQvJyNNupxFtHFwRPUf3dKyC
q9Sez4VipJ1LQ9GBZSzrZEt4IFlbehycnSMx+cXTvJpkkBoUfm6OBAMh3LRoEXUuit1xJQCpvEcz
DyCPP57AA4ZD1ugxEWeqU4lvUYywMOYrkW99Ri8ELQfFKx0UgvKyjhOcZyMe0SlCyRHR2UVssi/o
TmhE1/5ed5CiYTcjtaiwvCcRv7N02+5ETuWXzA0ZLCfmo2nx2CmLKormni/TZfvzberGCq6y4gv9
pQnVb/Bh19l4pNl/GOqwObnNAglzxb6Pzis9V2RCLjK3It5OQuK8khPQn7hVJzEAf7WGXW6mRx9c
fyyS4zAG5WPEdDlHBVgOX9okqS8FLZs8x7klivyMej1iwdB4kZBa231Np0CTkhd7PQpL23qqeikO
1YS6G4eKYPo9EijA+oUamqwZ5dCgo4vtNQy0UyaJiNlxClcJ1KIBK04f2wdmVkfmpqiYe4IVMPdp
gBoe/egwIa7ZRoTKzJ5Dj/s4yAbBoVbxRgblWzqLuyDHl9rhLmJKwBiWPsCZmZzrdeq2Hp+cIe73
XRy+LkyZwGkBxFnzgkb/YAypSJTSeU9LB8PdiBvuohbMFIZJEP2ygDbWpLrgpb8bdOlju6IDZs02
dgPa3smPoiLCetT6xYNl54FfOSKAex88/Tmbw12kIS5LQcT4W5oogjkgmlpdewPJJP7j3PynY/Ov
Z4mf28GvJzXHZmHyhRd4SL7AQvzlLAFdNjEcHsjebfKEpO1gM2IyOdUKjPBAlxM8g34alqYA0wJl
uJ0nHhGlr61SgZutCQlBjHzdhIlz8jz7Pi/r7hwDMdHxeDX30ADD5cD5aIShOaDXDmt3HV4E51xE
X5HOgxvj7LXlDOlci7TAGxdpXDyRJ089qppTTRxJ0hbug8K22itMiZ6NXXwZ+t24nvJ6+gmaVfsi
Dq4AXnwMchr2/3qhdtbD6l8uEUWlJx3fV75n/1zHf91Rg1EoPFEI5GNWXM39FrT/LxyHtQ5/Kqbd
ll2JeGxz1CghY288ukW17CMeZzQrV6kZvvWufFuS6sbF37dJPOacqnCv/80bdf6HN+pJEUj2cN/x
/3ruMsJChKeYYNn3YQvsIHNL68lx2WFytKLY61LSPzFvd1bZkVu05jSN/+bztFYXf7lYnErXUajt
sJi77voef7lYtuNHrjUwfYrbBt0evJmacrmC7nLGLhrfqOo+zLLncmzLw/mP00PDAkNzDf96GdAE
q5JVpRxKiaIHt1SflnI7Ymu++Hmom9G1Hx0R3ZYhQs5oZTVkWaXp4+EbruPYOpXrf37+H5/4Do5C
dm0XoGfn9T9jP9knZmWUFLB2tvYoyH9KDY7cxTq5oOEaD/+e4ERJ66npwSzjI9GcH0BI5VxAEPfJ
ztIBUDqT6MNE99VvzFaKIX5c1g7zbAWHf3NbA/ufLqrDaZ/jvi9hEGl7LR5/vajtpEh2tlouBn6A
omcYsLQFdhlDCwVJHOM7hB9UIz1IqH4YGe36qJkaJ/vc0LXgcwsvvCmu1XRaVs5pU3B8QMl/5WR1
cAhMfG/C/GhSkJKehtxex28Nsy1AXwhQGGUm+tmL4dEquFuY9fD+9OphQeG4yeaJrJQpn3Z0FPJs
2gRWrS7bbLqlYwUScpBvfgsCIh8ZrjI7e0doDB1AURhVY3qaJzoSIo9aVEUQKzr8Kr0Pm91K8h1i
MYNNMqIF5tPmAbfik7ZLeF1v0670C/aVAceHlcYvXuTfmiI5jYV4hc63qV3cb1a1R2L6Vmeld1aE
LAUh4+DQN2r1D77H4yAOXkaCjNU6ePyD9sJ3GamkxFss3IGdr9g+iJV0ONK6j55LuGQkT1GGRYl0
AecigMJ0MdZ4lQvrgFrTOge6+9H5w0i/OMH73HVXhaZbhEZfb1uHLl2IIW7fS5lskTvOGxfE4WGw
gaZNmhICqnJtoAzBCbpwbSvd2lrlWx8IYNWutGuBqUujl8rCcYAxWW7guVyAUyluqiJkhBw6COKX
djdkr/0SfGeCtSpFCDpslHeq+ulswhfon8CVPbwgUXjnejaO3tk/0OMdDwMAvALHN29SgVF1rVv9
3mFK90tp3ymOW9BtJO+A2xcmJtn5Dfu/UtnJB7+GTFh3Uu4UOoWxU/eWL/NtnIj7XONhdcidPYkY
5XDW+XfJizWLr9AGvaPlmetYmK+T7Bz2UsxOifPAbfjGrkR/VmuEcl56p9plRoaMGMeU+Izog16Y
sXE2fuitZP6qvmcK/q2yYSDWhuu4IDCFA6rfQlUe2EkOEbgCTkcd1C9uSOWBxdFzf40kBZdJUVvs
avY5KZzlCHjxdsEVqLq8o3yu8ivIUY92UD9Vudd+Htrlc8ZAlyGbfxHQl3/C/XRZ5aDAkgLigG0h
c6LRyritACszQLVD6iR3HMoCpGinaoDWtPpVaD5t4PYhFr9qYhNeF/lNQ3qUlh8jZhiOK4neeWPw
taf/gHSBznKKnEIUJF4YRDFzztAzql8khSDotPRz3xuBmoQns+Tx2NAcR+qkvbMAVL7IubuOrHjP
Dk8Q18DMNp0ccS6nscX9cVcvdvDghes8CcLDVFrBQxS4NwulHAKZ76IJ83PZlWDt3SjacEBsUxrd
M7VvPPtEjEb5QUTBGuoFmcMmYJpB5dZ3mIILh6Z26iMr01lOB2hsiIieFHq4RN1OU4XwxEufylog
Yy3jNf8qPmY8hRvfQz9TO1u6ou42oym8K8J8NxX1D9uiW6CXBaqJ7ms4sWqXZ7K+bLqGLG93fGJc
hQlcvZp5ejKVrRmiugRYu9SljXtaGgvnrxUVWy9ITsvUPcYpJ+Ec9ei01Hu8W9/KOkCG7rFMtsu3
cQFEZXN+hU6Y38fF13g2B6RB0aZdCrFJI3XhGoRLNbjPDUsxE5zurcnz6FBTa0MDenWsubkK2jo7
xUOFcMW5sDMk2dlEgeexBW1kjn6tnSDBgZwmbLdq0M81NfzoIulxr8MUsZU0eyubSOtrq5vZ7Yj9
NZa/mSgQY3d4ETZTJ5vI4TkncbSX1+Ec9Zy9V8q1BMCQFYgFQj/ptqUn1IVStCbatDx6N4wgwMls
PKbC7mpHdJv0OLco+PyBR74bsRgSW0RBn3D6Cm4x/KBxoGDf62DGUz2CteKuAkQgfadEZ9iZ5c3T
kjQzVC+kX1BGtPAnuOfosZ2MMU7RJvCcCDLMmQcjCd6YhLKqtHS3tatswTNB5eB7yLE6fQ7s+lrq
4asJiO6cOv3oL8Ai40i/YBnqN2PUXj1Rlc037FSqi29H9iAUWK7cJZWkA2Ki+6WfuMaGggaRz1Eb
0j0Wslcz176SdIUirh+GFRheXRpQgzCNNJ18IoLxPcoNy7wkP7alaR8o3OtpH4jLwGCA7JjG6jyq
tkVtx6dkyX74k1quG6vIkPuvFLjTpJvoIXA8yK8NjsYByTUlNcnCBUkfRV84h6Er5osRmDwzpIPo
h3OEhpzNHlRJipDYMY9O4z+ODj4cG6QSy0t0kHIwdEAmUFZBTEWAP7le6sfMXfMZNPtq6kdYo/zq
xQYzGYKKc53PciF2Om+otFvYmiOQNMapNH5KDjxJUzmcpSEHRiDzUqvYuxSIyUQfdLDqaBf26DBF
bb9bWPX3xeA/OYLxNsVzcMO0SYRo46HVDFuGVTMUmpl8uqT54hQsvnpy74XBSbPzYeEXrIeXKFCu
VM1zU7X5RIAetJapJWMtMbjCu4NK1Tkk/HLTeou6XMb8pAhG8y0FrrgBF4O9NTg2ZETOgYKw7MIB
UlZ9r0jodBJ+TTOFl7Fh7qhLtCwpI/ihi5cNei0CCRC1QFq/Q1eVHobA/dLSSomy/AbtPYnmM/05
wqiQxS644UUbXI+B3xz7Co/dbIev+t2MELRmAwNsnD9U8MNd3OAIXHGDcrTF8pHp/ZKg0nOzkrbW
okHAF+8qZxPOk72JUxfZ6dQezNi2u1wUzjrF/xaOJoEBVQTb3g9Q/jO3OqYteDNUm29FMryPYdNf
Bz45fkt7p/0q39kNerO6KC9p6QpM8uCmYXDSHCB6A7yl5ffF0YohOGgJFyhNIj4EJKSx4p51gR+l
dmAcj+Ga+9e2QPPkWa3BBByXKLId6z5o5yv0eTvUfD9rsQUXUvoS2C9myMW13bLWiTbH4muRv7E0
zrmiI332U8O1MySEZvu27GEAdqbC9tx5XBZ7ejS099gySHKpq4SuPAs06L8NmNpuXyl7watBqrcj
66vCY8opkZduxgD126zs6dnqyvHYzHN39EdUxQxjmxYdM9XY5cLhfD/4dFuRVqlN7JprpyuuU5oA
97FoPg9Wqm+xYwVDR/YTwP+4O7pL1+2SDnfQiFySnuPdIBqMvWlNNF5/CtDuMNrKq03b2C/xvOdk
qiPcm92a87LqVbsCPVHsEj9UgjZInNYA8Wa2EDD03fr54v9f7s5kuXEk7bIv9KPMAce4FQdwECmJ
GkMbmEIRwgw4Rgfw9H2Q1db2d1n3ore9qKyMzJREkYDD/X73novvad7WJVZltI43etOnOw9G6Z0x
1z8YctqTLUPWdWpFvOV9qfE6u4vFjQaN2Es4Y9eMDcupRgta0LkK/yGgo/k8NNw5ZmJsaZeinqiN
HxOtFexH95AVTFitxgSp5QdvTptQCbhE9yw3+XlqOu5K/iQ8P7qfaFPEXVGwv5rq8dxhjyHhpKzN
XkRwcmqAwovL3DZ2Jn3jUcJAGMd8HS/UdMLHONSKMGun2s9JexnJ5nE56q6bT/j1czbv6j7rOt4T
IxYnBzvN3JjR1mL09BLIzjgMhK+QgWlAjoNN5GYxSpRnX4hbKRIKUIIDXDSFc8mb/eSUwTGbi31v
TJ+jlYwvLpXu+fQUe/IZixZ10yrdZwb42qTpnEfbg87EdiMHb4wXlZy71WPrYlj1y83no2dLRScF
pUmmab+IvPojlmRh8Su+pAtpGPcckhykq4xHCliNzeDJ6TZUE1CBvHaeqjV+n7Ijg7lVhQwbONhM
DR5NsClHjd9pYz2bHLzSBG1kqq6NYu5uMiM5BjmR98SLd2OFQ3RYk2JpBzA8EqQjM0vTETCt1MzA
/Uv7Uusb7iUW7KB6OlsuZTzvcfa8iyCzTqnwcZe54BRWg5RV0Bu8vgRndt76KnGPNjIVMxnaXNTO
NnXykENhvZtkWp/72T70ATr4YNfQkYe3eID+1dfpWc/2fjLNHyOoX4MKk7dZ4aNzyYLcO3kH1rIE
xlN6wNMwyLU0GNnYmVROjLPtLjyXoWA4klRvP7kPRoKITCE4k53uZivXulbwTVx7hEGIWZzSyvUb
BgsW0anzBkZCaASVR33X0AQHZLb27I7CChvZPPW+1cLBa1/yhf4dULbQuyvWTY9fOfxnbjAPwFiK
4poR3uySZDzGxaxCWI3yOGeUbuIB2SgxfKciIaj6t+nmzyoCFx0EsKFa8g9RFQgadlh4Y57tsxk/
dFxo97PIIYfVPr0YpUGpyvoXKB+wtURKMwJjRCAkxiuVZB490YRlk9m4rHa1S8npmhpCke+B4M0U
F69SZIeWOk0qpk3drG7JoN4jon9nc2K2ya9tYAebfzu1ph7CycxHkeASmD1JCptiJytwh8eoxzXR
RxGZncpuscuMdqiTmabojLXGY6sVolcyHZMiP3RFDkJgotpimJoXC0ooW/EHO+DIvZJrzbaSr5NS
+9qYkZ7tut+lCUc30yjNc0LFDJhB584vmZhZ7q2iKS53hL2rUh5SrYPePzMAG4Kd1DNa72J0ISvl
jyAa31twBAernx60xw6UfvnO4infuewtl1SHMOXv+9wdXtp4BOPYpWcDa8y5Q7OK6zbdminY9iiz
23MbQ22QPciBijBS2BAcfKsjTp8LFItTnkG9ytNuuFpF+xZIXTziKuneANDjfSzf11+iArP1uCbc
e8hPLwtx5eOspluzzgcKussw7ZFgnjwHS6zrkwpJ+nvsN3AiOOfgXSfyVmZ0VHcxi1YsaHaRbzrx
pvt4w0cwbxFFg90/GrvVrQytWhMfcE2Mwwl/XOhXmpb+mtkZnSZpgozf026/mrXCZa44v2CQ3vnl
wikpKvATkZZdzOhA/kAjLji0oRvebvWBb2EggOCg0lMPN+4zzbg8oW8XQFewy3sO/7oyLx2KIHQX
ajN5RLeS0vJ64YJRwr1va33isFddOM6q1GZZDSyqJ/tqepk7fAgYMO/toqN6uvS5gdYwuQLKeRy8
5uI5RoDLHKty4DvYUdih9MEsLplPP1iAi37fe81wSQKL8/Qwss3te3aJ2nhv7CA7kh1gOIdqOoMI
eCB1XjxELF6IVRHledI+lTXC0GiPmiD/3O0XJg94Rii9vcbZ8qMTmKRuD0QQHjfNUYl7GCPrahbE
O4HEmJvY64eNU5HkFu0I+xLP2L2WOt5yZxwXAuWvEoaFnOlGaBa+f10E4iPgfJCBa+L8lda3wIMF
4EkLGc0yy72ReAebXpZQtWX8PGesVQWkDGHb8xekDc6AsGD5QEhbJGhBeZ9Ub4jQA95f/6NlVHVU
STPAvXMDKnLhpDQ2xGuxUKzSL9M7yT5g59pNQYOq8lAp+mWCkRQImco9UKj5s1P+Jc3n6YX802ly
gJs0BJWOKrK6+86y4JjlJ7u1jBfRSI5ts/glZhhyKf0WomICN+L9Jzmnn/BMvDHBMneat5fFHIBG
qqlkrNMwUuh6pcfmA/RpSpFj/yuOoVQoyR2uRMl38YCLz4Hu9iOL/KZNwAA4c/XqESk7CsGP8Mgp
3AmrpRa6C+4xzNXnRbwqAoc4jWcOczgOY3HL+QUAIUtEwRieluMdKW8zsGTDOPC8ot7apr036kod
y6nFjVDWuwX65tQyf0hRxnY1W+n1edwGU1hNCchnbNuiH07/XPF9QDw4cWdM9pazKt7jux1V430O
/3z1eSCZGn5JmoAJa1vSTABdGsr1PNCfTGeNP2qqcZEAemdMQ40fZA/iQO37mjgu+IXxCmLwQTe+
Pjd2802+rUvy4GgtPAWF17bUEnETTjNUMj6TJDQWXta07HFgQLvNvQ8MaCXGlUoclxNu/Rt8FYq2
3Hl8NL369zAHr7Fi6EndJynE1rpPTDIfHmOVbGr0QRDGNyoGVWs3pIh8gCRb4QkbAUmKu2kAaONx
ihqqNDmvJBtKTcN61W38DLNdCf8rX9jpOyalzCUQUmfon6xas3zPvG2GU/ncMrBs4MS77rgwLw/8
e7/Ic2rb4+EaQ77697hx8hnTxi15ZbggZ4kBEIbnNO+jcjpVFsUkperUwe5QZZGoi7As13cs0mdL
YieIxpb/lN4DigH4tH0jPsCy0QiPQx/O7k9VJzaWZbOkySlp722PT0dVH2oQJp3YydNY28l+drsj
tYnLEf8bUNEBraSZYJqUzgXKGtAomuJQ4iIe7Rg6ABiJfFMPkDoh/JI2VEOzoTB8k61X3+J9VK5s
H3qPPIussNpiLq3q6ArFp+XE1+0qRKezPkiznLFlc1Ka1/mp1p/GeqG3RnUlMN3uF+lOm8YLHmNJ
yGGSzIVTwPk39pb5vjKjGf7+hScy59sFRLlTWdOxFMslW6aROXkxHkQzgqlycZu0NpnH/J5pf3vw
5ZCGw0R/C2UJS2iDUyOPh5gY3DLBC0jlAhWsNk95k5sMA8Z4M0JoPPlDeum1bYVeIv8gMXjHCHr6
3HIOXlICrznsA8a+PkIQ4oI0LghPNfeqg+EvMT4JSnFr2tUbkJoBuBIxVkUoYT+owtn2mMS3S1eB
5l1nor0IToNuAy6vBO0+4ISUlPOfocaIVeJozG2MlhzgBxp+WDyioscPpIJvux8W8sYX0lrWUY3G
d1+RvNH961zH7s0V0SsWpeYaZIKuToFle85IiKkW44zVOPuEQ9ZmLjJEFyernvoGa1nm49ZpWXCN
iLKYZLLwoiSvxE3BiY1YI4bZ/LDzJQz8Jj9GufTPqp7Wog2aHNODG8+IwkgxO2f6Jbu5voz8nC53
0PxEHdbCfywVeyytW9gMMxBkSTH65Z+/xALHMNoiZddjxoWTuWccAh8dg7hLe0RyO2cRpYQB4fXW
wjek5+gDPAAmSt8nKZM53wvyxV2tQZsSHgOYSRp3xoxwCAzAp83I/hCvA5sZn05b0/q0B32ah265
GIl8TiPXOswp6zDEi87TIVhdzlaOlN0uMGqgxLxi7XGtcGNgvbFq4tuTR0+ffs5ZJ7hmBv9oajlf
HdF82V0GW3swfbQK8ww4FC5Q3eGW5zjqKKu/6+ekPEejN4VOb1292OUnLJSsFEmf7aDLlRtWgY0T
tctHlFtPbeRdVFW2Z9G7/aNHgshuu+RXKzBYSNkGBCn7byeWM+fc7Lcl6mOGX2KXLJQD5NgkCukj
UzW/cqN440zq30Uw2TiTQXAoq5Pyg3OauySTsY+TVMQo0mRBt9dl4m9RursPKVnbbfowSmd5mQuC
naYzwWIj6BZW/DRcdObLs1ax2kYYfmUbZ1iVjWqNFLMhTscTwYX4UmLKHYbiUNYArNvR7UDu/URt
Vr4u1vKnwO6M2o1M4a8w75gccKcJSFuEhXOwpywldBTwoBRyh7N/JOve0Hsw0IdX+QEY2+DPHPgY
PdgJbXtKCS6xjaFZmw0Anp4dou1y7TiavFTp7Ut7gleUQbpNSzz7RvQMosS6SPz6m3pqnWfbMfQ+
wZW4bRqWq9x9XhJYiTE0udhfGTu879szb1kFf0KtPBX4HP4xJ0928HOegZRRU7grIAQm3WtbRWOY
wLmApP7cuuwXXL8dwmZW8RmQwIYVjnvNYmi7jst2TUpmVGGefGx6f+asOb0PjgWcan6LO7hA4G6X
pH8brPTaLw7yoEeXjs5vaUoBZwvYY7Mgx9352LmBMfsB9JdRf1WKrUJj8hxxNbbMvroplKztCDeF
kWJQbuwpQIbPq88+BZwYdRzabIkc40Ggrf3mG+GPvnHnIQI3O3reeY6c3xUXB2Dw/i1jcxcU9soA
KHmVYKWlDJ5LGT23vbvNkazkROTFH+R0aYaK2ifvYVpsKFi9Q4AtCdTBWtFuFrW+d00tXmc7bZ8t
OVwHPIfOusvtLkNNTUFOFACDqJcfIiMnU8zqiLUK41Q2ND9FAyOmTDDgt9FwHKbknjNcBN2cMALZ
VxafOD+Z/fKtSs2V0yMwdkl8HVPknkSYj23cfUJL7y8KSl3ufYHa/agAOejcD5MJ50XfrHBOV1zz
dmBwgRf72M3fMS0wFGfWr/a4YoSr8SnQcXws/PGKsXlrsefYp5UkHYA/flHztrfW48n41vKeDA5b
Po0pp4W7WbbRh9tZPi8rYK6u02+jj589xCGQTn61B1/ONnt5rIXNcHaAaSgBCN0VyEZTlwHEFzyX
UZCTfdfV9ZZ9L2EHzbpYR5X3hH67aX35aDQ8C9hNeuwwuLcWX21woZON7OjMYMqxnelz1PyCkApI
F/ov0PIab4DCGZ8TXG//xd/Q/8L5ikbd6hcmwUd7bfyM6Sve1GaonYlCM/sQdNeuTC/dLfSlxus0
P1bVdErihPDoabovDKo0LY7Uyzh/Wbn5ntb2mw0oVvkDJVbWUSw/Nt0uuZG9yCV/aWKhN/8lgOYX
TelytI49Bnloxkq5z4GsT7rIXjIGhVbhXIdoqf7tNfz/1R0v8T9g/v+/mOMBuFEokn79d2f8+hX/
NsZb/r9c4WM69z3HxBqN6fLfvnjL+pf0TJMYJ/hhR+Lm+V++eNv+F1Z51/bwK2NwsCSG5f/pi7fN
f1m2JXDU2pgACKS7/0+++P/dHMN3CgT+IdsJhLTggv2HOaZkF1pZI046dp+fvghueSrplIZ0+9/e
kP+DQxx+zn9YRiybNd/1pRQ2+qJ03f9w4DezM2OX1BpMA8ZRY18N+k+cgrbEBMaGQ32n5fQzrHnd
QlR/dbXePhmTDLxa2z5oHo02uyTrMCNLTG9jluZ7vKC5TW15bNIjJr410xFvDBWpnfkwA8Pe1pz2
N7Ogv7dlI9etpvkyIJy1QDvD0Se0SZ8KJYuVm7LoRdUpyppNMxLRyT3GelEr36f6aYkwVrS1/80U
CX2a3nmoGLkUTzP1bsowrywZCFvSV7zi4Q+xarZJvr1XGATYCaYvJIS+JafWTSAL6gqJGTvKcA+x
aR9gf0mOKrG7Iaf1WnhMz6uBx0Xhmi+ax9ixkfqD53OY+qYH0845541DOXIxHXvlHuoh/6WE85NT
gdoFTB+ynDoIJ/qo/EIBh9dq4xJzpRPJOFYZUxK3FqAu51vdqS8ZlydtMI4uqRItiRXmbkrpU/6a
emdleX+0uo6LxsMbSLg0BAcDE+2gZkkr2IH88xVTS4WmNt/K9UW1kmd4aqafSb2vF3bfJQ5pTggQ
Q0T7QKQQz7f8YijJ0Ks6lkZm3wlZfKpibcq55I4F3ryggot9xd/ARlyMDPHYj4iXE1DP0Z0+NFuS
ME6XX22CtlTTE9aO5Vvnz9sAuQRPFiZuxwVk4gYyvLgleHIS5KBd0V8MnRtbI3dzngdM3jN2uxPz
aBAh96iZ2CIClvveiN5b8F+yhIVJTgWWUMkOdn0NlZPr7Ty/GkH/0ZY8OgpGHNhdAr23gFWp7KTa
GSdTtNBFsugfszfo9S4J2LpwfjNqF9oo30piRGts9XdLFKUua5x7tdRbDu78THK8JpJdLSseQ/NM
iKJgyKGjtaLGC7HavDZZBu/bAHbUL1c3BY3aoBiLhPRvOngcjTuJyypQp8xcRuqo6PKY05Pl5sTk
2/xPJ0R390hqH3Mlf+SYAHXAecUCmm4DE28kyFHAe1Ss5wVHXuU8MN5aKfjVtJ0NNlvxlB69osN/
jKukc59BGcAMjF87PhwLgK8hrHORzZtyKkIngVzT5WsIexA/XuuDc+1+aHlk7obpBWsA5gQVQ74C
t9awEwmSScHSTMAdNQBe8a5CeXi23f5PPXFj55V/Eh1/Y5VM0vHNK4vUXVRBGGHCQ/UO84amw95k
5E/N0Dx0s1jJu/0fq++u1UiJHn7SS4kiOGZMAdEtSXKv0XsYpIQ7aEboFTSHuONKrmBJ+/4286uT
1jeHFKvUhJ0Dz9mMI9LH3BIknzu17Vs1H40Z1JT2FLXe4sekpaUI8vLA9oE3KUsoDI2iv1Y+2djl
wT8yuhdz+jz0KRvrYaMnFyAUnii4iDSTl3SomN1vfzRfa9Lfc8Z4dvAIlZveUz1iZrYFHppv8uY1
SaUxvePoe1CufNCOG5rLcyT0Z7A2MECyetKo0OOAPSR4koF9mZUOGxWAEAFTC4QIYJHlovS1NRNy
hSsptsMOJ1XExOCuY5aKjht8uwlIwqFeS5vi5tlERt9bWbF3GwgrBTAycLbVhk0gsiQzR/BEEOCH
6p/qBXXuDZxcXjAcogoktEuKYDs30UWYl7J2jbtmars7K7Cqw4JPBEeNzwQuiz5xL57SwnnMxtBN
pidmBu/2IO8xir1Wyby1VB9qQpCKOY8Y8f9D/u3NXef5x3aZdm5PYFK6WycaHvM6+ko9ZlJQOGfL
RksEVdqIHX5pIKYrmXr63fTVuM1K52BO2VlkAVC24H1t/gIF7wOIyHyjQsDEgFn6xg4+Iai6eLUl
ehOwVFScgIxl4PFi7KZ5qFj7WXqT88DZVPs88LLR25NaYCS4MDz1ihP8r9+VoQWicJgExkEOeBuT
LLjMbfXQ1abFXOXUlTtOSSHY0otT0FkV0XDITZnL5YVwXVjXjDBRBu9qiA13TSG+Ca4jiZi0U3SN
taFTwMA6oKmH9BcWwrl0H3pukya7GgJPjV7uRLceORwTOAJWEkO1f6zRPyEnfpZ0kM7FmT2uRduy
zKcHmjD4pKpVsqu++r47SAOUDiXYgOmrP4MGBoYu39XqF/bKN8LGt0a3H9a4vMdKHXkO4fP5NfYB
2Mf1QaLCLtm0ynq3rlGPW0B5VMoMKUWRTKydTv/RwGPGBTClRzoUjojJS+eE0OsMLdogxlA/VMr8
bZrDU5G8TmA702B4aKkqr6AhJkF7Yrhx6tmEi7J4JNl+6RAyooLqjcwSp8ou/iRuSd9IdYEJcmuX
q9UUV5wBt6Jydx7Dy6RdHlHRa0X3G/6c1EvP7k/KaNtxMwauafDLHPrn0bpmXrPPaxv6SN1/WAv1
yVNLmBiOtcseP+3CRdBO7qjQHtJ75cVfuE2/LEfwsUM4kVPY9c1hTnBmu/4eV+BLZTWXJY/BTdr6
bfBHRFzrq4OLnvn9JzRVG6wALWXLR11Zn8ZU/ZWTCeduWp8+K+rt5rSYt7J0/kDCwyOk8j2J+p2d
5a9J5770tBu25k1iPjBIgWhbPfneFcA1wKfgt58NQCUYid7hL/MqsS1XLmK1nG2DrmTBwIHHZVh0
9j62vXsrUt9ORbzQrYPfZhPc/wnsEo+D4d7ZQtKrydB9+ewtcXEtXPJsAXluZjunnT8jf/6T0Ocn
HNKOuSxZzmjR9u0ni03QOMf+Ns5nJl4zZu2k2GGveU0rTCdphzknzo4J04oCC0ZMwWLdvdQK4mQu
7K2YLJgAyiXSGX8Esf1lY8dBkKSca7ViGsa2MKrXuIx/UbKR3k3gogtT7ae8OjWNeybMAuwoeejo
6BqE+94mT2X8OUKUo5HxHqfHM37Ic0rBGUTkgyPUhwLagAj4CxXtPm0jKKuu/EBUDL11OyKta536
B3cqMiAlDCZZY/Jg3fW1wxmH0pMvX+NGv3ba36HacAolJZpTK8xljhm0Eu9mibiNOT++MxHSwSLz
DNsUDGVsy/tlLvJgWQSeTfNsi/Go7eUNey5f2QJuwqBXe2irw3CbhvkCfn8Hr+RE2BaOwIpX9bel
1GGm0nschVUe9pnxEluYkKJ2my0xTxWfiEvr3yysAkb5ZQ/REfb6gwN+Xvtyv8Tdab09K7dnLm2x
HZ+hpI0PHkPWwhSHoKl3beG+luRsWkoUxmr65Yk4BJH2Ha3Vbm1tP9pahQPkpvV/OTsKophsR8Bh
AH+DQR+KGCOW4Twl3Xyh5ePSsNK20wdjdYs303KWU5UHH+ZUIR/KR42lQsTmfko1akn+ONh6Z0+w
iAPrxfRwjhmr2Ik3oKvvEdWPMd7q2tRPxhn1jInn90JBS2DuJogAqbXaLupdxADfYvWQv4qSZxmR
AR+MtU3FTQDt0f9kHLkrAkZC0iLgVr8Nil8/Gk9aym2Rr74eNxTSeWgnvpqG1oJONg94qqVLiujL
nbLunV6caiCyi+Kw4VwX7e2Q6XdZjFcU71VAuSVutVPLAhhZwXEQly4n/gbzX7QREwpkoqk/rf9v
ufMDRahbxVjZdSxGM+U+ZUEca3EpF6Cgszxmfo0H1LusL67l+h2cPqzMCkmfDDKc8fWfM8Ka63Q7
lcWpTM1HH1dWK8e39VPw2TEAeAyDkidqo7eF6Dh2BAfP/mOVyUun5N4fR8h5ERovLCcaGBLse+i6
h8j2rhTZ4stK6Wkt9sLCNEJwwlW3lp5bw2W0/pZ28Wm0+4vbeG+FYTxySe6JSu4Iq/EkUKgi7Slg
fOGjlTGu2PoUO7A8HahYwAVgFtjxE3pw+S7Ypj9nHf9wSVkkegsqrTtcxgRo6GOHY+WXezLUQD/o
E/YD9dsLZhIXBaYd91Kw3Wubr3wfW3rNl4oluvmAtxThRbZ5O4ushU70mWTtZhU4W950oiabDrtx
x1Tb7tOrtYpkMxdSuZP0yOBY+OdnLh7c0PUzRt2CQuWyRHIA62Jx101cLmnw1BVLSOaSXB2foF7C
VQhES9rIqdxXo9wCjp7tblfb9VOj+oOxuHcTObaiSu/bluQkzXF99Meb6qNDaq9qqP7mMMF7KMHa
+489Xx9JGjso/EyaajdP9E71cGx4wg/rKbimpWYu3rAXnANQYKtLEp1gW6fFXnfqOOBhLMR0zwh5
x9nwQlAPTHn6BpBqZxjqKGgzHyz3Qo/61qT3pCrSI6at3VpWM8jpbEiLDuRxWwCkhJoTtjiGHSMJ
eTLQ3yKxte1pgN1jXGC32V3qgCcb3LdibtY5dZik5c7kyikNNvHSODrpm03rpgmaNbD2Zv+L6hXy
zjyut1bk7copPQ9kB2yomsIzHh0AQYG5+qyDc59oChTgOg9QcHiFAS6IDjKvZCydoSEvLR1hxcZv
4z3EoDsJZtfCDG6hXgaTfyytdj/SzkVdFjbbQx7pSx4zUlTezZ/dCxWwx7VoxCLfKByU8MF7IEWM
LxYic36k8vipquCNF2m09ZjHDIwimrR88tPiOJr1ESLiiUlBWHUOsQV5RDDaUwYAJ1ce3bbdcpQg
dmJtoClzHQEMG6fdWqtpcW2t65nJEVdDqOoikzqudh+1vzOFg9HsTrnn7dY3ArVmbxX9wWJyBCpo
XwWww7Uo3lVtXubl0x3LNcJ0SKA8rd8q8WaISjgoko510gtlLkJFaSndQwdXqlsh3wpikOta2Njp
uTX7E2YLyNFrziy9oKSAm14+fNfjKNyR2e1fox44uS6918mjeTL2r1YHfs+wQiyJsi5wAHbZfe+z
UURmGo9JAZoKGCLeOEUepKU+1/7EIXKLlPtG8Ud1Ry/K3zaAcOyk5r0zuH9sDUJTNS+1vRLiCNID
qF93tBEz9y4LjnM1fv7z7zwTAudsQEysNYDQ6YW7i4rqRQ6bkScC+nW6dwH70Ynhv1N6gBKv5Vts
/CgLT3vh28hDpuAAK/FkAl5lFNYat0ovb4XIeRcmznxdcEOg+VkIhpvVfVoTpYDxB4h18Wjk4ShF
zYvZ3C280jZ0guWtWtNytdmHZpPSP83xJHMMMKqJcZY5KaQyQLVrGNjt8pnvM43jQ2v4+CxIM3kC
GJyrx1AE8nPJRbsfqCe6awV+xfrHphjkrl4iDpLzUEEetP6aPcdz4EZkuZmYEkfCZUorHKeN+BYn
rEyd+aNmChXR6TYqMLAV1ROPFYLUjdF/tSswynxjNsiMuSosHqQRXQcxE2HSzmgleLzv3NG8ep4f
QpAeWUtgV8rlviyIdJgsZFE9Fw9O2Z/Xz5T4IM8yWfxNLD5/R3s30y3+1hmGMOzObEXd8gdnyr5N
1kRKyxtV1MkR881P0wwPIwRB9AG3J4rHl7NepPzw4HUYjQf2gETweXvjOA5IzaYfXrOQXSZFAFdR
vtnkwieP85uWn8E8PoAxuTEH+jsE00MjAYIPQ9Vh/K2oe4SrJ/ovzB/4I9BXEIaiF+Zm9AixxsfD
uBESsgCov2uZX6k+VRTaWjE+ky/cfzfF+BKtIP4Gy9ruW1HeqFBx2TCtbInlruHd7oz+IET+HWBs
2gBCOKHo0tDpMksgtEafx+ynIYHT0PXAFWck06zM306cECDwQN/hl0MlxNUjMG4MbwzGVuoU8GsT
MhY+DEWKUK90HbzMjv5ocTxuTLeigEhhQH2KZoSMVhFCarKYsjhbbklWwqBtqqfReJ1zIzh2ff7W
4uE4GdD4uYNwfqze+5G4Zx5BUgVx8GHEJNxqcmjnZTC2WfI1y1Th3+Q3UCWJvsgj+TI04dS3v336
4yXDkC0z15ApkNxloYlzYK/z8tLj8LuL43mdIk8vtftI5q45Q9TcpYU0zy2jYMTQajtHVHDKOf2Z
aeCSvfdklOxxuoAySy/gXnAwQ+LuCoWvq42usz9NyrF5jJ3XMhr5lSfkNzCvBBGa37NjfPrdHi82
g0EMCRt/fUtFZdyoVgZ3WLC173nLevZJW6hoSdqnOw8eD9KJByktSqlhW8+/rUkJqUiGLXirxrv1
Dn+m/AAP3sCX6xg3XqznA0WR2GxcE7dkCb7T95oP11LeiY7wySRiN2Frgh7GDaeYV1JWwjPVd0Ya
VdhI4bu+K434+M9H20UaKJjwjm7CuaZp1F9DVX8VNSKqjvo7U/E2YK6loGMwmTsbJAkFrWodJBt3
mZmygnLh0KVPVpt9i/zolexzppi1dF2V8GXSmxlnfyngYNH37Y/cMb0rGafNujJP1rgzMDNuRFdc
CIrR4OCfxqJd6I/LvJM1TLfayb7oKWxwIvIsjf2+pP7EwlEkTIsQEJQJ9ylJ7E+yiqCX/fwsuY9j
m/rOvGBguP6UoWdFqGdqrFt1yBt1NTSvEaw7FfTDjNm8uriBulcJ+MsSNsGOmXmmaN2x6acGc/Hs
BBzbVQ+sOw1Wy4hbHZrv3lwAz5MoKAu2EinfLHNY+jTjhmp9lAStN25pBRrueA59KkIqd8JkISI1
3u5tc708akywdM5AuKhYWIiMo0C6YCV8tMyiHw7jWHzHLSsU4/lwHCGi+OJkLIqK06Hd9lTXDkL9
jWzNOzEAIcrpdyDCtMx2uwe9CCugFpshtatD3bfTplhVQTd6RubgQdZzKpqGPNSB/yCoXrsSJJS4
JeRTvdB77fv9rV7HJjNyjJ6bzYKjYevVvMtesF6pXX3KhuAajewdZDX9TXzP3hqCOsNgZMmSRCVm
3FYgQkYe/rghAzkhmPOjXT+9nxvnL+0RPJtMl5Rtn4XgQ57HwmfF4/YBV3OdivzSx/rBq/2bkxNH
SAW3HeYv2nzl9MTnkZNh8TCv2fEbZ3v2HRWffTRn8D6nWF0tUicBALwBq+8masZ3qHTdse1Q6fTG
wXa0J2wNKDf3/gaYA8ZuzvcuA2IOMNPvdey1KORSNxPBoXWGtWYixXBhu7uITPmdITmrxDzniXIQ
CmYqRbbU/hWM+gXq3oeWfrTv4pnNq039aZ28EMpQsPrHFOCkYIPjgHoe5+4Ln9q0zdoX0+bbe5qc
4uJOF79ZvnuLh3fkVn8JMDDynmU421wobt2jSMze+1Iy/5lGA8Omx5alRv7ybIr2coPmwdjdZ6Zz
HDSL9HqZ2NP84FguZR4lF7Il+fj7XmADUcl1MPIXTNz46HEyDYEFtBCu2W6cujDOrYeJKeahzMrb
YuD8zuXOxMewdWx7OjmOyJC8sEIWg02qVI9YQ0zwugul2Xp4MUyCb35Sv9t9boftYn6AKO3A+bt6
IxZcLM04fFCRA4KwrV1MBN3vyJqM0GRkesBW/NSrGIZSpMQ9IB5aUOWz1qirOekg4mlkhIP/wd15
9LiOpFn0v8yeDZIRdFtJlElJ6e3bEGleBhn03vz6OewGxi0GmO0sqrvRVfUyZRjxmXvPFVDokhm8
caIY6um49ffpgDye38nJW0apI5VwNYt07yT1hGogX7XQMyFS61i0suxbVB79gzVA5DfwUIqCUtOO
UaMOAX5JQ5FZ0OT9Vi0sS4w5/cni3mI6sgJUsncw2eK+yJ+9ZUqZOBnNrkiCXSHolkoXO3Njfjte
0l9EgD5slDM1fNxuaxWnOwyzOzaVoHVHUpnVQHKm33Y7tq7jjrklxrtCP0j0kt1EBouCx0SpjKUO
YdVzAImZTPr6M0/nq0xYEjg2kPkaLemWzux1Krk8466B6GR2j/FMm0zOFbPkiWhLLjJA4VEM3oI3
0EWAq4uyxgYGVb7znG9f0Hcgl6JncI/NwLQJzJjFhUQo9TRITJqKH4VPIDWmYb+40j2aMCttR0IY
kO9TalgbaPpEZTbieSzKajtSLDWLOTC/ijzi2Y+oOpPzIFmcuV15wzHQ6oUIWPuPskW0zwgqxeS6
nIZ04SOiFRuzl25gNgYm8JRjJaQln6FPd596sSyiYlglSmPZR8lwu+CMChXy0C3BVqGRTexDcBG8
NkQTMYH0suRIejXs15YLw3aMs/EaM+7Zqhdw58nuUS2FtSPCkmqZG3Rr0yuU0Zxi4SzXJwFv8fRB
HTSP9R/4sPdzNVDIwfAOrQkyedm9OMFoneLhxS8nCxiO+SbaZtjSPXIKpct7MFkuXlZ5iFr8npkx
dTiZzZ3hZJ+WzWYojpz8IL3PyFnsbR8QzpzE3TteITuMGc0NEb7NBUEYEfQ1DCGQDpJEmD2M7AYg
CoMnzCKcIyQWjzhnGaGkZZjL5UDXs+6yKUrxAvL3uDoTI72hwESliDuRFHkuoZZESp8zaDA9Vp+T
3e+w9lbREG29wha7pkAUHtnYak1jeo+WytuNBrA22esr1IeVINSyv67hl7kCYR6LT6fg24s9M9r7
NGbkBgVX3QLEKZcLg1PElx3dRU80utX/pK5It4CQyDHmK8iXCQKcix2Gd9aVKZRLsDAYXfNPojD8
Q91MV66e+Fjlp14EVKzuAEZ4wlEjckKTMO+Sh0rIQZvYp8pcyrPhM570SvZ/Mznns2t1R9eb3itH
MxlWPDuL7tgTKJZR0KxZPhDkrOswa/AYRcHfxcq4YlPMMV39RVTWsvfLdc+ljJOwseH1LtWSO5zt
ihqtNbtzZrcPbF7K05T/Wrr7YDudrh+GubUL+6kC2LVnh0iT3pVfc4DElY3NBPgwREh/DyCwv6hT
2vooSNHntgml66SSAE0GCTaVqfaR4byhTrUwgtyMTW/uhSSASvU6vbgrHyfMgUpcG3q70NPTxppF
WFL37OKUWsEuklMg48cGNyWDOqqEOO8epkp/FQv+WNzgFpNsmEcqJRZhEeNN5NN3TGgEG8G83Rv5
B1SJFtS2kLZWQTSQ+rC8JfNThIxhB1oPOytMh+24qvWq+dHADRoGNlgBIz3aGOI2Eok4gSKT2GFA
YEcZ4RKS6sbDerXhtXSwvAmJTOhsbMIo3azyzr07hB43X8hRTxWEt9CoMC9oB6i5UASFL/oR091d
4OHN7dsOBecYnJzae4aiXoYjbkI0wMYlQf63SSTPgj81IaIDtJXAxLYoL27Mibi9xXbajam+dbqY
oXYnCKLlK9eoG9r+YTJrn4EE8Wqefps7Kzglxui91ub4ZivwbEKDbavB6e/ViKch7+Zl79r5BynT
xnFeONThKe8CzsRt2nJcDljRoMjhPZ/kNaiHc68oPia4urxyM3TN9MID6MAEjG4BGupjawztrlrx
pMQhs2JdkaUoIC5wQ/hxPirLnGTKHX6h53pFnZI0yKoc+mnkgkGtVyBqDhnVWxGpLaxUCw31tvHY
IbJQIAV4D9O+vcgVsGqtqNVmha4SzK0EENbRK26BQhRhwYxVavPFbknjTbAm7MyG/1XHzQsKcXVA
0csuF9ArKxbePx87aNXzp6U1V5aEDIuOEJIfrNhmhcZOC/jY9J8g2RUpm61w2WzFzHamg/pImSHA
PsD4bHIOtsV4dm6dZYfqMmwnfw79pmatJO3NUuo4bCAJUuOoGzfiruA5X+dc0S5eMbh0z5tqgLdS
4xQY8sIBGgKKI5ruWavNofLGU+Hh7zK6E/YGtYsGbBR+h7yx6Sj5prQi13K6zxz1zDQSQdEK7M1X
dK+HZyheYb7NivWlhLuOcH6DFfibruhffDHHaIUBJwFY4Elvu7U6LjXA4GhFB2crRHhcccLOChZO
IQynK2qYKcZXxCy5WCHEPjTiEhTFjPSA/ouKnaYLrskuhV+c2qXDmAKL7cR4dUUcO6tZshWX0VLA
j2uy6GQpnhz4yFaK2nbte7FjQ7VYTLKSqmtCnsDjEBjP9opXTmfWqbguHZLmUTDuTHDDCNrxYbTP
FM0Amv94UAk01GY/hn9CSu9bhq9hyuzqIi38bYuL+KgAyFhV/V/gdJrUo+lzQGo0SKveK4fOLjc8
2BtIgASHYrDipM0VLF3Mj80KmhYQp2Nh3WsI1FTmDlhzDyy1swKqvRVVTS/zMa3waq8CY+2tQOsG
sjXPBm4pUNe5BE3iQr8OUG3hx4hZ4Q9wpFdEdrbCsrnwnuyAYsdaQdoDKTnRKt7Okgr6/si/U8Dd
rlYAd7CiuB2q9nyFc5MLW2xneN280+reW/NoJpwTAL0VUlqg+cG+XWHfga+/Zd96uwAOeAIPvF/B
4POKCJcrLNxlsrZJVoA42KxzsSLFh+BsrohxscLGe2QDWwnKYNL13aANqm3lnOrM+yl1XR+bgq1O
PKTNYRHJd22P26GiqvF4Nzk+mTCt0HN7xZ/nKwi9ChiarGj0eIWkyw5cOscpCygI6i0kdbWg2bJh
q+sEyLoJbV35YNfh7re7DhI705Pbfmnhr6wCbhKGAReFizW/mT3p0pZAS9tCWnDhu7vYFoUJmHTx
s3u5IuAFhw/ZC3AWoMP7HZ54y0SqhbDj5GY8YhiTSxukPFX4C7LdA3OHCBh/MNEfl3/x2Qynzo/d
Gws2fa/CQAx1ODQGWgYlHrJcbTyHcTQloDhGJTGOXUvxtCzI+BPk/25T/I7w8FfBdTvp96FjZbAq
Wzi9isgkQjtzEQPMCkYkcp3YUBiyitcK6j5Hx3iCoHJaViD/WM5Xg/xphzW9RCpFzQy8318x/sMK
9HdXtP8s/RMEGrYTK/YfuPS4xgBEayAA5O2UAQ4hAWI2HisYXukaHyDIEcjWQAGUFjZDYkIGaFb/
TGvsgKzUazbE5wxK22XM078eIONdhk6cTFyFhTCxSf/SFdQT98mu/6K8LG44PI/tWB8rPT62Vcyp
+c8wBA2aXBJtitdszUGj/eB83liIzEJU5vsKF1zYpMGLI917YWWI8iAp7NOgORWAvXiv8+HQdOZL
539Na1yDskwzxJsbud5vryHrAWRiHw0q2VzDHvQa+yDIf3DYjgnyIPo1GCLyqfjA0UhGL4BK+KeJ
ycCjZq2REmMNb1IBtZjWuIkqAIXDdcSmjfAk9ZGTS2FSBmZrUIUr4RvyXrv7mRQLbX8yH5zDBrQ0
zvSGpB0dvFcjKRvgYBp+avMxkIoh1ngMsikaMJREZsTBR7pGaLhrmEa0xmr45GsU3HjgABFdJWRv
sDC9dx2WVWj9jE26ndaQDoYgYQ1TzSG9w1hjPAqLH7UkxJIAe5E8MQx5mFysM4yJ2o97PIGkuJSo
ThwP6QLT8m1qwsvofQfqfnEvWE7Vrv0TKL5SLZwn2qgH5r/JhkwfImJqGg8DBBYJ0hJ87qYIpmcX
DSDt6p3FKE4o/1Wr5M5po78uF6JdfkwGyiBTVU+GS0hADVaVkts/l8Ig3ZQilMqDCYAq96a3PHIi
AY20y4OTwKTkD4G2xbhjCRtz5jag9yLx2Asg5tOGoAKlnzWhBkV9K45DjSsPBckZ3Tn8T8nzb8zg
nWTWJ3trMNjSYmSegaqZ9a0ZRNMe/RRwFZ/dehz886dBx/jOG3faEQhCl0AdqTDg+Bo1JGTLhbKg
i+wruAo2OgG+YgMeLBET2EkDsNLBau9VLC9zR7J9KiBteDUmzogfyTcV2C8ZLLqwsNbNe6OeHwds
iVwXFbQQ0og0fgXUJBPafBN5ByuGQ6En1Kbw/kiMBU0lmu6NngjWEsN8TWBTqzC3KSC1UF8Zz04B
hBvrEzI2Yzc9nOe55wZXoC3stHnMOhPpRM2rTTWuJ/xrWDI02tfSP0r4RXKyAvj91QCjLvpi6y6I
glnI9GrNfepTWljJd244chfZ3iMzigt9B6NObMIw3944ro5owX4pNGvKQve2jX1WVl04DXzsZswO
uAjrFvOQH0GM9peLUIioVm8Sds4Irl0GNZSA8d63UM4kKmUOjpJvFAsHPKpDvlrnrqZjEknthlnE
SebN2WHIEhzvBGcyLiZNvCCMzORQQLuEO5dpE0OOozlkLxSaT2ng/YlbBFSert8JwoFpM5BwRBrt
0sUOcYNc4RH11VBTNoueDC82FQTDWNteoiBS7QAQRkcAm6MTyOcXszO+NUsXMgla3mMsUColJrdw
eJU1rWA3Fw9Mh7qdCUmZLIdToX4al/lL1UnCOVTy0TpMfeaFR5dm8TBVY0zD79+3meWFXkmyUKCN
Vwe9JVGDcATBJLAhmO9KV7xW/Uwp9gAgl2M0MvmgRwxtdNNh34nfbgneex3sZnPkaASOuOkwNwXC
IqYNOgs1l7DpRL3jMPocmVV/sauGmxEHGcCE4kfOCBLR6jzLVkHp2Y2tyBBA5RWiiQAVesrwxGXW
y/QBvwnCchHLh0HO1s5L5093IE+RJCV7wEbf1NcCFsfO6ZZ3O0VpN8GLdlz/MzaojaKFeO8eQjYD
vtz1rikp8Y51NbI3Nw/+GDFyO8iW6Op+5oydJ0OiN3RMMYp09HOar9C2y9+8gXEjfdNEM4DVqA6+
xgUIBaFgMIoDFzsQFEz9WyExDc0q+phHlg4xuuxeP9pNyT4I3kk4+jXRxsuDWrJgyxb51kcAklvw
QIQoD5FhXYBPxlQP/oWWEMRbbb2lY/leDeb7aGLetbovpyK/zIEg5FJjzOv/WdHZLk33qsj4Cdmv
n6Ma1ZlNfF3pVzURuwyGeYy5bXFCoUBvfnzXOhHX9BAhS4WlPrHT4HcwdXyei+xmmCJkXbrdy4Sl
tsm4nqTUxWdy19XoNhr8TlPPSh3xBzA6s+fSoyckveWNbdNzDM6ZHBJaAEMcaVOpKOP40TQowzEk
IGBx7/1h0cjp01vCR669LE6RVN/EqwF++XF7nAl9nD7nLQDjmd1Xnogvb66RQ5rqFUgbPks532LJ
fIN7p7etw4xnDmywKwPBFxZexvHeXQU26cCLqnNSvVRtPxEbuWsHHLKum8CgSt4ao373FsjA5Nil
X7ndy+2s0LJHtbNTxfBhw/bYBoJFh7GQg1hgc4Oc9lqMDtmOw8ICwsMp0V7mmaIhzm6sIrA3DoGG
mWOeIl5mnHg0BIKmhEbYqrqPxp2/q7L6xMPuBSj8E3N1gPX3RStOdo3Nrqd+bNtlFxUJDecZ4Ei8
Zf+KkmWIiJxkW1i3ZxDAqND5gP0ECbrxnfrE1lvQV+gCqi/rw6Eorhr1WGb2uwINvUlNuvmxdk6D
Nz93pnv1yVbcNR0+EDuzwK5kFzKWTklWPuZgk0e6ksB8xku1Z/d1HT1cnSo6uFb1bUh4Mog5Jgbk
8fjAZPatxFiO5WLCLf9JqvMdCbSXxrdf3ALTVqe/GBDVeKAd4T3VVndbWMOhZrSu0vZx0brl5Q7B
hlweglhiKtDh140AYHiQubOo4OBv7KcZObZh5XcoSigiC/edtektGswHD9JhGxi3CYGCY+trGmkH
ARNSUbd2PwdoNqtsGfgQtxLO9t6JrrZz5ZkRm3/+TbBc0LMcWocj5dErIlaF15+TXo+YAFqVhUmn
jkuW/F0M+adJ3MuQ/PaFdTtYogXuz1d6dpYPI4Vlhn2xzLkwWU/f1k6HbFyfkoaqsR3ZY7bTZyVS
0iXXlzyOGt+hQgqSnPIOaICXGS95Yh/L4deQ89VU3T4vzEMH9zuimFv6BPl/iXUhqbKnHBP24n0m
tCV80muMF/bfdUOQlZVFrcGX0fIbvRU39WSD4tP5V9xUGLcBTnkVosepC46iiiX1IYMqRTdDycAf
K/4gqEW2zLnh23xj15Zs7rgE0SUwD4nQ1Ur7l1UWcwBT35TcRkBK+BIhFfkTMTwkGTH+9AlFhQTd
/ZhdfAYmeutPr15m0rVU7NPnQZ6K3oH4wQ1BQgWWl3UEGUzl45AdLIH/0v/jaBV6DYbJIl7+ik6i
k5ZAHZL8bY7dnxYebJ0s7Kg9hspLDChmyrgpqybUOYtbH7xiUmIarYzpi82Iv2lRVY6MCuhG6Duk
Cp6zxCXJa11TVXdBYD3PdvUFvYOnlSGH2alfmKd3uS8/OvZAGxxbbdFjEcG4wyHkXONe3Qv11Pbw
qJuk2XYFwKuih5FZj8WdiNL3WdcVA84hhOU2hKQLsh2068fcri+dsvhGUmShVNeIJaW/JQ6sgnhF
8+272W/kFBsb5uOmdq42sWV4LGEs8Pru8KQCHmxXmF2vf2UCASR5Hev0p0KUm0v91AfLN2u5/WhW
TG3ciS62+6m4TYoq3weFSce8ID1HvQVvAgOTfTSsd3JSTz7ZEFXenPwOfFUw3FhLjGQTN7mbMsRO
a/tgNOVbkDdXNQWMK91ug1qMntCrkRTZVK66u9N+jxQYT93Gm3iSBIGgOGgPgws1uVz39YXP5j15
g4X8Qq/0IPhjM+khxPHi5wJhftTt1h2R40qQg8vzEItXcu6O1vIyoolGfn/1/fwRmyu58bn9Fwjz
K34W/FMGJqpy8h6I74395erU6oJfBCYTf4oCoJAvZ9+Z/vSeiSGsZWCMSvTOhJtSE3OwkSbgU1hA
hF4G8EOrFqUemdzjVlKXFUl2RkNrMT+BOf0TsLE9TUHFd4cVedJ228od4103s7zoM3n1hJ9tS9Wm
+1HK28Di2HHksLfK7jkBfcbjtrwAv/mMfQDbIMnQpeGi7d2xIjKuAJrvedjBIkpLb9svJeIhwe/s
lObOYQhEGmP707cpi9e4P8bt9Oo365mDXBMmaPYyxuVJptDRtcTl4hrpxYinUKj6kncxaFXGgVZT
ccVpj+9goX98WTwntd51bIdhuQdbmg7eShABzB9f2/Yj0PpclP0zU6i3SkBsKsvyj8w1JR+Be0bq
3OMpey/UnTCTv4xttN1+t970WRTehSLq0grJVBl1dl6nFzFEt9AygP260QuxmCS39hnlOvc74O1t
RMG5Sf3ljsH0jcfgYVMO2RPlMEEaEYp7uvPNUCwk6HTvWR8RkOswVKmM+7GMPwjIsHZQPp/7nndk
ivKGCOioDPtgL9wYYUgw3uTMh7pmPExcTmgsHmrF3dVNhDjThmOzbKcX2ckL5EBr79ntK1AbggrY
J/Eulwx2aEetuSWT2U9O7jL8rL8eRLGXuZ/+WpXgAKz622Qt3Pqe0gNdUSNiQnPTtto39R9USOVZ
2lxCK/HHNVeCD4N51O2LcfLzU+mxPEY8EO1dK9sq+N/o53EpGdlwm5tox2RGII/JcO6kWXkOrijO
KgMyH00+8xR3elE+2ndfYAdgZOvvzV5bBwfSO3nIm6nP0XW4WEPi9HYQkkwSgW/d5/le2fntdAes
S27LZIup9VHh6NsxS39sh/Jr8Bifui3TAmjgqIbKXb12aYF0oAm5SAY+UlK9dgxhozWH7tNo0vuG
cb92+wfUtA6R4HsEEkFo3qA3ik9TO9Ddx1CuTdzmW1EvxOAGI6A+AwO2kv60jVFiQQX6quWUQ82M
vqYBwxrTIwPiY5VtrM5cQo8dol+zKWAADfCt5HevqB7Najxr3txg8C2mLNElSDGYLgBZER2aF2D4
PAGFAUSl79Z5GFdFpR9RMN2lNmo2MMaoUs3R3S2jM2wt6T0ITUss3InMW9L6TBOWQXSGUTdvzRkE
D2tQhgSMSTAPIITxsl+n6JnjCncrU+fdLXlBNOE+mBqxjy3YMHmRX1z+1oRah0Kn+42Fh8fdu1ss
Tv8lYNWgSrM4QFVhKgYBb9WMwCbKvCBFt+c/cq9c6UnoUH1Wcy1qRHty/2QWxaH0q3435OQDdnLv
doBRCrUWNjZ2C9HewKM+aJtFvz3vUWuhJobbAKvHPTV6vmX7czOCwJV0abEzXFDMmn36A7UN2EAV
57suVyiI6LzplYCdscrJrWkz2nwKziTi0OUySMfqO48wrNjqy4/kj8rtG1qqb7hXG8ILn/NB+5sk
RiCjnHcwy6XBTr20lkufehcdD3s7yh7WH4tO+6vsaN3y7g6TGeqodoRBzeczsvlwoIW2AAOWPme/
Cfq4nOU36YxXo4JFDlt6QMUsG0o1OzMBcMjzWjU39q+xxC+whL8DxUZNs/dFL7r+jo1h/02qdM2U
eagYYB87/eJJ9qxMmI6JM7C+G4iXN9Ff2SLFIZd08JjnJ3wJkMyiiKQvxTTEfNFMYFU1P8e6/bZr
Ql4Le5fB8CApGtdgHWM8rbuOjaF9WSZxvwaQt1b5xSO8BZFwCkh8YX16pzx1Y5ArbedrldWgl++n
5ToxUQIeqavhIcppw2K+DiN+EK7XYSfsBuuVX9/CZPgdy/HSWwWsTBUSZc2IjfSOxSoGBFTzHwwW
X2wiw663oJiXe2ORTwEDgaZjfFBxteYW7qn+ff3vxm5uebqPbcnccIlQahMqU0YL379lxlkp2nfA
QkSbsUhdLONJsW1F8k22ayuJiMAKuDVlwtfIzwk6nh+BTU6o8ZtdzkjYUrfra2iaq2PS75bNe+uh
C5qzHjrU8Cp9jiKYn1SbyTeVJ2bbTOKVazJKlXzcUHb0DGGdRzqUrzp3H+2Sy4/SzqT/VTtlDJtO
xXdm7t9o6g/SSzAXWc7Rg9C1KU1OUlKeduWC2nR9n4N+cjeAAVGEt/kliu1HMVuXxLefUey8wFqm
F2lu+7q5y6aJRiLSD+srGtxhn4/xeYiX795eCK560UV1Yf3z1Wr3CdX/qcyN6zA8yH4+Abn+gP1R
mwCwDPne+mzbnVrel7F/9ElWbhn0b9o1dVYFaLD76EMGBGE5BDrkkZvy+6WPLkcms4/hjyaPb+7V
NXPR46HOB5A5U1cgemlFt6uJiGNzzmXil+41Mat9L9yDiD49D1dBOV8cdoL++p2OjeJtavIjlMRw
8dx7y8INrtuTswRgwvvrSDsRUUa5JvEcyXyqugzlHnsfb7plr27hg0tbJpmx1TyP7JQ6hvddXN4r
N+H2TLhh11Y9EbCMpEuxveCrJD+W0sC4WBO6lHJgZo5I4S7nr7a2PWp881L4bFhT+sxdlNj3VWfd
gN95G9r64BoOPsnEvE8IhQdhCJC/yK+OTwEQoIfn2tYEAxXVOyfaaUofl3Zkz60/RtQ7ko96qCUT
Hgd/GbzlNkQs9GzDq5kcooeQbHs+nCttjCge4DBBDn7VdflZUbBnCd+R0c44/0VwtNkobyrWnXsf
hSMO8F9cV19mwd65bpp8N38liEoIjx2+QYZSWjovQcYIiyRDOyK/tAxic5fY9VvO2LJ3BNNNDy27
Zj67N3qs8Ss7cEBIYvavIGItxpYMpK2WKaMwiFZP7ecid+pzNd9IYkjCCttCYVNXJ1lsbHwT97oQ
fzUNesQ5HTL8JsoDzVefKjwm6U4a0tn2kw8BsWopCxK0OgJ7wYgrohDFwzKk63FSIWlZ488tboay
MSDv3+QCSZLoM3ZPbnNI73wjVzdJyUkDVAOhI5tPT3xFacygXhhHs0vh3qxNQCzY/iap3NN0vZSB
dfy3/89RpN7/ClvZLn+/4//OWln/hX+xViz/H3DHzQCztS19U66QkX/BViz7H2bgEkOEd1vAYpH+
f8BWHOsfJumQCFd9i6Rn6fxnCKn0/+FIONABlJZAOI70/i+wFWE6/zNhD/y2zy/h+QTiCWE7a1bi
fwkjoq7mVwMrAF9gKDceXZXVFcV5bMmY6CofajVLPTdHQodJ+6Fs3/K1vTGTYQkrCHxb+jkukDJF
Ee7Lk4JBy4YlerWtPD3BOQ2pSZ7QQYPFi9Enzh1wPgBUjlm8p48I1r6dHkQfM+QH/oWzmeuT10G+
dzAYsE+0z6or6iP2ty1Bxw4dU80o1rSfm4ZylrCELc+CYOe3o3D8RMXCWAXNV5K5wMnMiGDCtN2W
tTOAzkIp1IvkDpaK81iYCIhs2HexwXzWiBDdzFOxX/Ba+FWFWXRhozNhaSDZhco85WjqQVenXn7O
0sajFWzjg9v2I+mQHeOxqr31KujlxIPlq0PF6bsz/CZ332Vq3UIE7L8QLCNVitsNLAZj003iXaU4
ih3vxvWdX0Lm+hsYgm+RVf64aEU3Sxv/tm3+3lW2fRhn6Ho2yta0CHbKzu+8gcIUgyOOr2KrB59M
T+rPXWFvMtNDFIt0fFsLBIJYMQ61tXzpzHgTebs2+S16lOmmNWcKHNYCMxEcDTi9CGZm8TfWozyg
IUKphhotZnzHaisHl0l5P2hwKiXT+lGvKhKycYr+BVT1sS6nP9JB9ex+8lUjcT5O93PTZOd8nUYU
ukV70Ixhx+y8VwUj48j/8CWauTJN3SNQgYdo7PZjk/9J2XBtyocstZ6ShJ10RtgJ8qjiqyddgsWu
9ajHfmDj1jJxyytKA6YFQAAwfkXTDvG0HbqAxOF3QOopyvYuX+MaOlhwOy/hRU/BA0hjLqOMTmUR
+oicINHzS9MyaylyhQmPhI201DedxbKPd3g45+B2h9wF4YCC4TCSG6ocAgDrRFVhVvKtlMbf0qVk
pkLtxjdlu4LehhbcxqqWADVtZzQdwXCtOvVFistlMfxiFUgT8xjNWyOu0bRN6qPKeiwikmbLBrjH
eHy6RWGLgmy6Kru8RQPTgcMft2PFINEXwzV2299FqNvIkccR9bGpIvSArCxREM0TTT3P7jtcRorR
bIp2HU95Lpiim8jVZcPkKmBzvskXFKtGpjD7oiXlYoH6CgA9QughDDazLTFGNX+Z6VDtM9WfUM0H
l75GZtZT8yDdPkyzZWyktl/VHF1wqlzg3W/yyff2GVMIMvvMkNrf2qQozPGKOiZdHa4bhM1vhkf8
kd25d0vVnNVYXWu/orduWc6n1KAtq7StnSGTocJkZlaz0BbOqJH+sTdzYkKgYt84TnZsh0ZyNhSK
ZoiDTtywzmWylPB1QtNzVWqNTwY/SNXm7qtksa6R7B5IHxSb+GZokBnHU8zqvAouRTEUIYgO8kUu
7pQbtwqgtVlZV61B6tp9u8LDb1x8r6Fh5tEOPBAWZfEUjVIck+S548wLTeESuWOlH+MShVL17Eom
RP9z7z8RatgfTA/xHHP1GEF/gX/YLmDkNEBGxhYAvBNTIS+B3tnFoVCRPlvwS2CyNnzjHWSC80gf
i1JhF3nzXZ7T5tUUO4GZ7wc5MQ2DX7J68KOJKkmKzyIxo0NfwqCfFiQ8uIE9iIZi8uDNGYI6VFoI
wBSAkSRHAxEnsAVBwL8uAY1M5jwXXoM9PPe/B3p35mwdismFvJvh2CF8UuuHQmjCsPFl9q3F/DJF
46PlESaWqpKdmUHnNffddCNvm4Z9hrTuKye4FWL6FolmVGePZhhbOP1RFiGPe8YA3t5ZgxruGdbs
UXGkZweuxRQ35UGK/odBvhMOQ5Cy4MbrQfHMfstt8Km3xF8FE+fUMIwvrgMxhwVh6BHPE5IHDf0q
QwQmvZyVw3PJNpXn3UQBQadjsKG803gBooU9Qm/1xyYeHuwY0WmRJrzb8pLq3g89h15lNkgQQ5ki
Rk7eYc2sQF3607N2OkFF3yplDfsAnFROH3WG+cetB4XblqjI6zJIWEehDoJcg2GB/wTMhe8P5LVx
DBb/r+6ZUGk9LDs7d/EJffC9IPrM9fI7ZhpHFQv/SNuJdx8mQi7qR9g8wbYlWliTIYDJbNE7CIzk
CPEhkotaNdFLwpnYp9Al9agJHeREm3rrBtBQFsZJdPTA9iatTe4TiWn0VTwUZoxQOcGhHq/RrRNz
365sEdkl+FNTPBPgPKYFacMETWf5pYj9NHq497ZHIGyuHptR3oGVlnsn8CHsxn5Y1d5nHqDA8Ac+
xZlAKUv0FxqHFOvOOUjUcjCGM43ibe2RPpOAWwpEfMolHZTxOwXiPoPBtYWiUGCHtp5ctzsVpKcx
F3Ru2EpiB5P+a2nghy/BVA09HCLLjR89CuV9n/NdNywMbDbY59LOdsx/cQmlKJYTdoIsJMcnr3Ke
S0heOL2acufpSB6biXO8XTy8B3NzlEh4BAYsFGVM2pqok2dO5oNVjN3Or9v8nC7deBc5PAoafaj2
UwfWjxe6uvc+Z5fkDksfsq7oP1kM0ial29pO/Wc9g/6Ula5x4ACOklWBwFXUM8gCqMP4AsyQALld
PuX2EWIBk9NRF0wV2VMF9Z+pEziJE2lw/bWMHfWYITpPTkQltJeePAar1B36hVTjbRCswoE4A2Wi
yTUJp6ExJBVAoWPFPLDExWeOtehkMF/fyLK9Dgk+WwWTby+S6egtI5GlFp7gQiecriOCi7hqrv2k
oz3A9DX2x2eTlmSQXcn/ZKbX78YMqM/cR7AvWK8vPAKkmiBblvMNMYLzqbUhOyT8uJqltF0ydYIF
DrQyxgmUxCXmN66HnZOimjZawFdSMz7wY+HA4DWRoXS/clLZLcLCP/7ST4dhIuKEPrleL1XzaHeX
0cD/HghSU7VGGN2sQRSVcg7tUuu3ZiB3KS6JGzEWhPh6wV/SUR8OEdSKgjUftgjrqrzgjgo/TJc0
O40WYBhy1tn6gMK3YsanVedx2sG5woAig3/9iBzklFfSlNONjkfZWfKRwIFwkXV8dKMxnNmXUnR4
GnBHPuzy+UXDvIcFdZMBzsbPP2aPskF5RQhVf6PnIcBMKf+dsjNbjhtJs/SrtNX1oA1wAO6A2dRc
MBB7BFeRlHgDo0gJO+DYl6efD8o260plTdX0jUzMKklkBMKX85/znfbwS4nN7GRD5mtkTj/6RCKX
JwmpECA1JllNu2hgFCEM52VER6kjINifssKKRBFQdHLL+QLP2sVdNB7R9YaTaXvE753q1unHCzCn
8tpWMrunBY57da8ui73szJr9Pw1x/HbossTX6ulgQfLHOze9c7tYruRPrnVcnnDTYupvuEComYoV
2zyag340QzptPaM55lKm58IFbB+0Yd2fScTH0IxIN4Q0VNwZSQRRqehoIkjas8SYeWgWXLG9M5F3
c/BLmqagnoxMCtrwdh7w54X00/CN0pzTMMsu2vK0mOJHbqXe1i8xWzh6bs+pQ3LOshGutZsY+9Dq
P0jCdFzVjYwUrHcox9wIzIx0wTI6zaXT5glrV4MIVdLWXht3adOlt8tcBXYEi2dUJ3pVf5jLflqK
19FHQPHK7lK0RFUmq+lvTGlvpplzFtnwF90ypm2X9RoxefsBRS3AINMD12vOrpyPkwgPpZzIBY7m
W5UQv04HF8zbjIJQTG4gqZ7cdhFUXeSwTWSwDA+S0xKluxG0HAvK8rZjaunn2A3mmdXDmg8ulttd
aGE9ahk6NC7Hh4baoYXpVlGR+58NQlA5NH6bycusCJQyxr3pjfYuXbjHVAYjFRaGHz0VsMZQ/+A8
Sg01Px9xQnI+TnaqJQrFFNaHwaAFnNb6Blwa7fEdnrcEKLVmAOn45ffE8mMQIT2XJIGUVxlU86St
DfO3rzNUYNMORJfO7/ldijpWa03ZHSiEAKGvhQQWRJYwAk+bcP8iPngpFfU35diuHAnve+40eMvd
+SGkg1ZHqO29Mb6EjUUZTTdjQdcODDnYQsZUEHTzvHRbMSd0ZuPepycMcwE0apoykE5m+PxD07EQ
6OZJlfcz9zLboISv1dSv65HcRLIsd7PrEQmXuAztkYQEAddQxcPTasm2a5/Cm0amgeymD+Lo8bGj
kwKSmnPqCdd6nnU25/BLkY7Reok89yGRcX+2A1//dAxsBi6n5MaqwG0ZK8guXn1nVmDNHKprq3rT
Qm25tGPccS18sWF4xuf01NESdGvkXcU98afz7HBGDEZdOajLhruPKUk37egaZgDMJ+BAFnXjmLac
Mn2mE4dy0lgxsie357bABtfvYFpcJiIlQ5ucDiiG8/4eC6LNATqatoqegL7GaZVN8t1gBYuQTJlM
EXEYR+dH+I2mXEJFGfYKfoY+q4uNi7ZWpoAHSLXVR7JI+6hW5FYNnPeFwZsZvlBI8D13OTct69U/
/gF901kRx0zDhwcIa9Azo0afY6b4kVP5RzW1J5Od1WbGYkRgZIQsHvC0oWKCobOrcNcQVXRXc0hO
DLMO9zR5b+2upgfT6jdx7M1YHuYPwgQ/DYZ/OubPzdPATmPKABQhE3+HkUKLmx2Uqqz2kcE39R2Z
Bf89c55N3IsXzyMYV8MJbKPlYUgzd5MRHx6qlFKrkmso3ttwmwN+0aqmlUz5pwwEACWJkEpkdc/A
Fev9gEl3CO0PbWncKivYZB3Lpyobd1EvABt6jPcyDlMbhEbl5XSwVRSO+mFKONDZZ0lOpK8uD0OM
IGEmxRdGk3caQr9T+O803H9rVDaxGmWfg0svZlEn19hbbxGivWAO+RIa3sF2zVsMYQOttUw8Bqyb
ltHsraTfu230rpwaA4KTfZ0WkiK2M30D9clNzhvOZMPfWw3EcxDI9ZUw0nPDvocx8bmLrU80chTp
CI9jEjPAiAzNj+dWX2JN3aUKkWcgXKSwcaisEdw46adC2NX0DE1Nz+CjoErWyMytI0pyazkaSlLR
V9s3dP0upUAUd+7clLSSV+v7WYFmFc07WEbSmkXV820M2AJlwwk2vRks7z2TuVj7I7ZcA/cmMBaG
5aQHbMdlCoTmqrr7yfN7jq3wLlIW2C5NtzHX6o3TDqTCRsXSW7xgsDD3g7vaQVX9k0qgpkWAyorU
3DX6qSS2yAdTLpsRw1dqqfDG4mS9VwhNRgTzsnWHz8nS7anlzLpxs/gty6J0XxMfB9CuDrLPabTY
OeECOyG0501VcgpYSIWE9Xq0T8pvwsrvlIsVZYmcrYFutzFoouTgclOsbno/YbhIqN4+VSbnvhBY
bzcMRxpO5XE2qTimQ5hOVpEASHeKYsOCm2+r/uQZDzrRQyDF/NS09LbXuzTmm1ny6WnK5PfG7K2t
m0Lc8QTVbnn7LVowOtmMG/C3MnXDC5AgcyzqjVwQ+4n1U5iuTd7GxOQ4+uWWFD/1jF5zHtrqxYU7
tJnoqkRKehw9xJsynYlS8IbRt8Cs3CelUtQ40/RCuipK3O2v/4eAkYDKPYI2sOrANLmFE1Tsf/VW
heE2HpuO4RW+KDHxAdLgjJlEyc3Ans9pu9UnDv3XeqkIlTi43dqlf84xCUGqom62IEPTV6r7Yltg
i1JwMG09Qizrzxjx2X9Nbpu9idmAiPMdNXBk2JzorXHc3Zg2LyrLPrJFYIHG6ze853mSBX2OZTa3
9YCz45YTBSuIhI1UoqF1JXDi2c24qzhvceZmJHPTW8/pip2LL4tYmfu9NsT3cOHzn6sxaPkvm9z6
1tZvWV0dhyjNg6adAul7YeCyQAOIchcI8NF92M/qlnZXaGrxXlW0GgMk/oIvITnIOrrvnBS/R5Pi
fRNghtNxBweDBFxLYlILGGzUA8kie4nGHjfdkDxWFmKMF9NiGTvYRBsnVkGXRFsMF8l+JiNBnfa6
hTrxVrfQ8BliHKR123rsY16K1TURwNgMh/TiRC47daMrE8l71xMxbWiE6KdyKLCqTT+pvT3PuMqP
RTbt8pHaRYEX0WxD+8ZAvCFJAORzYYiB/z2+n3DkULTaYtLHjpel+kn2PgW3XHKOnDuQU8yPrF6H
zRYOLFVrhAgc0Mbg0QMn0WccTloz6cgb0XpOsNQSxJ4uTlQoeokyArq2McDHqNcN6/wurzvCxTbc
Y3cO7JkZTrMk0x5rX9CJX+62/LW34gM72CE1yXiK6dX2YFWrCIpT2tMF6DsUDmb5Ia451UnXtna5
i3EroyNkHNL7Kp1YWPmL+ZfZIJou3ynkLqfv5svgeq+0v7ZBn0BiyyLOQb1E1mQfhaeSBo1ZjRvp
tK9p1hTXUlRI7qneq6a8+JPMztx2H7TD0KtbyreynuOLtZp3h+4Hbj+ChuwyeXwNVVfeGn54HQFz
uHl2QYPH3CeUvGG3f6fk3STJwUEsLXbaCYttXrevfTb8bEkSbKIuu01RfXad37y5FRPApeWIW2i1
zSbdbpg6ovw1xY7DeUaF2Uj2IAvB52FJMSg32uQtupKHoIAd2N40He9WOk8/RzAZ9yIzj6xbJzYJ
eBsUzlBdH9S+QWWNARdltJC3KMo6waNlkAn1MzZdIHvJxOa86Hv07Sern9jGNBG+zAXkpsBsBAA4
Uc7y6qTmYnjmNnKIbG9h+AcxgiLPnx3PPhDQx74dOdaa6U8eEZC0LZUyVjjuWH9mHALRgRFIwmSP
GLxhm4zTaErs2N4O3kxaK0YiCzT8Oe6YWB9xDZLw8a37MsTp+usrQoJvplFdYk8/ZL2aNsSBcD1k
xuciy/tCsVky5uvJUAxopsVuEvrqDdxUVOUe3LL8QgSy2ThQkbeze67qNrzNyRTnVZ4H5ZNRgqgl
2YAlvOfgkbwImvdA5QVm0Rk7wA40n6qo23uhwJ4zJgcHC0oAkogkFuBPs5nzazS8q9rLgE5Mu1ik
Zz591dZk3rlp0oEI8AOJsm5j1NO76Dm2+TWR3BBqHxYUCtAJME3Tgl+Wz2URyZyyQiTzRLsH2eLI
Wx8PbiyFvgOzz/PI0NjEY3FNaSm6sfqq2Ufo5qHh+zu4DLuqGTilpB1ZCQE5PuqJGBgVfRlLBmIu
6a7atkmMTaQfrfCLyxq1KSleDVZTe8wEGgUwA6AQUgll5F/KnnuMJTgymFP62IU5y8qI7zaZsBwU
/KMHQ5ISKTyvD+rOOcUJoMC+jfjoIyh1JXmjOq5IBsXyE6UcUhkp01Yux3IA75i2izjSxYgZYn7T
LaV+dFIV+yYbEdvHC+eBNRGNBttXcxSkVvjIK9zsClvAAEkVIXMyBJVVPY41HGhuYYArknLnpeMm
IS3fkVHABfPC3YLwrbxjw+OM2MgzXCry5mSD9qzcECa8/LX0oq0YbTLOIvnInZHun4yQBLmQOzK5
awwHG8wwIKpbaK9ER0K0mDan14XixjO6BMXcOfjCzp6WB1oDnnK7owFopzraloYaNkLmj29CRq++
rql2bV4tnwgLIzHJEsufFvphjuRr0iOx5drqAuqlb1vQtIT8uWZwlt8MNDMkDtNDMyeRobv2KW9p
h60EB4G6o7VJxH2yNUf/0RXqQKm8xgnKH16wZcchGAZMJDnLDbeV2OOalXqpouWHW1ppNLAIu/ox
/m6CdyelieG/dYgl6N6njMjFO8COi4k0HUE3DhnPyEhHoleC3q/TWB+YXtIqUD47MxmXFiCJFvmr
lcB1Pw6529xkGTtTgeUWgpraeRdLm59th7q0YLoM1uBJZ4Di8cuQlmg2kWWkxgjfzhak0sw2l+yT
kpHHJOwX7FW2y+gTl1uUzq9DlWPjYdyzIX3/OHaD5HrsY9FfWMGK1L/vUPPN4ovfMcIyx7w/W5FT
7IidYNRPyjdTDGA1ve6UWIyeqrWugOlLEdhm8+xN3ReAg3JT1xW6mG4jjoXGjC4l9iwkRBtG+3YZ
UAW5iWNenXuT7BrWjjJaXaRcNtCpsPw2r9rFx18WR48j2klzQp8qcWOSct+NPIujLN7TxPmoZV0i
u/Nxi5V8AynR0nRPJQ0VqJuh5lFpNPOpTpZ2MCoCFkOYUWxk+D12kMHl4K6fVDzV2yka79HnLyoS
V8viLIlLnXB5iA4auzEQEixWmiYIQ1+z6vvS77N6KHdFo16BT9yaS9/shZO9LbENpY+NCXP+EykT
iijs4XFmqHkYIv9nDrRAhEhWpfpqM78Mw+Yhn/qLT670kPXjI93uF8Oa2WkhA+Y9oey1WQJH9bF0
YbSBVZkog7RfTThcjtuQ0163q1W3LStT3JSqpqcJ1gNFfPThFLG4pbTA2iS9xajdkXpvtSYO5GXa
gLGWQZLR3oBkDSkvgWHo71II3GfZWKTp4akUFCyVnlVsenugctuYrg4V2jioKQcdzfC1dXpuUKb9
mkQu2/DaTrakd7lNbN2Y6U7iL7jRk+7OOALvIUl8VtT6bmzB0IxB4SsxSvx0vU3lVI0tkpz2R0cB
/TjnYYDl8WfeGQ0CAIcSX2XPpqrFsQyfygRja+b+KDC1nRyRvBJeLIYDtBKiF9Z4487MtUY2Po5p
DVuQUYd3dkcuv06tfEuFx1fKDi3Q1C3aLYvG4H92w3jE9ppyc3Q/mq7x8V8vX3WcOUFaTtw0gIRx
MUglNhfzIQJZQ1CfRqyMHsybtCmxl8v6Pa1CxIP8y7rBIYpr9ifpUEDgREF90ysQrg51tqpH8kxx
cRXx+GQ3ybzPaGDVSl2Q5HA46OTEAvPRlrjK48bfC4mvMy28fStJXogSpJnhcEC3xpcmJ1O4YvCJ
XmA7618dydFbEzXaOyA4gYiIUx7haMsd4+oxR2mgvZldim8ZoKQE5u3FIQJdiPrVLO7TNFlFAPAh
aKqMQ5OVjEfRFi9lj7aQ+eI1y/OfkP7PegG3WFRfxzXZb+fcoNp6vrYcsqqs3jYx1gJhcsaA2UTf
+/xplpmJgk/NeP9RKrTv+tOF47NxCUzdQNenR6M4E+rHhLkUH1p1Fzq0CcWryNzNLsziYeYWlfi4
uTig4/nuTNIOYX8cjPCu9LyXeJ3v9sbXJvTh3OBS2bht91EWyVebgNA+c1AJnOpglgQBzSN4HvgK
RQ/Dk2v1ppvAKKrkTllSETVJT8SE8IOAt8MqerLaedfpot/6Htb9kQuEP+bBNBAKoHORgfixBxGA
cbVGqCESSHy+m8hlW8hLfXKMusWi7lGIbVGqn6pgL7cXi7cQhr+enGAsqD7xc8WjxxiDKTPVtWmA
/55PoMNhdmrz4xR7H6oHMkLSYAP2Lt5m3PS3tsksvo/6+myNwFi4Q5G4IQg/u+ZZhdERJxcXEmCz
KDG4/ydOF63Izp3kSiANpubEKj5HRVcIhFJy1Xn3deLZ2QmH1xnnpcYLg9NYmct7pgmZl5RwM0Lm
uieloQKZt4wTm/XE6dW7pbkpS1J0rK67oc5XlxwXd+07y0G4H9p11YaVFYYQitRWuvRyGCQOWtsM
1+bmcjsl+r6naOIGk6O1Fdyld05JACkp0yDJQ33k3EOnaj7uPcPhOwN/xpWGI2z+vTHgE0xQHm5c
psGox4Khg6tfxIS/ZwQB67Ay8fPbS0BZzlM54dYusM4ykaJHiY7VcS+88JvYER2HiIMM5HccwiZe
fWvuxGWK7MfFpORaRiUmXDMixrouzxEb+Jbm9ECn3lNWlxDq8BMwJORM5pG5CGXtIovedSAmqMwD
AUM8O6igVZC6iQGi4AsCSY+5xVKkxtZvy5xx/8Gf9HA7wXb1I5RyR4VPkpEl1B8ofunwWhglUtCE
wtA8js7YQqmOOe6U3U+lKeughRhla+mRFJdD2sDXmxUl86ba0yJI+fOEZllY5dFiTn2SlD1Zk3hJ
CDhhCwp3szF88M7uHd8wmVmvr1sUNEP/HuYoE8O2940AAq0DurOCaZ2+1ZZ1W86k8A2YQPgQAUEB
JmmK8VQxQeuw+sCfdr4y2nnEM1Du6t56GsMvKG3ZZvY/LXFUVxkbR3O2jSfeaJJ6+qXU4+cCnkz0
7a4X3CZFzdi97jATYf8qYEK9xnC1scLzOvJkcDhqxh12XfIoDNwFk1dSaziKndjY1zbxONzm96Vr
Yx1POX9WisdPfpotg83Kh1PI4ONK+B/UKdepvuaO4jzX/iwDmmqwwLc593RiCiSiaLmHL4JjisQn
+cXKdrCjWZ8GayN2jPK1WnLIAUwYlgnXDvUqPJZcguPlc4i6ACQQBjmLbx2q3CWtO0bo9jMxv3rX
GtY189ofNaswaXJ6lOME4k3UGw9hEv+kgn6fZ8o7lSGYiKH7wk3KbV2EP9wBMiXEzLjGaKtbZSJt
AsvGA2ujPErgaKG4gAmh/qtu362hkVsX47EcnOKsTbhdhUx3+aBSQua7eF7wP3N5xnMD1NuxROAo
6EGOi6TqT5xsQeAyyxMW91C/jYJlUv2eeVw85HqnmF1toA29ZVb0mdrqZcRUZfnVq4uVJ5KfS6aL
YCB2HQvjlOpcHt1KP9tR+IFRBEzokvpAUZwPw3aesAueQg3vIFnKx3xw1dFJaL6KYrCrPHQsJ6wx
rnhxnSS76UCvIceDZ12YrDmWXRDVnz7RU4294djX/FdwQ3qfc0VufkGKxqkDa2EeplMKNZnwWf8d
eH+1R2q+NusbxOIXI4e2+d7rJ3Ej7TzfiwpTWIazEVjT2pYISsv0uupg0Po66uGxN/B0MG+P+A7T
oKKYdeMN0j9NPa0OZHwZwwND1FgNGW/t29WWYYp1uXdBm7V8vqscy70VtUevMmjkHRe6Dcd91IzH
hE8Pn2SZBXM6rCshkiI4i8/xm9vi3oCMkm8NK4QAz1N1ozheaFLB6e08LeYm8tC8S6Fp6XYrlqhc
P6iMNX9ku7VMiyNjOs/7puXe6A7dsz/GEycacsleRiI+QisMC6C8eZLGNzmfkwb+IJG/9lGkhDbA
pFuYenpKfiJ1REuLNgy07gh9n3PNLM0X/FMwwFeiib8JFRy25Uob59dJMC4pcYPdYOKwML3nwH+o
srxpsKUHcFzgAvgEHjESZuVyV+QLlUd6hCubF0Tvq28moLnMpIPEBvC60xFA3r6ETMWBA9HWD2h6
Afdk8oII/t6Am7UEd+WhZW3oaYBzImHwSf0hlc/NpAv9m1TinOoUy6vfOreMLndxNSE5VDhHitBe
buMCB5Oa6muWLs+qqY41OcSwaJ+GIb1NOQmAMUsuuFACyDTymEQcX2yXC5PTxJ8Yc14LJW7HBBhG
hdF/Y4r8yovfbAoTy6Tnh/uy89llfOuoWDBuuISTueTmxufxNCWvVlygCJSoAZTD34TDAMlvKILK
HVvuSOqcDM1zCLoA7NYhU4hxxVQdYvar3TTHZJxC+Is0WBGPGxL4ED70JFgH+TxekwmVsBa0yyb6
2R1i7PWKbnKxVF9jex1Lkv6raq78JYIxqU4qJsbpdcYHcGSKIy3mUz1v0ENHRre2v+j5NRzjrxgg
8A6gsxIAQFnu6r1RQNyGvn8Zk2+hp/RRz6gRWMpSw3+smVXGq5+h57nDr98eowrpFBc+8uqsCDQZ
y3boyfkkYbLFPlhsY6FgNU5Xst732qSabsYTg5+FgwNkesqhmZ7Umvu0mrItLlpgFNxhT55Vfxms
GkZT3+KuitVWO6vXpKcTtSsCXLqcsELcuxT54DRkqptFOIIZAq87ZXeqjd5DIYt2dQ5qJZxJb8cl
yJpMPnJl4EzftkeLlSkv3cd8wXyHAYlDXgjeoChpfaoeCv8ZIY9x/mwygGH7MEJSqyiFHOaAU29w
7P2g8P6jGXHOYou4kSMKc9aRhqEFnf6E9DMymDiTjMSzVdDgxH9G7ySrBDPhbbZGrgzOq2NmP/N8
eilA7K645WYTCywMmW9FJ/ywTxj3uYTzarsNVuaJ1qcmmhGiyBV5FY0TceEUh9BC156KgFAfhdEV
qZwc9CjMOIMRZiMBD9k8brnYmaNFPkW6zL/H5URoQm2sBNtHs+RYfwEFY046iswfLuacbyc2KdPs
trbql0cOv8uj36JKNSv3XvBLoeae2C3vSYzuEYUjbcrueJ16GJcyzfkLDJ/4W8UNF7V2CoyW62Xf
D8fE09/JEfMpwco3jj4+MzoP0DOwczd4JiMDtqjXV/vJoBg3+er37UWBC+S2Hr+OGm9qW+TfwMHT
GJa95NCrWPfn72pQZ7jXe/o2rw3bm40rdoaNwHZ4DME/04bzlismjeGvYjOA02iR3E0S6T9Dl3kY
ypmpZov60ufys+fID9A4Zo7tvYGcwHlYaEZ6CJgjjnVNuuXUQFgFHUOLabpbuu7iZGq3xpZDr89Q
h4psX3TjlaVy4gJ1xMKNH5sZDQtqGx9wMwZ+SrFISicCAXQXgWCpvhskw+cWQ3PteF+UGz0utD2C
EKS2ml3+62SQ6y0Nf1eTYz02mb1uROvIo8Fy6352ozFvQ020Pc5Gcx8b4pVUWcbTiwfWDrksJ+29
6AUZpHgebzLNrTkXWKd6snL9eIXi6GPKw3iQCXUSSdvvWpOQacZxlXtBGdgWkniUX8ecginZKwfE
IteheoxejWodMTG6GWPn29TyoTUUGLpIUiNtNdOpWyoQ6HZIOR/KT6oNe7sw69wAMMnPqTtX22Hu
YeewZOET2yMbnfjEPwhKQAGJsO7UTNdibaAyei6gxVSxShPXmh3b3SOlcrsFeffDc+jEUp7UKCH8
Uk9NyDU2fu1G58Sacdebtn3D8OuHkydvYTKpXTM4p5BiiMjHJxJLB8sst5yVuYBtoj35x7FIljM8
QTOwwY6Dc/RjnsasRLGbfTIAJiXelBNCEwL5hDyGOAjBCosu9eEPUU3QfALnFIg+8fazYqrmLnD0
iMVK0ldBS2aUAQOpwxBjGDlPj1FLHjGEb+K9n03xaz7jUXXgcGn6YxmmgnSHrYDLM3cyIALqqRjZ
obXOHmcagDflTLNOFcU7AgloUMMpcXvMXLj1PUd5TEdXLZUKHigTpvPYtc1xtnH6erYguhCalA8Y
BRVxRgzbvgyKxrhElX9KU3p6rBR+QkUgwA65xLoDuA5Sl/FwndruPUqSRyMn7VXgil7W2UkVQ4hn
tW6BAXBiRa9Gy5izI2ezJ10V3SFqniY/2a9a6TZ2VgM0E/o5464agfvH8cGNZVL1ptLJrTTCOIAA
/SE8i9HXPrdp1ENu2uad80MsYbqtvRiRMX83TQeRaOAqldCFYEQysMoVgSdacUtSdxeCyz/hI7vA
qCXbaRf7YlGPLdz6SfgwoqrlRXXpEnhDBpmNs3xpsUr5q8VHCGrpFxrCo30DsNd4CQnqwS4OBbnQ
3DyFCVOXnE1prnlLmFY3+yo3Yq4LzNVMcVdYHMJzDhYI5HBXqNjg+bWOU6hALzc1XsThhGkv2i52
AWBcK9TzTFzB5L/OyfIiKK5TBdKFh10QyP225dgNK15dVOIWtzRsfOV0xhrFIfDEaWl8iDNM8jqc
DowdaYb1IH1wZ95ikv5sdW7tacA6RwuH8Dh5xjFZ8qF1ufgSfDOxkHJRWuo9K+MpVu5+EESZdYGi
zPPy04xYGLzafkxxo3A7/oxHth67xCJjVlxxQaJ8tAZlVVQg5MESyku8QBMzPBTrmZ0h7JMeINnq
X7MGTJ/FTdfZn0ZpHxtfQdQlaiK6ck/hJCM6We/VYHzrwPPe9MvRNxjRtatMQlaJWuMSQrKi4ZWw
OynomOS5kbSXbjK2QuBBMst42lTmHlCyw4BlZS5xTI869+sIjWS7+D+nqgX4gcfVbPByZHFh7bW8
dPFLX8Snmn03mkjP9sbyXaryKZbxp17l9aLPUds3wD3D01K3tEL1qKTVznf9Nw0v4/Q/j9Zdk48G
He1n97/X+vOPSgPNj+Lu//z5y/aPr6MfVfDevf/pi23ZJd380P9o5scfbZ/zR/+7afz/93/8jx+/
/pYvs/7x9799VH3ZrX9blFTlP9aS+xSJ/7+LzPc/muK9nH//A/+VrXP/k4Ojh1DrE5bzLdrK/4jW
uWTuXCl8qWw+x5Zr8m+UuFbjv//N5c9ISdzOs4Rw16bz/+4xV/8plKs8Za/V5/x5938SrRP867rK
56gqj59//5tCUELZpUiM74u5hGvzPfwpWEfHEPaABRQ0e6Uf5iLeDRKPnaFXmgPIe29jc0sCa6Kv
GKoI/VPVxFSnLO8BWgISt3d1ypxs5+fyatdA7BwrZU5vYGo0fS22v75USZhRpzt+ZkvU3i01RgNy
BB1eZvv4Dy/8PytMX5OAv/1AYBqEZ7quK6Xt/JYUVGObpQYZkU2p1Tth9PDsr7+42G8xS331uFzD
h1dkMgRlVH4XDheCsOMlZFJ1gzwxbD0Q+EnnX9I2Gr6YVTXfoWjwCYJLx8jA2WvLpeIW4WgjCFqD
B2w8+Jqmd6k/Cn2oY1ntLBmN1yLheI1MuI/Bjdz/6x9T/fXHtIWwCREKyJ2Op8w/v28V0AkH+3+1
8fVKEtO10WwxMX1ihCKUkHQDajwekKg1zglpqj1RRfZmP7Kf+1ARFx/yi10W07WDD29pHxIagfan
qC8uRALuPC3ol6A/4j5V0GallhwmKUcojnm48GKGoc/krTn2XogVGbHqO4ARuK9ShNHdULjGgR49
90ycjnaIyvyhh8hiycNmj7GoPIyofa4sy9uWEljcxwOuZI5vRoqlz562g+iGc5uXZz022QElDK2l
d+R5CsmkAGuJvraDlJh/Umv360smAMjoaIe3McPIs0cC7obbEKdebRwzW772BNYJunUhXkepbg12
oA14WXCVs5NdQBb+1y+J1e7/9RslyMf+9jza1Ia4Nr59JemW+u2N6pwWD5dMq/U2VewaG1J5rsE/
G8mA0YI0c5+jMSHFXxsW/i0dOMvZNDh8cha3D/E8vYOjUly4quq2Jp9P2mI2canX9pX+w6uRMpz1
1mcgMWAv45RLjiXnsy0pBu7WSWudFbjLncq9PPg3P5r11x+N55qcryNdzHjit4+aHlGOBqNF5YAG
eHDsCNbOJAt0BxXu49pyz2pq1B5CDwhSL8TYzFViurFiWwKkAHSi9Qq7wK3tw92vgknwYZGe+Fqg
M92ao2tfJtHmF9+YL//6W7f+ybeuhOVJYfLWSM9e37WP90dowO3f/2b9r8Gs8rqeUXu1XzC6m+Rx
cNL8ZawqhsGjd9bdzAjGRX70Zh2d3QlCUBFnm3/9bbBW/+XhUCzwDpkM07Jd9dvqS5pl6nozxWcK
Nmnf5ei9RI46Ri3Oc9pF5SXEK3KJ19/NkAD2balfMf/iHPbUk+8+xMawgpod//Trd0wGwj9+FwGQ
C6xBMokm74RuvTZoSd4fLEEY7tgE/92P8s9eUUdKNhRX+mS01x/1H15REm1qFtpCEzH0vO2mbDh3
9mObJ9bp1xf9+qH+9bulqpoDJ4P5kKzPyH//QrDZXUnE7U2dJARF170ibyKmxs0K/PZuyjb7N+vo
P3sQ+MSz71mK1Lvv/vYg6L6zvRnxBS3RDvDbtDcki8hZpMg40cA4hszbZ9FQYICpxtlL5yc2nH+z
Z1nrGvDnPctek/frQs4z4Py+mKOdQlSyMZ9PpJN2mLRh+WYWqUpJV17nmBc/EjhxE0o5wjq5VzFX
pn/9JFp/XaYcE3Or4IzCKuX85QMxJwXOfNyeTBjcc2x1NjIH/aRJCiUpN8OzV7XfJTDn/QwEHmQZ
SAx7fHBqSuqYqj1NHEyvEo1I1NFwNkei9is0O7v+m+/zry+VYypbYV2XHH2kWh/Df3jMSrsVntB0
VMSITIFl2AodXSwnzG08I319qdUACLvrnQuR/qay4j9Orn8cHO//eFf+o+yLe2SijsXg1yvx5zeL
54R/GqqByRHt9wVdGVZWImBWm6U5WE6UPK2B3NgxX7I8q79JID0bPLj1DdUnz7Mk8CtnQ9A/ul4Y
Cuui2qwEU4ytLCx9k3JOXCSOTTOCGWL691llbxYXF1zayUezbdSWwYhzhBnb7Vx3J7VffVWDRJQF
prT9taEXw6wCI6texdrZaMrFuRUNsDmsYNn21zI8ya49/5s3ghPob88sdBvblsDneBVM97elq4M/
zCsYEWhZjRIt1NHU+7+EnceS3EiWRb8IZg4NbEOrFBGpuYGlIKGFOzS+fo5zZjFTPda96LKuFlUs
ZgTg/t655+6I+Pgb7sFsrDwlLqoq5caZQ9qvYAljhwVOWnBBUrAJpPzLU+6my2bCia0Pu0/tGahX
/YdHvfWvnxifU1LAcMwkHwY2+38/MUi7SKRH2NmC7JRIf4HuwYx0zyJE3Nt+d0cH2nB0++LUDy0R
P088m/QhvWg6ZylUcfKpk8WkGENORUt8Jzr7lDNsQRtRiHWaJuF/ODH8P7+xwjY5LghO5b7zz18v
rYFOQlLwf052nRRI3kY6R5Qt0QrjaR87Rnj8vO8LNfz59z/Vf2o2TOGzzjc5rPJCYtqkf23/69vl
lRgrM4euvDHtKZLIRiL4TG7jdUuH1DO/ZL71Agjw3/9drX99d/gmX2mH2wRvY8f9x7ujozUJPIK/
LeUj4mtE+hSzX5VW7zG7Tspd7Sa3fCrba2aQTx5t0a6VMez7QULgC8XiyCpdKPp0+Wo8mTO5VeVD
n7cGsauoexLc/VcT+Mu//2X/P79ZPpSC5fMCwTf8z0eRNIPYq6iL4aMsih1eHuaIaXFH4MbdKOq8
Ub6OwX86c/3LicETnPZDzlw8ri3+7f/9CfU+q3xUCS6DTOx+ufnRy747oZ+4hqz9U+iRdQk+T5Eh
/tUiRsuTlhQTUZ9iB1RWUZ/72InsaW7jrzBvUQyCUC5l9G7nrIE6aex7tjEKHhvqiB2V4br/4ePt
8Vn656PDs0xKczk0YpriI/ePT1nGjwfYmjKXzOHcOAfOVdEYsw9SY9cvWFsNeKF1lFA8YqfW3UDs
caZu90amdoqRMy3S2nQO6gIKdhhAFhBjYDxLBDs3MHPcSOwOtHV62P+w3FKli+3JztaYvOWGIHy1
o3TvuixcY13KR+zaDO84Vx8Hsyp2LZIMlx7CyqTW1TOQGdT5OQ+7G+VCwY0BJ7+NFpvDwKUM40hg
8pSbqXtso6RHKGN1WwsNH9Wt9LmW7J8WBCsuIzJcV8meF8fKNrL7Egj8bPbvgxfxK64da5sOoWbJ
FhsZCsF2p1vouWlWbTi+VIq+Hjy7lBzau7od2UNw5t6IGGFjZ/R/vJFTCeuHBxwXThsiSwmN89gY
l0q+BFHbPl25yjXbemygX8KU3GZLa19A67ggDoqHoyLpzs2cdovPWExsZHjrbQbhuSeSsIfEGZGa
VVCl7ei9W2lhbNuOT1/mb0szq44Ff1ul1wLOYj7SVUSgaM1M3bazK3UC/jq27XZjWO2bLahm7Gev
3SI5QGJR7vo6JTyAlizVZdAEYGj8cKhcas2GAEs5Mcq/sipGNGsSIixU1O9JWjKdtES/hVAxCFQ0
Pa/AkltjR1NqOL2h7v3CbovariTJbRAc5kfLw8v/VHR7KXhzSgVowiKjeAoSmItiIvDTnpYwl2fL
MnSrJglLME+PgkoaM2trS23mdz5Ol6irp4fYLOa7gM2IkvNXW1kkocGfsO1h2yFV3XvURnG7W3Vl
nm56YDOsvp90McBLGUu00YQXCdrk2E7pQx8QdwpyTuacCRm2cKxZtaoNTk1/XJTAc0NBFmri5Ixj
hp519Z4n9gTBEf70niwfIB7R2VNhtufz3xPjB//ukbvE5qknxAw4Yf8OqQwtZxZERV6d+3PQ5dTk
5vMVGJ0JbchfoKumq9VRkBAP8itp8DSjxSCX/JteGjw6Vk5iL0eUE098xFHmvckY/6vqo4RG6hCR
Ap+CETdcTp31VFAhULntDtspaADZdy6r7cFNiSM4g7dKbK7yZdV8xxm/9yHfZJyKzB2rwGOPImgs
NfndZspvE96O1dbp+cukRQ94MKEoi6fqu5zlAeEik2CztPZu358aS7usuZegHgR7QHOKNq+jKUlW
lJ9JxaC06+j0osRyVOm5bXmehPhyt/3WbRPrINtuLxdtLvbzp76kzCxJSozKNNQzpjLyxtv3U8mG
aoLitILhQE6+BmIZ602R2CmFw4DEQz/U65b9zmKOP6VPxyrCkSyptyaXf2JCGs3mk4YA5hXnbLDy
vVptOOeVJx72M/Vy7sQMgLBPNrYs+AZjqzzmyXMonuxKuLz3If4W06o3ZaJn3eX4nDjfEcEDLLg/
zApNmlvEMzC0gQkFPC8nB3qgZpmssxmth4KfTFQrADI722eITo/B8iFMVgh2Vn2R595YjRNv3dCh
tokdJk1gSFFpTtxy2HxOqjk551m38VJT8BmlpS+aj9QURReKlnbAA9Vqsm3oFNHi1mDBQ9uTJIcg
WHREZvcTMoFoiHlhwMb7TThEhTkyjOLZqo9pQleNHZGTHvyajxmuuUqIjTIMjN7NBstLscm48m6z
cJSbVME7dU7xGhFTg2+33xXraL5oWHf0ujcM0kNdd9+dflLUfD2XuDvC0lAvPtGfwSnEpQ61+Zyb
DHN+M/YXp/N+uW1f7pJx+ZUkf5IshxTOWbjI1mMBUQ7p49waj6ViKS2FxEFG2QV7fuMjCOUhqBvn
kV4KKJiCF4gVivmiEgoVrQU7U8/esHOznvdCemtNcYmqIKRiyX0nRe4/8PPlObhMmylhLEmt37sY
K3OXjR/UPXvXhijMxsZIRt+5s1ITDVh9QD3cOIg3QEWAGrPg9kCLQOSyTSyKm+ElyFMS5i2LkT+J
jmbNQBS/yhSdFVXyzzJ5SJ455P0u/aC9Tq176SJKJHEb7PxBWqBwEAI17nto0Y4FdlmXBDqVWpnM
gLhRIA8tap9I5hJbbBLY9Qcd/W6tU7wN7tUOp33p0gXmFM5xTPz2qMjuDD05GSdEOp5Cnq2Vmz9N
dYFWW5JlyKIcaLWPaS8DDjSGst/X/i+dKAcmGpgSXsqeHE5iWYoEqhtt4+xBuNUD6keYsb74ccLG
vjLfY6hIqeI8p5+N/mhIOCHe6LqhXbgfCVSQtC0KHc3+0me6k9mN73lVHhUMX9M58dod4/eEaiCy
tfYIW5c8uE51h2fIvaCl++QWgEuhzxXdaOOJ7KF3ackh85gqby3FAdLi16Ug2kxLXZrSeCPI8cxl
+9gwE+d/5u9s9KAd669DPpmHPAVMVs647vLR2MAzeiy0OfPWg3OomgYxdFbfmXT77djSVJvc8C55
j+nRVMxQNVhox+K7UiVqRM5rxJW6VZn6+HDq7K2bJfmmgP+cZ8UnLt8H7HokW4Z2n1CWQtvrZ0Ua
5NhhN1gXcmHPuxpV0wGhN9u8xY2Lc4IwT2myYl1S7E6CBjJC7A9xQrNEVszW3iEKjX7T+p6BQEFC
kJaUs+8fLEbFfJGtF7cchoPDV+lCIQT0iP6MihlrQF9/WgbM/RCswfh4Mc0D/T0GMP2kipbZb3Dj
gErYMuK92nVrZ6JMI9S/yqJ3y6vRJ1vbvjSpZX/wxoOC/JtBlAO5C9xmjsc9k6MgFiB4/r7i/8uk
b9vQzhkXKNa4ffjn5zErqy811E8kJwjRBH3AgoNtIc+seBuf6qZ4r2zzKc/FyI54H8c7jiPsFg9q
gCW0st/0Yh7cwviM25dJuPEusQ9zQxIK1ypK5NDZlhj11tCAxspyH9MUq1micEFRJL6RjInp1OEx
L/KzJyyxHrKax920dmM/uuE6gzgFBqD694C8u+YUEiaPlsyfq4zPv0S8uyWlse9a1Kw9Z5IwId7U
m9Z8sJTDktKMvztQhI2dlYc4htUt4GvmILpwTvuVjaW9xRhwZ8fjx6B6k9lScYyVRPZcczZVbqy9
Qsigu5EInMe5E7GpXN56Zz6MjUfV19T9oUnhK8xoHkO8d3YhQFfjJ00srJ3zMd9ODhRr23tbQpeP
lWE4F6NJthPSi1AS3nDH5EkRsmPBDV4jok3pkhY3ZGi/cUt8tmZjlfcT/L+NzG4WHmrmbeYXH6Xu
TC5RidIMlN3ZE/5r4fd3fht9IF7394Vl3vMwrbAM0BLQuLHFvah7HPoSb5DybhWEw42N/IuDJRUn
07C2LPFIdVSw6VFwKRVUZwqQOCdhmOCgPTbpgYesgYTDnm+mxQRgTgWdzPVjGbQhknqbuxOxrxPw
iMF2HSGhjR/H7p4MdIdtatD1i6GI1RrAqZ3hN88n8VCbZOYBC+NhKS7YE1jS8jBhF52vM1H+6Rmp
TEXJtyM51PI+a4thk7gseblC109mq/fIeOAfGfpCQqYG/AN6jZF/TYJwlG8sz6PjfE2m8WADWnim
OssOSYCtNdcjelyXx7zZdn9iufZE9htCxxHtPcturjWcBy2qlwtS47UlLrk5HriVPMJ1rBr5TFYp
QSMIlUXqqwJTo5nqPJbmL2Zi+oT2GZokH/JXe/CvM7XK5gCEhTR7jdScE7xt3OY0ubPJPwRCFXRb
N8saROC+ca1wH1Zs9SkxPkaVd+Wkk14l56peVOapjbo3LiX5UOdkVwnno/fjwDFGpwEN+XkozVMV
UiNAE4I+0Nf7MWl/gTWhECdVvstt6p84xYzuqXALe2sX4BZ2i8etrcZz1FIMjumRiHy0wI7yK61r
uIiQ7zQesw3yO7EOXBb/c1S/pQqt/mzdEsu8VNmeXnt0XxbICtu1uhM/SW1f69YE40O3sXbgHw6V
iR6GiR3v6A+WrfSD9+QuBzd5GQfkHbCpTtxEm176NZGb3yJ3v4SYIOJERH4ps9n3G1iuw+qOmw+0
nAyl3n1fSxcAFMMppqYAhKB6K/LohW9GgYNNfKR+8OX0NJ5a1rvD7yzhrk1SGu06j7IXL47u6aUm
kpg+Andr+BB8k3zynmBwHL9xt5xpGuiX+SNtmmvXecWqV2oTdI485QGEORej9JgDey+wHAVMRwnb
ITXkUVkq5UHqxhiVTsBcJu0zICELbIgJIwJvQQJQYyOVBkhM0q4aKGk0WuJpyGTRuImqkPPTpYQ9
ExTF0FCKofGU3ngl6de4uIFUfOwH8RzBstQaavFikvvCSv5UdCJvDMiXWSMwQZntsT7dGtiY2Ywp
YUiaS8nt7sQ7d+f8BWk0UuNpuKbi0OehNRYDHRYh/I1sjQ9TAzklZE4GoVNqVIfnHL2ZbzkEj69R
Ht7X9zNsj8V5hC0puA8q9hoXSLimXp0WPA0FzdBB+G8s39JiRu/JzrNjX1IIAdwCUGTzo/HjlHCG
xo2op9jGJQBSAok0QySlwx2vbu8vpqSBpQZyydIIU65hpgSqqYJuyqGcFmgnQ2NP8JfZdrAjgwtf
B98IHVU73k2WFtc4jvrNIdQQFbdOfvNyBFzxOdKYVQNvVWvwatEIVlGltyBnoBRb/tOsMS1PA1uz
RrekhrgI7IOrgnVFGvByNOpVauhLj2K2ngbBKL2+C3pIdvg9Y8NTU3BTAhxbfKS4GiTTSFmi4TJa
dq+5xs0sDZ6NGkFLLBoH22CBLnK50xYaVWsQj6wcY3h0hgOpSbGZNNYWAa8Dudkad6Myx7d5PSYa
hDMg4lrIOEMjci6snISZixSnJUdTdNB0PlSd0ngdJ35cOhq5CzV850Lh6ayZAbsImtdoSE8y1aCF
ksJaOyXhFADxhYgQg9EnRgXlhynwlGjsT8L/jXCAuQYCHY0GCg0J5hoXNDQ4SMYtOtDO8qfQUGEC
XRgHXBdmDRxOkIeORhA1aCSL6FVqONHXmOKI9hUz452jAUZPo4yc4Q6dhhv7oeiJ/nb+KZopctcI
pA0LmcNETiPObA1Jqonwoq3BSQlB6UBSxgZIJalbMhBQlqnGLcmv2JteI5jeT6CBTKnRzFZDmg7d
8kdVGmR4ADhZKb4bGunEy9/QyhbfAo17yoa2cfhP4IEvHFQ8FVIkKHSElttW06KDz8uNIA1PFVDS
3DhKPUOi/e4u0bApZFW+cpmyYNPggjpciASgDDVuLZyq1MBqodHVQl87Q0UJKMM+ZEC/bCjXQeOu
A9xrpQHYUaOwPUyszOLX/+4xdvTDDGYb7BeElgDoLwOm1oStnb15v0wICtPoNYG97WFwA1hcdllf
nGniNa0Or00lzx3UrpMh5DHgeAMN9AIOX8ZfLJS5/rpVDa9abxuNAFNpDyYnG2s9aT6YZqBN6wfH
DHKYmQHBPVBi9uPTBs6El6gGjakiIfsggwiin98QjSOncMn8bHFD05eFywVoOaoZk8M8cNFraK6I
KZHeFvlLu5RbW4PPLgT0LPXdQUPRRCB26Kt8rEDLadLg9KIR6nzBpim5c4Q6uGXywEqmhsZHh/QB
vQykj7S6k+lf4RrlgfAUJSecSIcIQcoS89nPNc6NznAl4Lt9OO9CA99QbhXbUyBwITjwTcPyOvrJ
nw5OnPnIvoMbDzVA7oSIROyBr89gGmuWoxDqaflTxMM+8Bjc+RpFp+WWrj7o9BZKvYZW55kqGSXy
Q4PWsR7I3HOJAG63XYsrj3ztod4rHWfm4xGGAr5bg/GUmN+slH8SjcyDs+5l4sADRL8NDdUrjde7
cPZKA/cJ5D2hUg46GsYXzC0KjeercoIr0ch+ArvPl515ADS/0fredpr626hB/xDi39boP1e9+DyA
n6vG1dN0AgIzSYFBRwYYYedrs6AGOk2NB49YgY4XDDpokJE4IOHVsAAkhODqOMI4+yEfNT6Y3dge
a4PxJIomjMGMeUgzTKQaJOkG1LANxbkfSsce4qrdeuQgLB2IKHQ0YjHnU5kbb2H+hlmnJz8x6CCF
ryMVTPpR9dTHkqwFgE9FIdlck8MwNgQaj6kOZkSxeudOSQ+rDm10Ur1IZSPDIouYJ93dEhlfdkvf
rCKKt3SkwgWGIUQS5BtJp6hdRUKk0FERiHFm4pL7ePciuY01LqESX8dLQnImfpXzwLME8xMJSj+8
4akUJ0UNSExdQaMtlFkPmKvjKz45lkIHWiwHniGIsjvWMVQ/JHynCvIvHTkYmzyMpYMxnm24fDpw
StGjvXF1fMYG+1/M5J6syBMxGbKF8E3kbWy3vkOUy49fR3EWHcqJdTxnJKcTkNfBs0YdVhnhyRhJ
wbk61lOT76nmOTmAU6NbJ/oDM+Wu6LPQkSBXh4MKHRPqYfk51NJIbA6AM7iWF4wbO9x17d4kZ+RZ
H5MjyTGbC/pSHUUqyCThFmEiGRrfHWcFEPKWnU0daGhzXDc61KQkodEiLHgXk3gSd1ER8eIFQeZW
pi25KM3xjevSlexMr9IDWuB4TcrimHEpZ8EfEqrUISuupTcjZ9TjymLL04Wrt45kOSkrRx3SEjqu
lSTFtCqc4YVZFmZP5c57IYh3DeS8jIS/lay6KyWPBpcIwmB1WbQrL3fE2njgq8g5iTg2XTy8M6mn
xrJZbqm2hHP+mkuy+zpyJqkuX8mASW3qpIRy3OlokVCrSar5OrKWDN3RiUiHFQOfCiumwJAkB1c4
7gWdDr3V4tOKYGnL0Iz4OmVnxpickXRUriEzZ8yE53qbeevUDDc6dnSipD4MxCi2cx0SuhtMarAT
ks0O0by8YJroj0uxz7yOuB4bdwCc9o6xRb33xfhlhJhVCPOfbIvP1KyDf5OOAJpkAblY6WCVfad0
TDAjL8j2t3yaSRDGOkrY6lAhEBRiNh00pGlT51zHjjAoLb0TKcqEinSzufWy439TFCcVek9u53/z
EmGSMCTz2bfin3BUL1gb3WNK6hEycMUsrWSr9NsjFWmRjnTAnY0kem1V9tMaxi+cne3aiKJ657Xn
WQcsY/4x+I2EenI6d9klATgM7znJo5mrd1Mx+KtdCsoiHd2MyXAuZG4Glozo8vNdTcrT1XFPav/W
E3j6FgDks9KRUAxmk66uH6liiNLaebZnUnDYi+578qTEaEh5OTdPB03xiOXkTpds2FExFp54qu0N
kqnxmNwKqVfTFddApD8mG4/2tyLP2upg60jCNSXpKkm8UgA6kwaRI82C/SYiFVvM974iKWxSybOm
iggMWpTb2Gve+CJxHih+x/rCNlk4F8qYFx9i6WpjBprJ2RUu6flBR3RVSFjXVM5LN/WcMsnxNryq
day3It+76KAvHcHEP/092RU9DLXvFjLBjQ4H26SEKx0XpouOaa6OEHe1e2mmaSdUHF6cgdYEU/JL
r6a3oZMsEDtCjlYPH1byVVmTIdsJ8spq7n4K8sulzjGHWfzsTfHJfhDWcQp/UIbxzxE9M9p5gsmo
d9Fo3iKy0X3Ek7nh94Bp42nmc+vy88pmGzdiJaz1jDBFTL98Hbj2TAMhJ3UQw7ANSWTbCVV8LIpN
hUVFR7bZOe9Tc/525o77MLP7JnBeO8u9t3Tcm0XGkTDxss4Imq7z7DDpaHiqSkLi+qiqY+OlR4B8
KNuHPBn/UHJPlsgw2w0FCzeXIIQOn5ek0DvF99sDjBmT5JmwOl8OHVmvTB1e1zF2RHxroYPtqY64
lzrszrMl3LAqVWuqQeNNSCZ+8hh1BslDqMPy/FSJzZOfN53CQKHTOjg7iHGQsU9cwvaJT+weiQdR
skhS1Zn4YkOs9CZ0TH/kfdYkvC/liO/aLdu3aG+1ya/WNNBh6Ki/laNLylJa3dqofJJaCOAw7lqP
3PVMLQvwsAbYuV+uQ6/kFVCT3ZZaLpB/WVo14DQ8bPCa6HrOac9VcV6lspQkQFnmQz5pFVWPr3wy
txGzKw406rGyWnrutOZAeeUbE1dnb/kUz1YuHgSTC/g6qn8KZsaHlqHxatTqBKtpyHqxZDF0wToj
cXJK86ozhgfydj6WI4aXpZYxZA1ahqGyPn2OdBunRAdj0by64uEmGYYM7+7IM3/QigeB6wHJs7l2
mxFdR1OemQVxVFTaB8jleNGyCNZyR6+zzo3WSBRaKGFhlhi0YoIIJiZ/rZ2YtICCYMKgC1tO/NC/
ZxwVkNxUKGttRU+jgtZYuHa3dYsoI4jPsLgbQS+K6pFtNI3VWoOBWv7PqMUYRSH5f3kHSxsztDpD
aYlGtpm1UqPnTruyTuWI/Gb+K93AvuFwf3Adg4b7umWBg6EDB+opRuK8Yh+2mXF4BCbDLN/OH3gc
bHKaynRghKomn08lpmrT7wExUILgh7W0IkS5xpvTdtTJkNeVWiPi4BOJye4h6nrF6vgQaOFIh3mk
1AoSMEhOVBTtbOUUU5re9OyLtLQE5SMhlPI71ToT7pXntHLuGSYiF+OEv+b3FIU2TgtUKBPbZG1G
Gecfs+MpoiwuDtPksnDTGhXtrEOrYmm/yigKSskX+U7q5ZWE2zlQ6Z8MJYs/z8zirPrVC+VINwDe
Fiyum5EU4UaidBm128XXlhcX3YtE+yKQH2mhNGcUn1BQeDc5brW2PHHiS5euuyHT9hgKUeKsfWME
fbWV9TAxG8cE9UqmeyIpaMm1UHCEcuKcUEbhljFouA9aXLNT/e25JPe1y6ZGaoP4c83gad6jA3sa
OHii3KcmY8hDpGfq41Og/SV+6uyDvKxXosGYNIvsOf3r0pGfqZbrZFqzQ0YbH1bSQ+s51pXVHaWz
WsuTakFPrVU9Cc4edy65KtU0TWidDy20xwm/j8Tz45rtm2ojc1ukznvDU2RraSlQhB1IYglC7r2L
zWtRqGAzcBHPtE6oGA6ci+OUWp22bE5B/Udx918v8lmUeNjcrHoRgwToC9yLML1nMzTeoc9OzWCF
2LJ5MFctA/ZhImcelNN1xohvKeGhemJUNxTTHUIAwr3P1MkQuAPn3oEqfpf8dq5rxum5c2XI5Z2i
GIv7rG0gga5JsyjVlPOyyoP+dzePoAxZSBSfqRm5sKPZD6jGym6/0OOyGo3yCdvQ7yDWssWp2yqf
SoaKoUPbCrkrcz5uNeNeMLJD2Hqo8SbXYyCJEC7A4B0uy9WfBz61Ve6he/t0c4tyEqM+mwWqrTDn
fFrP2Qe2vusQ1VSw87Paodc8jHWAoXT+e7WJN7iUKQpgxurbytGrOKCBWT2Z4ibz4pdbqUPXVi9t
mW+4ddg8jpFSQ06vQ+pst0HK2UPVTHX0TmrVm354bMrh1WcnwKio1FFx3L8Z14EJElArhY/kYNLn
Woi9KEmWyeoataycTFN+eljtWZ0CqLmuohbGVtuqNufVaC3fVvIzsOpAQsIxqnTQMzdPmUfDM/lZ
5BZ7YBgOy+ZNRf4hY9bLSQP7oJpYF9I8OnDNc2feGr2R/uSVham1JpsCcUKGcS4el/baTNyAPP/O
rcpHODioHourqkLoMPX7pPf3dMVJBEfeYRHsSmYOXGgd37OGOjyLuVVI/hSTpF+hOTpW0v/Vm9zP
lLl8uv6ujNR3EDKpakwkQm0+X8BjULkmHFbMjHl2YcwvdOIKqn58pgu08ERdw5sa5tUxyvt88s92
XD9lLft8ioxCspr5ncu45OB46al0Uq4LDa11dPitMrsBhlL7zOaXVg9Dh18Ssoe/HyLnszPEaJeY
r7mtfB2QJ28Tg9eZwJ7JC8LFd0Q7i39qmx96HDY1Jyx2F+4rp8JkW/kCC+bsHifag/nQCGyiQCR5
jhuaACsSC540m3QYIDlaaunA+Hd1pK6eM+GsiaydAYbPb/JDW9PC7vVM7dr6c+4yk60Pz7EiS156
bzBOvIPzjSIcQ+sBzmfmCDSX3M0G3zOXyUhTBHD9wTN6wzY3b+ZYdzxaOj5y2mBST/ae7fHvJKGu
2vDGd/TJ/FV4t7fcJ3e0Vn3eyhKd7uDbN9pG1x59mEzG2vdB9C/LmIFBvIJt1mXIJWIgb2PsBF30
W6xS1banrzXto4sVMTOz2R6pwDkUIaWHDY7MVLY+JewzNWWh4MbZ/yoRkUKzcECRXfcVj+BIYGF8
XH/8gZGQ6nznfuG6k7bZxUvGEwdxwfurc7dJkb7mmfiMQxoTXcP8Pea0ubujNa2XIP7TGc1C9gUg
Dgs/DzFep7hCop0/1e+zmf0W6AiUj7E5lhWMYqH+MOvxhuIm8bfkE+c/J+A9HgpvVwdACkuIWtFk
+7lC1fGBXufq0HXjDRk6B8n6IC/4OrpOtB3MlyUINp60+7PXFHuXhgXUKCHrGgsEr9eKj3IsSFBY
v0U0d+/0bnnzto10IanhPKUzz5+0RiXs9q99VrzLHGcXe4PnJl8MGCTAY3xXW+YxTGw5XiSeH+/d
7MP252IXePkvLB8VqXmY13p6FUHD0oeH98byeWwSWcZ+VGECdU3FX4OxQs0mnsNWka8bqzgoO/12
q8ffNfQmSha56VxQOLS9b4NdzI/9FkZ4Oke0hK1Q52ebIZRvONhQFiHR3hheCU8ISGCVtsaP7E3D
NUp/Rf6g53g3c0JTS9Y/Ys0n7p2j8JXD0yRHczPZw7CBI/qrQeTn2F7FRHlAqR9gSIo2Qd3/jhBi
rzyAnmMb2HuRtjwhQck21jx/YHE6i8K/BPxi7qa0ROGa+R+9bTX7ngJKEbh7c/oJagcvbBJ9ycXp
91VY489e7Pu4tIPtOPgBTSuc6wdV3nAZc/qbv3VLITN1fnADQ8kpsDlbD93O5wy/nhLp0EpGGxFa
9m49odFhETl9mUmkNx7z5ygQcy/glWvGajvem/M6szhfEXfZGlk7PM7DFVcFIomIaC0pjG+zk6+i
+KJxt13b3tDzxJtBGEYatEz2UmUNY5dp/ZAJOtUvSKXZ4DGIS8+mHxV7EjmQ8tLeo5/Taoy60gt0
DzlRQ4bf+jLMLj+1IlgeK68Sj4OdXGvTfA1EkFzmYqyeJnd57ukoYQUmHKjNkTC4Mo5mSDYhGbMH
M3RbJsEQOnHGmqcs25NUTGynyH7oEQPmItvb1WJ80F1/rYtkv7gLmrolZ9NF2ilyE3m/5OqS4sNg
ZRl+BJGXEPhrwPK41OyUyUlP0TKXQqeW0u2PFvMn5rqQxa7PjDRwezZTg9zHAu37NGIRnBwbW6p5
NQ1mo0480y/WEDiu+cESO2wvC/3R8Mr5ta3jHQvrs2CtfMYChQ9JZJxflzdDMjITyUxufQbRijzm
stG0/PY5lk+Z8ZTU+QU3LOf1gKlukNon4WZAPb5/Vy2jQTs5CEbuokyZshCbIHhEzzR/mGN1RFfd
AM3pzgg38Hh5DwyqnOlh8udfRW/eTRaBxT5b3toxlJeAVf56jLNjl1pfyl82tFhZBy8w0BkzYbWz
wl4TYfpEKc83A7BNCyZuWPyVMsYtH3xwwOqC3R2HrUiTs5N/U7HAvsUvHnxyOjyDM7HiKNZtSL8r
6xHyk6I2KY6LTcGlepg4Ep9wnXcnt8FozNr5AYJfz1xTe5O5zDhd/gnpPfLH6AEVHxy4DLTaiDLK
pejvqqm7g/SGd3FKvJ7hvk7mGuCe0tbJObT5cEe3e/7QL/Lgjv616xtOfbmdn4RSO7NbHpShxDmd
UXBiTubuJqNT2Uw+Lbvs1Ru5tRl7MVCgNR3aMXzKol+0O3Sn8lAqdRRp/Ixv7WbzSlrVXch8lbWH
6peDXGJogdl9rGz8YVZ3NOGv5mx+CJxhF0XtvCeTJ4nPMzfrcvetZPi/ovoC5s6gW0iGeu3Au68M
+m3ZpPaLaWH9Gf0q+ZM3O8fr3xlblvRVhMF5nDiqDWP5Z6TeayOo511ZcCcrpzQwJnTyUU3SOphG
ukMr6WzTEXP8zNFqUzrc+BJmtI2BWqsfAZNDN/qeluXUz2VCD/OU87VIvEOPa5Xf2d+BMm+BcvAK
Le3NZOl7623qHgLHsk9//9TmHU+TDqi4G9UGBnQB7I0CY61y0qFNGYlHx/fau0Yk+7FtzMde/+G/
/3Pbf2z8fj4rDO7Am4PL0rnpL1mdHeKlxggkp+TJlWHyFHYGmVPPSvfS910Kw+rEpFW1rO+bmquP
mczhztV/6k8i3hkD0z8eQGjLI26YlE7kdzy37fu/f+h8hkWBEzP2ZhF0afoXOlI49sZJ+zClKbb/
xW5uMOiNM5KVmIIYb3qAASIMPmuriu7//hmO0c0QlfF17ASuZtImeTQ+8AJ37lNmJc/B2NDM7vXe
/u9/mTpxdcwQHVROyKFWuU+dt9RPVFmxx3Wf4oZXcynz+5yuqopc6c22I/MmmuLsxG59L8ykoL6i
ntZJ2Tp71KM08wl3elRPuHbN3Yj3Oel8TtZzUn0wBn8eRulv+iYKd73B3pJta7K2ePwfee8z3v6b
cgdXQ5/jojWqZDPpnoj/+UM+zmw30UMds9Za/01kitFRl1n/4e+f/v1D2Tt3gvIypLc9s0G07B72
2VPYkWVe/Q2PSUlJTuNH3804q6v14Xlufu2jUF3p4Q1pzSP2ZX3MlnighmbdwPO/T41j8LyS/WlM
8vQ9FZwcg26A02iTx5mT45Z/7nbnuWNxdm32hXbSfI2Vk99Lkh0vram+ev1n/ryEG6qEUIwtIwZa
P3kt2SuchzqIwMkD7wqvrf+bv3+Qbeuci6J/g879wVZfP1OtlnGk9uxXWSBo6lj9UZs4tnuvFS9R
vNCd+19cnddu40q0bb+oAKZieJVE5eQcXgi73c2ci/Hr76A3Ls7BediC5Hb3tiWyatVac47pIrfD
AFZuLZoCS9PileR1NGaY6Nbj2JPJ0vjDPHu3gobCje6BdbPgqZbeDbMcuZkFY6qm1swTpinzZEeN
eRrt7ocQNlrIksaFY9TP8RSVVx2k2rXtknXhdd4pbw6qhf6mpgj+EMPRx98H2KLHYqzoUWuZehzb
AFePG/t5oCTWKGF9ZKRe1sb0iUlQbAu8rP99OaW+c1CMSaE9NHpm3GNguq43zgX5rMjdiJMLt+iz
FBlMFhcMRgzSVZ3mxYW9uRapVK8V5E5w/MhlCN9DPR6e6yJP373g6GLQOmhlnb0mVdEceowzj2KO
T5gEBxrbgoGKM1aHzB62tSeTR+EEzjbqzJERIRkDJUNS9gSkNGhCwXxF7ZsuC4jRqFFJc6ADlLMF
6E5/WsqCFeYhonhTe7iltf2XZoVFHETbrga9II5judOot+QTzROSIrsnJ8mrW1mNW+pn/SSQA4HT
Wp7+PpiphRl9yjA9JCkpTcGbiFzjiVN+9GKMLjZvLbiVpQ7vWsEAzVzcy8PQmAeruEXR8GPVRnhy
+7HznVblx6pUfzSNWU/aUh2CGTCN89Q9594Ck0EhzodAgpLRlOSZDzI5G6PaQSe7t+yod/KgzB3/
Xru3uqF7WthHIoLNannh5fchBSH937OiHH5KDduB3RI466R1/I03C10pa+sj0eX6sQf4RXFuhveM
DiLT8a8B/cyP5kHu1GnrPNnIEkG2aP0OR2yy/12HDQeoSohrbNVombUtMH/7ZMpdw6aXj7g9wzsK
/r8j4pXrEJFQHXrRViDgOzktK7Tm9TbnCWdHpZrvBJl6kP97FK8lEaq/i8OwrArzwIfI6H2ro8iR
Gg123BnNA6E16bofvfYILgB9adK8GoVExORR0JdlHL8HWhRv66gewOr08bsTux8k4ZHzsgS0ySWm
Lsyr9mQuz6I63hJilt5DjvvMqqsPx4nUDrm9tfUctIftBEUkdZkjdooI1Ynx1+Pvg+lYb2Sx0YRZ
voSPiNsZGn7C0vffN+BimEHx/iFMhUkqu/ZVEEKrnPZmEcJ3s2PioILU+lvVxVHk5Z+8ijrG1nH8
oqJxYSD0j40Ix5XBXzkJLPgbt0lGqgMaQ0Olmd9A9RnXZfqPDBHQF3GKiL22xruVVvO1n5jMaF75
KaOp2XgkKfp1Yv3LDC/bRD0DxbUcUXcEKqPSdRp7jRcsujRVQIedod22ZX+nl2teK63XLsXyYKT0
qkBz8tQaimiLRQ+G1/LSg8G/Za5pI8rA997PcEFdDmnHXi6mK6d6xJSWoMEhHows3nRdNMDyfqkd
I06MJwMhNOQrj/HbYkruJyM+/X5L3znZObZRqXA5lPYbvdO30jXab+DTzyXBAQwBLrbZRU+mVet7
k3SJtecE9spEaOTPkq7O7yqHZgI9RbP1KnTMVfQI0ijbm5pl7+PGW3ANJrln7X2IsulEoxx+ZtgO
7fm/pwPBA6k+mngiI/RnXapDCpz0/RwRB6SX1OR6oAu/yNEUV5nUXzPhstKybqYmJVahpTuvdR4Z
TCS4wJgdQt3O3lqPNNklciGOZeJT79lPE22aK+q/ixc0FcTl2FoDhO7uckyOg8aO0KthD+e19NNS
RNCtP7Sk6a53xY1xtdlzNm7VfCfKgOg6t+O6dt3uHA145qTUZgZE3YEIllfTI8QszTBY60b2giBE
DOKeiIlIqWKCHTl2qP04cPpmgU3b4/a7d53+KlpJfxdIGBddh0SmjepjzkifqE51LAfjr4Un2I9s
UzuhhtdOGeOOVrfya08k4CqZqUzSpDnAnCZlXNj6riTv5Pz7YIji1Edk+yQsMQx3gnY79cm7njXs
cmjh6N7S96d+1E9FRWNdY1YpIsvPsD6tWZr+NjhrdvMQ3xKZsoFIeZvNmumzIU5Vr7mrNssCv9FQ
pxsQSR4mt9iZ2nChXh13pj34CdrkS+pYfHSscybq3KHTk5cmVXuSFPSPLCQUXGgOOjzGvM6IFnGI
FbDasK8ueAS0QzkSreLOxNTX/VAx1pnS52hYWmmZLq9Fh85WiPGtoDXyXVjGf0+Wr4iSJmgcYtXA
2KdvZzSAe9Rd3nMWjY8d9jPE6mgl1TxkwFFw5jm9C9c3N4wXz+Z3qNPgCZH8dnpvZEUWOeHBp5bT
9Nququl9tLRDj100QoU0Y+p0h0uTOG9dSGuAU8B4ob6F9rykxCR1CihCX25ilcmnUR/ZIfWjJVvY
iq3zamEb4wTpPJl2TDBXwiwi1+vqjk3vo03ofcZ9+KxsQ90qkndjrsKn3wfcKg9DKqzTDJ8XfeGC
If8/xeNvBfn7NSSToEKtv3WvVw+4OXEjElT6J+3dvZ3G6VY1pNibI+dWW8av0aIs9nTeZTaR4Bwr
3TG3kQF0wl4OAD3LxTXV1Lehl3ysC7Lg9yGYmLNP3rg2e3O4jRN5nYnFIcibankXEHh8rzROuu5E
p4asu31okz1W0NdjvpSrPcD46Ekn4ufC+icxMBwjTZ2HruccwhztGoWRTlBrfA7gxnwmc7uPGj4W
n5lLuyf1a9rECNAXLPiBZE/vJW8TYLVd/F3IEtItu7DW9/rNcAXD64gGBrk7Vzyw3g5S8RIZYGh+
ZnfE87gxO6BTh4ffyrIS0Ui0J1daMg/8jzt6gDb6+DuQB3V1hzZYhTqV4MLRPSiNVqvRTYqDECaf
qakowRYYUsr11+uRtc8Fytm21MqLauryIklm0ax6Ov6+0tPu6GlZepnqJ1o0zj3pjOBBOOJpRLxt
xB5ZOkuEBhkh+r3Jo9D30s7e1MvL3695IGq3Q7+YkqeFt5VV5MB0ieIpx5WvypiKncVA6/z7UNp2
eVyyYaLIrc+tuomoprhDjXGaOqWjepI6WlZ3PHmAPv0adtbGDTrzgGaIax/y3hI6MxVvvD3Mw8vp
E06z5C7NSALsB4ahNsPkwV7cYXYpEcEq5zmxCeqlo/fJwcdAT9HTW8mQCgH+Ij5XSxPgzyqKLg4E
spyY24+iwV2h6QViTS3fKX1w941ht0+VBrEPm6uxkRUCIVG6+TmurOOI546ZpHtWkKSdFe1BQnrb
ETNNMeS3uT0FOCdfTfJgMVJMn6RHDH5YEWQbydF6sCvvJca2Cnlg9jAzd/b1Lfc8RBO6ZPA4S3u4
0DO+TirGrt7ZZGOlgfMXRSJZ3WZonDC0vSNEQrKR9ckWERvH1T6m+dXOGjzEoD60HVbxxs1wsuom
EVa5vHpdOAPtlEy/xzC+8q4oxuO1tscCey8cK7zodVBs50Av/BJdxjayM+dU4zChVUNmAJqn6dNU
TOuJY+1uKROpG2Fbj9bQdV9lFVz1Ka0+pd6zkZPA+jhaGciRbJrORUBrInClsQsnBCyRqog3hVuy
LQevu/0+g87T3yJvfsaGNhzLmnanYycwAZZ1Dwj+cM6b9yBOrWtNC3Av7f5fmPDqtxfw+/V+0Ehy
hSyIh6momckhZ9KIk0clsgA0UPkULUa9//9HYug9XwOZgrPdMY4WQrxfMopYVpjfZ2ZMMBYkhte2
CqfT/zzMffW/X8Jp5xDZQe/571ti1FGVV7dA8OlV/P5ovz+pvYxJIpjfm98/6EglAJY/JaehDk51
Ofefusk6lWKwYtiTxrvQnqNT0Kjp3NkNI37cPCigpoc5C8aHfK43Zd1Ft0D1Vbyev8pa1Q+hwZ+P
puStFDmJlHyjjAbJFWzAcXGM9OgCoVub0b1mUH8ul4e4cBDF/c/rHAWgZ2c3gRn+S3cdvAt10z4o
j+7m2LcVylwUWHM0++D4fjTdeo5i7Lc92+g2NgZCUK0PdDKY9S20Ka6mwXK1sMabyZbLmVXaI8m8
NuJ4S/PgIGzzKeGnDMOHzoj651aMnzEjCtUEqATrbciGdnGk9864XeyIVFKVY108Owl3QI3ctWVs
iCiZ15WVin2ejfrzBHmWMzU49NxCGTdmNvT68sz5ZinFEo5l4NYP+sA771rl51CMcKM4d+xDpRCU
241O3ob6LoOMwKKkk2u8LQfNyFx/nQsE1Sh3Ynw8ojtpJdUimZLZitC24GzCFSNAsOG4naeQ/3iF
kGqP4fY1cJCawA+RmyGmcB2G6pg24b1qsYpXeiQ2Bn2/qO7mU4WxLtfibUd23kojW2XVOFELc9a9
1fYMRAbCvefMb65kHChN5oNJc6TN9s/UGGhbmRpXUoWvVZ7prPmkUKkODaWj0o0ZjjWD/2bkSGFv
lTV6GHAccwNCaa3ox60xvhrrDC1Os6W6QYoe4S0XDLST7AjdtKQFtmT6FuW90/NT1NKlzA1455VR
74sw/Xa69p7jkhaJdwvN+i3GIfygtflFef3FlbWz7gnfoIdV4YcQsOVpPgASQKvUkdkz4dhHlt6j
2tKGl24ZoVgtMiCDOmrTEhB8TmZ5ZHo6r0IEgsthfa3V0/DMwfEO03teumd01LXhySqZozSQuaGO
e5raj1Qf4XiWCSomLKjuKZ7ZsaSgldZkyp8bC3lfl5mXNH5ryvy1nl36EhrqtFqTEGK1c2GH4WNd
M9gtmN7QTjrRh751AX4BEj+Ho5uzneOSge44WT5L93J1mqsgUj1JKSpfQMaaT3LW31oSZomUDN6v
eS6Bpc81GdsVvCvf0ap7myOJFqG6BG3zp2zjL4G9cd2FQ7GXkYQpS8sAwfIYr9vG/h6TGLNC3zR+
Pw0N/rPE2KTxFgUwpOEg/xPO3qmrYhT96CJRQwbYGogWWecpVyPBInvX/Wf30182eFoGhvxbfdW5
+z7SJcMLRe+9mexLpg3xJg2WuBrDZDeyZsxadcKR2Oan1D5CULE7nAL3joEJ2vmcVDtSWEQw+KM+
U+SHMIwRFAUHBCu+qLufutOqB4an/IPTdEL5saZMcjED1MyJajKyliuoEMlR1ATWdxnqTdLMTg23
P2rbUIJbGEigXJVuhHe7Y1yi15A0U31CM44oZHEqv7iD8TCmWrGb4voDAG9CkDbQEUsF3QaNbrkJ
um1B2PkVdiKzx87G02V4W6PS/niKlgajYc5XQwZVM+33WO/z7Rymftfo14gP0hd5lKxdoCK4LeAp
dLL9SmtwhMjY0bzMb41R7tp88T6+9oXM9ugMiWcdyFr3uuJJDrI95El4TfsaokpfjZvWYkTuEOw2
00/dVJnFutg/6UZALN1gb8pgfLdUd/L6fDc0pNq2Odu/grNLQlMDIBtjaoCGIPFQf2nuMMEjEOIh
PFgqynfxklVf9+MMLC36F2CXOiKZKjZEMwLsIYCnjzTzkGrIOzi0+TToCCQeFDwJha03M5+jcRbM
R+2tUTYoaCKj8+2xx/yqcciP5bayvEvfi5095kzq1AAWfgzudaUTztoZEtkbExNOq9fJfRYBVfET
pA0c616L8897nYYuX4UFXi93sNe21316Gsez1jtZtgXmusUAXDID585mE48FkHRS56ssnI96GB0y
MMS+rsOdGB3Kj7EpNIABEQqlCYW39OTJDYYvRDNkErnWQ2XCYB9Cj1mTwoVgMLPDVRKsAuVC/hOx
n+UtJ1dsAR3yq2k0kEmZdbLPDJPgTFKYFpUXAkB8ywmyAZYxVgyqS5uY1SzngnA4k3CTTPgHplCd
lJKXCYjrxej6bTLpfmh0r71n0g8kbdy2KjARdXkNIONvdEeOW6MwyKTIYxyPS0u/L5kNZa2J03tg
kmtnRDBLBndrlgs8HtQTaCvxynUolOwwPUZ9VZ8Z3r2rqT9NRSC2QlVfLrMYgpxKVgP6CiktboHb
lDk2IG5a4hyeP/I0eUgjfGjd7Apqgm9l2QxwKrfcOFX3TfZGtc2n4sTUfDcN7ZPpxkdLhMTeSKve
TuqI0xRF6UTnGUaId/Ka7jnNnfdyIt7Y6J+rto6QukiURJnDmEhVD+48G/4slvDxvPqXEfSSJCLw
U50Ebq/f1GLCbUhq3ZqW0D4vIA4wLKamm5bhCMecMnZuanB63JO1tnXTRUeR2EAdDF2/S+SxBGbP
mzkeGJom49aRBi4GK9l5pY4PlmWZw71gV8LpGYYcBoiNN+ogO+nxz2SixBE4OvpCuI+6YzCBx/ZR
zhqv7HvOyruJB908kQFF26nG1I8vk1C3CSEcBXPhccYhwAu0CSNVC0U98vzG9Cs7fMsiNLSh+xIL
qtKR3hm3STAeipAPhXKsHZmWlpH4bDLKycTDGWyl5l/CvbPsWkVjcCGUyI7stRaRGBRAvWX7e2zr
hhNtjGcilz7wMERgsFo1GjIMAtCbxy6pOUMeke2u14eUiGLuRZ3GeAbCRwxvpaybN2Dgz1lnPUWd
YJzdA/gthIlnNLxFuT6zk02nrkDBLBNm6O6kLoWVVxfqUYmP0WsPAjuVwLaIVncZln6bQ0LJAWEH
cEcXUPKX35U2Vw+1jkFPJT3Mj5B4xqGgkZkVud8v52MzUGQ8Ew6oyOZYS2P89mL9MVXq2pMIdAjN
8bOBddylnrl3Iv3TfjLAot2d0UP1YMMy4kzKzqM/zMjNN04tH0RqrMZ8loxlQVTEZ6Oa02Mdck21
TeybtM7WWSAXRz32yqjT7rBZ9tWXshtxYzNeEhJhAUQzKTM6x4KqsXeozlG+3UG6Ghtky6wUwWul
htNUO9YRTjShOnr7h1vpp0/fU1c1fiYAHIcDAAWY19Dm8XWiT0iCvuNmaHEAGzR787Jhap1CVXey
DfG7pFq7Haj0apS41gqGE94/oxBveYv3v7HaiQi+YME+MQ7qJS1avI7epjM67DRte44XTHxjdz1m
uf5fz2pwytAyVWYPQEBj+j6E6NkJF0GNYB5LZezmQnsaJMuUHQTuAgNy/BhTPH5+6jXTbfDeEEmS
IitDmW3uBMI8zx5RJEMYQ5FWbMu0sE6VlXzpgu0TbM9MEsxsae/KAHORWLcgiV5xRCdbucB5NAJS
ozbds/QjJLMZCpFgvxESo9e0tXIPnGTpHmlikm/MocnKwmYbT3aMEio6QsJHyYcxgqyw+Q9xqEgv
GibMsWt8IRfUiZTobtpExmicgRC0IYBng+8mzCKFhjZ47B+HjDvTzolPpjpyYRfE3osn1+xUFcUx
osDoq88kUuakJ/MrI6W7HA9Z2X+6rVo30HxDRjprjldEwik050FuHZD+5MQTAcdDJv5RdR+QIhfj
JL+zMwd0RHrjVLTwiRqDDDWBuBNs2sw6XJq7vJ+DA3nIT+hfEN3F3nviin+KdJNtErvgZ6BeByQB
7snm+5hs4iCs/NEOokVFG2P+SrNDY2a33mv/0dx9iVg9MSMGwbY+NVUpzrUNeiKrPoBl73s5773e
g98hSQPIKyoPbXzsq1ltWxLCszifMD3GO1jS+hYLQI59D6FIih7IieyvGJXhJgsiGh/9SzeDJ61C
s0GTQG+jCyN5nhGxhlWDBabJYBxP5VdmYuAcsPsPMFCqCIL2y4wsv5gQJk7i6BYHUbv6znLKJdG8
fCOS46HGM9KjrTypOX2Hvadz8mCQ6U1zszJqyUepl3jk8M7RpZ83xucMuY+9EFGyS9I20L9L2xe3
WthYWezqhRpmGwi1pCK63LZ8cn4xvkDOGhZe3xc6AePRivvvUODg1RxklLHJAs4Kech6uwGYELQb
bamJDVmZD07hfrhtjjKxvcW5on2fq2BXCocZRqZ92uOPRl850e23RMf+anrud1NWG7C7v2yr56Hu
Fq1s+OzqgzrgNmR4MGAJm+3lVmj9tueIKnLz4GrTEwCFFbDbe8Beu04W1eGgTEJ4wieJgxg5FyBB
PUVEzUmlUkgUJ1KPN4M5yG1J0UwOJAPWEJ1r0zc7QqawXk34HZCe4ilMcJKo3zi/COm2cv7ps3uc
uuypqwysLK28dqgLdLqKWKBDMHFAvgHv2Gf7xPu17Zg2rRI2ORAYnA6FpMb3UPoaZYd1vrS2vc4h
pkvL2g9l5eMlfxIuDjvsZUzfWwyx9Gap3DT4BDoSJsOEWlLGSLDoHdpJP5Dai+Qfw2/uQR0RxA9D
ATphXdnw6X/EHvwZ4ui+RFfvghC6oIMhjcHCC0NBIjs40PUxCupq/uaES+xIMPP3m+xo0+jtNiEf
yJroFE3gvpXx16DwnaTxMWqbT1VzXnFEiyg1S/9A+HFXFcS5qo6unjpzc++crvwwOpxbTFHvsZt9
eZnOWVGhlu1mIkQRuTOr+M7H+him3bm1OkX2Yn+BgkGNbNRPs7B8S5Rox/X+LcSNspqS4F88j/s0
Ym1yDS4WfMbQxVcOYZ6DZ10Cg4I90i0WyvHc9Va4JTJzWZv/OFHs99V5Fk9aQ6vIMAjFihCVj+lj
NXhnUoyPRPa5BMuWz610XvMWsc88UrouP3WdqRcbIEJOOyn+Q3ucUPLJgPokytdq5FhTWy+iU3gO
S9olhjbsdK9vmXT0RM0TsZKEqkQAs1Ij8w/XKB6jaRo27A9HyOF+bR086qSQT3ejIWLYT2p+1fOm
2Grsk3j3zPxhYl7Hne9XdZ+vpmUBgQyTUCpYK7PRSChHkbCtiJ+CaQeDTcuw1hXyRUQ4P2mhrTxl
wPNmxT53YC3NAq6ho1GlTTWdyXzxhGVYOy+WUOQJVljGVVjReHaq++ihRa3r7quKxBtdgXoblKPG
zNX8sZ1nFPsABzo+JYwXur+sFgXsMdDhYbPu8M4tNqoClW5ktXvaqTf0RD+L3iaEKLEtTAkaTyBx
JP/Op94wEE9gZGxG+3Xuumf0HQDTnOLZ0fNzFgW3sGY/crRvM/rnhG2y6Rqa51EeXVPGwEBI3ple
k4SdXAejO8OxeDE1MmeG0V4bDrcThqOlP+P9EQ0mzqTB79bgLoZbazCgdKHPMZMjGpjLXo8fTDxA
9BaGnTtp35atnkfcDjNnk4SesbDKxyiEnfIbyJoXEDa0Jv92Revth0IarIT6t4gZzaTMlTdy4jf1
BuuHNkxF8BguoiAhnSnn4Ogwp+FSIpM9KAf2GyrQQjxGBZsgGp3SNzkOrHR9BuUdY0bs17kSZPkM
wbuh4VAIGwwzlSP9ALn1jbrxmBX9pa+tvchJvci8g+vQO6+Gj7zRbgYyyQ1yySs4i7vZTRs6S8+W
hzMuhiPCcZnwWdljdSRmHrgoHEDDzVn7QIesW5shpV0g1VKmsf0xYDH6rgkVps5QLneTrHeUmcaM
/MTRm2tsgxQjuXA/ZVTv1JATXubKW+vT54KYMW160/aIkpHi8XkOix+MKjRHkx7zWaZT4DDfVwC6
LFhfFGPZXznLLz1TzxzqYDEMyQZu6TloWgzGAiePzeEPr24DIYSrXtCmJWKe20wDtzS1gbxmHIrI
nQff71e6ybvvEOVTOzvceR7ejnumiX/kj6YQLHcDUbxYo2P6qYpTXiWShwQJweQqmgR2v6rlZG3a
wrw7VfGHYUG1kX30FCJfDAGTswjFviIcc+W5oXlo4awkrfPWdOlnhX5vYqC5yR3C5yeGzR0qGyIZ
sewSOtvDosUu1ZSgb1xkStqIHjjGjg1iDiLkVAVUPNFz60mLGCJuxLJ3qGbsR8OQkd90UBoiN36N
g4L051JWWy+GD6oNDt3E+hZ7AaFqYT756cwFmRHnMQQ4OiYAJEUt/jABrfjn9yKS+8JT0aWWOR8J
0UpoJYcNND0mNlO2tobAH2fuOQqGw+yFzJOEy8ww7d60vAzPqKlAWFG9QBrUF96PHA1rVTMqbxxx
t1EeHJFZL2jKllW8i7216b3GdKR8cCbFqlx4PbX3ETXIbjk40Moe5V9U/PPKYXfdcLdvURittZkU
W1FV7dqeaXbOHsbynmkSwAmdb228L0tDHRGXd9jrNWZxFNPAbSFaYt/zWePh5SA6zYI8hoPGXo8P
a2/o/b7GhbROCdZeBdp5do3HAmgC0XPeLkJTwY/tDGiKzH6JI1gV0BkgSFA0I/Zh6bNd6yLb4S03
KeS7HM07ZhBM2Sm9gCmmtVW73g+iJ7AwdXPiNFoc83J6pvFX0RM1zqB3P6piYrzdHCp96u9lI46D
fqm5d7LWlWs1a7Dtltu17bzxqHWmL/WO/aaLXkMywyz1Moxc/U1WL1fvNTLyVxmBSVOt0yBH1mBX
prF7wePTr3ScST7F12upBtJQIVRKe34PLWPJuQ+2fScfHT1E20f6RZ+DAnW1/jgL7STc5lqIXq48
jflxMnHk0uhSxwOWjIkSe8LaTEBPdM9t7TsgMXjNcnXkFkALanUXvSsfDc0oz3kf7jmbE046uze9
Tr6kWTMZE2rB4jxgT6iWn1bR6DymSBV85RFBihuKdG07u8I/jjA3i++moLbxXB8xEsmufLJjowPG
gmUqp5fBcdUBP0KASm2dQIPZtAZFXpeFLNR2Ym1kJy827gLgmiV9ZPu5eRFJsfh53BF4dX7WCNIj
UbPnUgtHv/Ek090R5HnoAD7J02yfZEQ181/TptekdslYw6S/mUlv51Kt8W1mxgPiMBeh+/hJTIJk
/rgFAeYXkTVSSnJvG5JB5UjTkpYJ62kqM39QDS0XAbmrbjmcBOmWs9sOPe1dzuJfkZR+aYD0ZLNJ
8N85yxAhOuXuhypEfGhakF+gfFaGCKGDOijszci7oIaPGCzzSdMS3Ro2PgnNLrB85hrvnKsVD7PV
R2vNdWcq2CWcN6IZ4YT1kk+Gnh1DhbntyVcKZnWd8EnJQqtAi7VvJWx5P4gXaZE4KuWcjJEQZzL4
fE3DgpDoYj7WrYm+1Ni5jgofXHeJ+o4psRL2+i9LmrcxJA0+7x/AUTeHyHRPYql6AaPP2x6LOcm9
w90b48yfW2uPF6m7xlxaSU1nvVeQvEMtOuiW/m+akdfoklRDoSl21eocaoomkQ1N2KPTYKh1WoY/
dmsT60naO9Q7J9iUqvlGDkJzLmGANZ8sy5XHDiu1GxZ33TPfFqA0AU+Wzq5jWs64VqQEY/mTPOxm
pe/7Nn1t3VB7pwIk0N0L7o1tdFeO8cOZpF9jkzXpK0NdjQDw0T16C0DIGp5MWX3lA/bPsfmBVCOR
BhC7Iun2MM9jYBBG4dnq3o1MF2crqi8Ao+1d0kZMFaqKxdsg7zZlCfYmXBjOjGUsjZHOJHDXp/ey
Z3gTtcQzJSh7N3rFlL0wy0vxqCmVHoq03yhmOpxswQ6hmp1342SUvkZQF+vKOgoJ3mlHoAxQPE9l
1vw1i77AVjJEC0sJxyREP9/VvOcY1klb5+xBlmj2motzAlWJ7w1Udr1lPVWxtYsth7jRMd55tB2r
qZS3DFLHE/cW4Nj2vREomTMapmRmopT0yr8jy76h0bqQus4kcOB80IkOYWQxsr4GjJHrUDIJBTUA
cvc77erXqvcuZv/tVNq1xewcTnX+boNu4zg2cH61yp45dz1/kUZ+6K14C1JpWhuqH2mH9EcDhvAp
la+RspOjDEt7XYNdWSv8ZWNCRwS8a4ZDFJDHBCNqwhqjaDW5le7HbeOPE8uINoXORo+iB5kkT2DI
7V1jI/QcMURkioamE+KtrpvmzR7aaMPbSd2ZVidRL9rW6tQmkfU0hHARFmeNRYYmIWf/BLWczaHO
N+Zzy3RoVxrOrWy86xDSENb7ySQS2poPAE3oD4O2gboQgipTzfOoLOpPlSa74ebNZnHoy/JjyDRf
1wfjioXZ2Gi/qEtJbdeDZ8GotGG5AgWLp2lXtThLwry+p15XvkKp/Aw3ugk4k2MQAliazGFFviVe
x8jxsBlyRXHO/rZDuFNqOVxHLJWRTpqObUQXHcD5WjnD2jiSh8XhYgIRZmPiUMz4UeHFt1hSOMhG
D9ds3n9T2/kM6uSe6mWxnRhGwFGtn3U6b4gcsjXcA1KpmbFRA3DsMQ3wLp4vqNjpy4xHBiR28+wE
C1RgwqYAAQC6TIskf9pINVm41gFbCCPdjlbzbGd/3XqwbvTVOmSW8ZyxDyIAvAyae0c4e5ZmXG/b
4qfSPLltu0VKw1KSU+Zh5GM1k2W5JNpW9IGDezKozzHUXwpp04Lk6JulzlngRwsBmtYkhDJbp1VN
PQQikhkFa+NGtp9IVnCIo8bfDEP/0wHz8Y08e0VoO4L94fYy+vRlJgUKSt46yHB5jlW2r8uhx8tK
xRxO2V512S2xXc1vqkVqhawExHOXsqCYLe8QcaZLdVxttSI5ECZ9yGUb4I6xn6uh2zDf/+Qg8ifs
KGHn1lZbzVgy42vQNyO8CZO5haPkdWxjcBLjm7XoG9va+xPY5V9rEVs4FvTahh6I1mg9rR3YFNQ/
/8q5eernAmM67ZUqgz8NDyeGEPgPnT5Wwc6dVzq7o6OJbcnE0basO5FppVbHO2lRorvVJ9m9JATD
nuemmfLqC538HySr22YCRarxy2qN7q6MYkAjKdzn0dI/8l786LV1jD2pLv24K6rw0XHGPd99E5w6
NkWQwEAz4tFHp3up4L9z1UgBN4LBRaiLZ5Az3noW49ZtMKkMPVlulbbFonNGg4LRmQEXGndCty2I
zD1KBFMV//Jhafv8P+rObDluJM3Sr1KW98iGw7G5WVddRAARwQjuIiVSNzCSorDvmwNP3x9U1dNZ
VdPV05eTlpZmEsnIIAk4/uWc7wxIBXz5M5rkj8l87uDNTSw/Dm4H2jvplR1UM2bvzhA/VI6A1vTR
5rdy1UGxmvNVhhhAfWblI76E77ksesY7l3pmSesXS3ZqMQoyRQIFpmkObGo8bbo3gG8nxK5tt54h
WZisecjhqPKXqHAZNXFkk5bq/tQGEl5J2O8eSfuTl5ovNqsXBA/2nVtkPLzZkmcJKFNsKQn5EYs+
goTZ1fEe/cxdInOy1n/W3gkudnoQXf5BXiMr5XZESrF6XagGp2UBSIPtQ9FnOJ4QRS2Bouf0wCOg
EMO10VdUy7OZm5cJDfPKYP6YKCxpFlCWGHk3orr0B0uvC/ZQLPKGaexnw/9oyacCoInPLB74G0pN
sC9fBJyORkMf6sZtpGt7h4wIWWUm3zrXfyQe4rAufnJlDc1dhcJk4vMIC2dLGgMscOuWOzBLvvPc
11yEK/IQenRogDOHQQYYzVdfgQj311HCCS46ER0iZd+LliLD6qaLpQhh8NP2bsUqckhJnIWYHSjX
aAJzSjh+SaSRhfdmOg+oWs+lp8ngRc5XY73YpaxW2Ju3HYhstB/HxGsDQtKBDrpQKZBTA6PMIf1t
i7DR27xxpCVafnbBcjxU2U+O04l1cOgMXAPZOMtjQmhxWaXAtfqCxl7ifh6TNXBmyNURjRA0/k0H
N733gGsrHDI8xqPveYXHwkMjbJEwdJ7igPZfhcPAW3QnrDCR/FmYMVkA7fLVGPkhtkjHAQw9K6Hx
t9ZdxQ6o5gX95TTM+b1XUDZOKE70vCBJjFnaougmT7fxrhddnLzx1AhFUDo9VN/k4JXy0Qzp9GLk
EOIVDSkWwnQYgrwg1CohiudSR/a9i1IonXEFDVL+iBomXPh5b6SIjNO84j+TXmkG3lLND4yxhq6+
+GgI3cz6kbPHHeP4lBDisfOYQBJWDbmQ/c5ZxcIhWj5x6AtqvifxJcqK27FBMdvw3iuxICYa5Xdp
tw/LOFthhaf0fiX2D2bGVVLJ9VysjhnaC9Q53NeDMJ+aKB4p15P5sOj2rY378pQiL3RbrnPK6ncZ
kVNgblr9vrpjZdue17R+U4CMcadXRz9Rn9jmX1Zwp1kmPxZTLidvgaUkuA7mKfdZAayBcJeHzppA
hzEiqFsnv/ROeRXd9mbhP1jzepk7J75xsHaFGF2LoGuK8dI0ziN86P7R3iA/i9fxOFwnxuSzu7XM
iAsoOq9rR8H6EbZ98EVlhaYwq0tXk7VmYBysKk4SvAflsXZs56gpU5rS2K8xGpYVHNyhSTavPMXT
Ubc4vpU/r8HcT07QWIain+4vjlV5xwkXc2hwue+ksVVM9nlD2pHrYF0A+QKbwOy4H1I0+YPZHIHq
qx3C4+p27vEB9md+bmpvGBYfZxa2p6hDYk+0elk6Xzj12cCz43DszryqUC/vfFdAzwPnlRPcDRwk
PbeSFsxE8LWzYYCOifW9402Gk8kQ1xCpuAgDnZW15s5tg5Y5SpspWKkb+Z3cJnkfXdw0/5r1+pyV
OQOnEiQsYAeiNdKnwmdxqLPyHZLZQU/TMV/KxxTJup8YJ1UwixgdXd/5LXQllexnl1sbxhROajUv
ByBrYIE1M+zKhu/i6p99Yd9kHZztCdlgF1XpMYqKh7kGYWdyHwQi9T9F3FzPdiJhUhdXjqzfavDg
e59JNe48lt8e6gdrEB9eZM0gs3LGIcMhFY2HNHyyQj164Bub+KefV1+KlS1Zty3VJaWOo9VXlaTv
kUMUjhSo65TmrqjMjHyfMUXpwnlDfAPAsozfJsR1duIcjbkhMFDSqxjoazASnggsADY1ZQ4HhXnT
S442im2QLp3JUNol1AkH5vUcL19mO8UllLypGM3umpcwNZMwITDp6FHAE2TnBhGq28EViPEX3z3P
Oa7xXugbs24vkBJR56BPHVkZ/+vgMfufIuKIaPQ835VbECEhYFuo8x9i2pjKTMavRXlFNfWkuI4X
W61vC0rrHbb4S03S0a2ZuerCrqoLxeq+USZMp4Wb/4E25MvQiPplMFAq5ZbPUnqTWZF8c7Hhy/A0
wYxiDIzvjcbkLk+/OJ1hPoKldTmTu/pGmjZAKqJEMPtXyEhLxsZLbt9XMfPaqoYYBL3lq5PJmk0O
0uwGAeMuqfSdYY/VvjZFe2Kj1d81XvjXbNh0wBQVW4Rj7+wlf5gjFHGtWrybCG9k+K9/ePKfYts8
k5rXA/EtLduV/xgQLbmwUeMYaOfs1t2Cdbwwqkd17n2W9aB+wP2bEHPWLliaHslDI9WhQkpLgbmc
uxxEiWShhxYuPuRGQidGVt7eatNT1+UEZsQQjczUvsoawjkyzdBU9gjV9mPdNEELMOnBGVsM00If
VWnbF1kXhADPHnvVMlZP/mIEaHr9h3bU7cEHkP0/5K8J9U+R3x4DFNOUlrUFWbr2P1w9aBZBtEik
uqR54aipXXFfR8klG4zkm8Pam3lhzF6vZCffYJl56Yrkc+414qCUdt0s0pbRVUWbZABGDlFTL5xN
1XKbg27BBRTjqhodtKnMDn9FSK/wxVCqnhMiZ04Y5fuHxOU/Vg/+za5BjOSk21xTWbzJrnrvu/kF
KPMGBuytQHdzi3eXTc5oZc+zEmj6BnLcysENlNmPx3WpxdNgCPewyRPDGA37zpY8XGVj1V+KLP5C
107zx5DnWiYmQCmOvl3qNfEZtlVBDwOM34CoeOvOO68lpENsXzjOsMyarDCvEP1vCTaYeJq8h3kH
nqYcgBwt0WDeMU9er/TkUIzU1bxv6ZO3aOaJ7QPkwHWMmVE3FH+lb73D/VV3DjJXRSbCTZQs55Lw
h1MryG52pFYogePvtZ38tKbJP2gfWlZfILKLN8J7ZZFf/iuQtcjtHOLyBOrFMAS2OyFuO5NarIPQ
BF9l8yudfsU3thJA6uIRQRCNYwrw37/XETAfkAf1beKwwAHm+r4QCbYc3I1Bn8DAwW8grn/9R1eu
uC6V+bgUXvLKmwNRPnKqyvk56hs3mAtYQL8C1tt6ii718EYkz62FAupE6Fd6ZI2j3oCtUpIvyFWb
DjnC2h+shpszjD3LfB9Bl+zt1ruRxLTesgVCD2/1d2zI/WBOnDNyOucimhVFtttX98lkofEZ7Xev
nj0Ke3Yxy7bQY6z+Qy5aHIfJ1MEEnexh7T4gpl5zfZaEFlTrjWXFTahaxALgBEG91W3yUE7mt7RO
c9gu4I2STbTQbaUz+z3olpAyb3wX3ZupWWD2snvK13aDTjY9c0jo42BD2leTIyTP9G27eaHXBSl0
bhCiyMhlZyWm9ez2MOcXNNfBmsBcdOTaX0E0q+77CWh0g6M46LzMpMmdHJT7GAYje2a1Es85foA2
P/w6/P7t79Jr+7/8O3/+qJulo04a/uGPf3mqS/799+1r/s/n/P1X/OUm/ejAC/4c/uVnHT/r27fy
s//HT/q7V+b//rd3F7wNb3/3hy2lYlgexs9uefzsx2L49S7iz3r7zP/XD/7p89erPC3N559/+6jH
atheLU7r6re/fejqx59/swQZlP/2x9f/2we3b+DPv31BI/RZpW//9CWfb/1AHrj7O7FAruv70ndM
U3k8UubPXx+Rv/MYMTlHlWW6ji1/+xMPqSH582+2+7vveUqYrtiivXE9/fanvh5/fcj53bYEAxDb
IWN1IxL99p/v7G/5w3/9lfGT+L/kEQvnV17mHxOJLcm6QtiwfU1Heb7iXfyxHFCaGXyPf5u9EeaX
iEY6M2kRkQV2B6w/xBMuDMUmrm8jm9Am9TbA6Gzo7gDNkywyMJuiG9ulOdqatOq/EP4WnQpF8OVw
66FlJyINMEtHLYgOChKJNx7Zlb0hmEKDIYorxVW4rwzF8DY1asJOkDWSeXEq0BrvCnQWGykXiHQW
VCg7dj08EUpdZ7kgA752BwxfEbxzb2STMMmR+WiC/CHNTPsyrylC6oi/46Td2z33nnY8wnuq5JRX
/rjzt+fQSLIPWhF9x4J+v6TSCVJByVgv3MwiQuwUpfbZc4jWxGEXRq3PBCVH9LItUKDtsFkuJArI
6k05kpAFU3zDldzDaiyA2A8nvDKfM3PIUDtutuvVeFhM6B9klWV01QpXKB1kO8tTmVqsydeatQcm
8lC67DZhOreHKgGbMmRXnG6Aq2Lkv+BQkhwdB3wLqKRV+9JP0e3ajNRh7F33I0tjzHbtjVLdo1Ez
tNQVIx4L3M72gC4lDlNX8rtYRXbCrO3vENnsh4GovznvkFQkKJHZJk/bcVvv4aas4ZBMPjoEWBrm
llNoA5qm7wcDUwG1qElk3CahfL10KyhbPTE5tYu03Hlps+SoBOO2Fg+ymLrXAZcNxVH7hOpjZluE
UmeejU92Pd+Mofqs5qTlZw6hlwUqIeYIieaaYEwn75/YLh/mDFcHM7BiL6Ax7oDmhz4Qm8DXW2xT
Pd1OOMSOclsyGpCrvLqQDCRYAhcVMNaqKE98i0WAyJ+4HoaNiKum+tDIr8JBhDNlzZ4ZOG95Ycat
wwZW2s50ZYt0adkz4oU0LNlvIsajISM9g2kr0SRkNuDIM0Km4q+sGpWg5qgBaoZZ6tLzDv6NJ/j5
LQOlYTRa3CjRy9DM/hmwlkdQNOAEtqZI+21c4ljTKww4mmhPHrbgpR2DQVN0U4hJMcFab0j3o6hM
NMq5xr+NLPxEYIaP1M7OYzUu86EcycuoXS/I+mXaWK4HZk2yXuh03cfSilPuAzunTyTDkGtxa/lX
L2ilQgRYLd9HwrnPCa08l/9XnCt3o4nSwy1RN6/a7XcTrdcI2IvZgPWVQRZOK7CCYWyQFSzZYGaa
IVgKv9yR33UFR3vwS+jaUM9Xfrds90n1c4FdoS5ia63xLWU9gLW2OMKRYLM7YLTtnZGCiAve8qtX
H7zvjumWeaDXpeuWXLpNKffRzIZpAF2SoQhm0KdBpLqMsfHSHjxLfHSLwByEBWHfm3iNV/+aePoj
WqUeff5COhzidPwDD1tYIPgFHqK6zJ9yy2rPOkdjMmVM1HogjGm6dmGbQvkSrMJCTbBr7NC4Rf5t
PKHW61sWZDzp2cZ17MWQ/uFZZmoYQYty2hqceExAhviYOeSPaJFPBQIaPFHcg+MyDlsDEKISQ+k7
ERBpdBtNxub+njGBLK7/0BhEB0Ld4nQToO8S98VOcpS+FQzW3meiNOdEL9ct7ufFDEcu7x46fc1K
pUdIi48dQ5FH4DGBEldJxES46VY2JwNNhvasKzodTtcMyS22BwpXTa+9YF3IMaeSpIJO0y9/4Kjt
A9tbuiOCBv6iQQvUNRKjCQvqWLKNXdjkwryD2kr3iXGZY6aLjAeCib4N2JcRkB1xvH4Mq/FSp9nX
yRs4eUp0zI5lPsaV8PdGtZ7W0vxAKf9UxzAnt6MSVxXt9ubstvvrCZH37ECd9acvJE/HSOAZUTZq
uECFMdGTvbOPKzAuk2rmLrgBo28u9fmhSJJTk0xdCCXqMEjenvOdoTXVE5sIRCk83NJ3OfU/Yp8B
m4xMZAmGggiEpPLcGswTRfEwrpIoJA/3SOwx/Y9MtLC2JkIoXdP7TpjQhS+k/g3stNQT8iiJapgd
3IX1/ZeByNsG7SnI4vyH4pxGZsdiruucYYdvn3EU+VnVR7ViQXOs6dowIk4xlTO67r+hs9htNdcu
t2wCc5vmFQkAHjsCt7ycYfNQ8MybR3fbW3IDdoxUTs1wtOVs76PG/LG9hrU8xj2SPVFL2E6IZme8
UbelwQIBU8+xlUDT8Yw8OOWYIRGDMuiMmrm0Eveooo6eZOuzCuKprC4n/naJn8oRCGembb4V0ftQ
dZmHsn/FKiLDAerHfoXLZjRVfsxL49jGLIB4qA37ljTsIGfJvW9y+6Yd/HcTR/A9819EHecCCg13
ZnHnp36MWKJsr9voK0XCcfAULumZZiMzmZTNyMPXFH1MthoP3KXs0DoSAXrqd3xLxsy9Hw3XjSg3
YPT63WXuGrQ6e8XxdqlLgG9W0h3iqoY3MrknYCw4qldmfFj+vticBvCqjEef2ECUMv5t6U51SB4T
emDCbS0bBXSmyWMkrIMT1kUsg7J/X6UxOZcsUtnU3AJZPKF/ZWSdL1+SInvBQLKzE5SHSpe37CHl
nkFDtmd5VARQX29pvbn9xqTnpnMxxiHFCKlYLa5HxNo4/glIRh61kJG6zCrsReweUzK03SXi/w+U
YrTz6dAuyw0JaLR40OKLZrpEjNirySLk2aLTMxfv0q8j2eIZAWf0dNeYQjbAegg2Oj9mBWd967Mc
Yp8+B26/GU5IGOZmb1kKufPrANAfgy1MvrkAclbGS4i9qN+R/Ey0TAOaPnPL8j5leYPqAZlvTQJj
42cndxxPLBvwMafyI5lIY9dk7Fqx8I+TNTyseJRqr38ScHjgP1JmIhCAtMw1NPhz0OEYAeAV7woT
z6vSDWNa1hyjbHxcTQVBoy7bd18xrnRpzRHTLxuExngc0MnExCnus7lQr1EdCGsF9tzuonSXFy3b
+1Uz1FODPC9A6vdrD2kEuv/VojuoSbpvA72yeHDWimHP9RSlLMw9/BrRmn2bR+AH1ZbEsvjqu5OT
C6ktECpC6vlg2939RDTOYaU5o4eN7YPu2bjBCNx3Ouk5DkHQkDqAWWnA9qjc/LORTLVzHFIgZKHC
M8ULfAOV5tYN7Rop482beFZWpQiKsR/kJlJVlhiDxrbohxHWWnCqsZowFiI1DWG+D4tuT6zXI6kZ
j44XPy3Jqm87BxGVMVoGgXTNwK7eZAKaXEny1HZiNbiM4KwYYINNyB9ejy07Q95z7Ge2ZE6KLsJp
YPFa/nriK8kdKCvegqufvYKhRgcNnZPxTGTgGvYdFsuJ9CtKTLZ9RiKQF1H9ZmmGFC6uPuohg2ee
kFbSpobgiGdoAvbcCSyNnXBFjLpzB+MnTU3DWf3Rro4Ilni5ns1S0ADPDwbCc+ANbLHtjJqy8X1g
dlV8PVoxMGd81kFGerM1pkxf+Ey5pQa0BBFd1bxKB5IjIJ6FQEryeNAKMrPXY9WFTQwqfEV23PQN
sbmLbAPcbP7eJAXYcifF8jV6L+I2MOa8Og7mttCov6SEBOPCwEo5sk42PY5zYuegBcAqRrPYhln8
4mTUgc6avFh2Gh3VlH/l2L4tzeVmaNbHFPIYsI8wSqiWWuVSdEAZYk18FyOPLozNIRa08XMsRsJ5
GFCTDs2NMyQndjrUJGyBWVEzSFU5g4R69K/8GASH1SnztuM2cNStRPVEqt08BO2kfuYl/ovI775h
TT9kJosjJXHwG+hlUcnvR3xMMqsdXkFvaBoQLcd8oMRTYJehf+ffJepdzuOGOKJ4fivS8TpGIwR6
jlBbzpQHR8YP45b5bhhELaTDAeQB0mEwvqiacdqbSODGNXuyR/MrwybmN7P9GGf+HfHrV0mB5F44
lInVWI97NTKfL/zqzNRxv9KXgZDvv4/EI1czCmSO1/aYjs6pTLipRX0xNAb3PlqWK4Hq1HO+FaC9
Zlvh7yK5aVcTh9WXSXmgluDcyxEvT2Z9GhubUibGDEey2hQsnUqupUbGwCG3iQQgwRTRJZIUiUQO
ozQ4RmmahTUDY9QD5U1BCX7vegm8aI/7SdL9tg2vnXQUClo9jyOMqRai18TxVhZbKhrw+yAGBHJD
HIJzMof21u/dkh8Vz4SlAm+lpWC/AZR7n7QUMLXUP6IkS24SbiMScT6SMfNPFr/h68LJTw1fO3GM
nPJ+AAPlxNbZMrKDq+L20rZsXI1uhEQ9MS5SMAho7/D76Xq5xsu3hd7NoN80ttguWblmdWMjdQV7
xQblGinpFTFP+4pMGnKCnQfCIUds109SvHZtisJQquI0qume2PqULQ38U41Wzs8nLASAyM4kxHDJ
Gj+WqlLn0gHtxgTulNZ6DOAVEG/D4uySttNr1LJJGLYoJ4WcFeByNYfFEJ97N+8IiqsPhJO1++iX
k9s0r3H0qmNZLC1XbnoSLWj12iS9TDdAEGqdPaoUn1YXL4ihcKlPKr1ChnadFAr6YLylOlhvyUyM
rB4AtGbW9vyrboQpMCNDVkjIBkVpTubyWkNXtIb0aAp9cbyqPSZ+wQBDF9cytb/EGR59v8QuK3vF
2ebR5GIlJTDBMJ+AO2HI7oarX2ixfIKX7uD/3LCHxY5ljDPON87iUbe3Av+dWsJ61NMV1TUrtRp6
/HYC99NntApxZO15jV0MAyH3esHU8OJhnxY+fawYHx3WjKd5mZ6NeUUvN29UFUddHH3iRwBLiyFj
oLw4R9yWBxgThmCGyHkyFoSGTK5o7ErQCVO//FjZJxMGmIarpLCzG2JvSh0R2wxG2TCrMOqMt7ZH
dOnNj9vIs5tr78LDTXltdIXCnSKl8KFiC49X4W5PauzZEpM4EvgFYa3/MZsfI0yYoyWTBzH1KnDk
oylz6ypFIT2T8es0HD+tpBWMyMANrU06t5LLmpLvNirIYmwCx83dTw5DDoGuW0b3QhB4WOYUf4yW
sn40yN2NnwF+zjvTwtqvF6Uu2NzTvWBQTleB9Y3JMzB+qVEHR92jUyElYkdI6+WTX2dXKGizki1s
143oeDJad4caozM1uN2YQ5F3o+dNl+ZPzUUW808NnTHsdO5cjIQeC+nRlkioI6A6LyX4JQJRqtu2
a88NAXDOSoZ8guNg8T8Lr4wOSYYcMlqK+soa+aU6JolbRrclvZRn3nPQLtQnhjWXgTV0H6XSD130
CU3mwyclWncYx0ahohBrH3HgnNT2y9h1z3MnmelF830EpIAHTkhKK4dLmUchke8TfnVxwtvKmkt8
5CNdMPudKpSxoQK7S58dNeEWKX50dIA82rOtHqnDVg5nhF+k1ZrjrWUwj1lzG0elYinlWAAY1BBE
SHGPm2cklQTx1WaO8VdYh34wXgglzEPvigtITTzpZyfpLiMtOHPDtyqxXgVKv0BPXn4UuceV4HbM
kSLnIUYRcGxU+lYaxb2GnwIdg2S7Ik7j00xFdu2T3ptEVGignEPbagjBNvTmh+RkULOiNrdxkfkK
rh4w1HB0GvzZELZ5fOA/qNFGOiTD0VIGOoZ8uRT3KOrbAwyM7KCdJSD4odqrerHvvuV+9G2NSY8Y
o6kFzjroY41bcgfM5Qxnk91+U8JAXJLrbnDv8jpJz86c3hIb8Ui76vCa76xUfYwh0VWm4yttgZgR
+ltXBw5CbvyYOwr5N+ooRDJoJMfCri+pmm8ocO5t3VLUjohLLWTuqfm1ceUJ/C5Br/Vg7wdk8YjQ
odxU3z0Bg5Q6aJdXoOQS/6UBDsz4Cb2I6qKTjrkEUTFxo84eECL0Mk7FBNZhzLQ2sUv5nUG3JXFA
Zzde7d/OXWLuRfPV9tb71uABgi6N7Fw0NkVP4WPyJCKHSqOX8eacW08/rglEe99/iO35bvHK0+I/
JxaGoxV0L7BdfhrQ0LpTL4rrMsMFanTxS44iyc/PWPQwovrbq3VE+9pIuVG24hsYrXmXcgQijSM4
O2Y/TOUv50e3ky/+kt1apfzpW+Q3EjcKcJWnYnprtzGmc+7ZPHnoiljAgMghlhoYlCAZIKdJ780p
BdtzWVWByk6v9y7Wgz0hH2Kvl/p7xYF17ZT2T5p+51AMCLeUJTewRXdum/HNtCEG5gNXLTfcpv2i
eLOXd+G5F9e1KE+dH6MXv0Hm4Anojo+KW+iYoDpjE5xhlZb9UTg54AFLR1ceEhAzdrFFFnixDW+4
Me2SGU3lPYxyHcMmwdiBzv1probnpBnxvuRj6OvGDMsF+OrUEURb16O1a2aCgrT34hsNuNCxuVEw
sbuFPJo8/ZhTCXN1aj5XC3A+HZ5xgnBCdjVUNbGWyEOI6+o8bDpT6z/gECG3UjNtrQSBWhXXN4AW
bsrEspDSIF3phuzNRZsXROvzgvyKBOj0y9T29p5UByWJ+506g2cl08EtNyvCfXXW7aZ49hm8rTI7
ZXi5BYRADwgLxhc4dBpBowGeaW/EyzEymtdlLEFetsZ+iOYZj9XIBCwleJO5ENaXOqZ6WYbl2LTZ
I7aocQ+yDxREifNy5k9DxKtroiHggTODE4Y4NnX2tInzkdReGy058OtGC82iO+nQlWF1GRCn3CME
ea2L8X0cmIixN072/dYMmwKQ59A/0QEhs9XkV/4ac6k0OU3U6fvYYSSpFIz7Ol7DtBYPU9/9KApy
t9QWTaxcfhpazj/y4uwlGfprmK5kSY6H2MvWsDPK+1+IRV8ha2S/FPSpO+DWyr81wn3u+bXCgGdp
OBMJwUbhmcFgsV8VXTtpqacMJpvTV/IIwHgP0DkQo/GUJwXsUXUtR294QqqjjRN4NY6FwWNew5iT
Hg+3raGmBwbt57jiUeeXHuMYNz+gzmggNNh0BfN8WGcCrTnOSzG+JnH84aAWb93pS+Q5BsZg8a3U
jJO8tWKOo4mxcHoGF/hiuLws7uvEkI9F45wQ6CMX8zs4kZSGqaf5nrknUhPFB+XAU2QyFzFcTJFN
7XxfVpvh7hbQ6xPQIloYmQ3aUKvAzMEenFaoPE/t2N0UiWTmy/3ZsbniOu5Yd/AEKK18DUdh4QGi
P2CJnHFt1D0IA3xkpQ8MI8dynzN5R0S+yDDr7BdzJFGgMKQd5jxNSh2/McJm+1P3J3dZULenzBCI
mfl1uDItNDjFXRDyo3U3gxIIe4toB4pYdKaa7wzVPlln4AydFJI9l+3IAD92OvfKSC9Ftpho0cop
iIXFudP/UJjurpnnEjoGqcunevmrWOh/tfL9/2hTK0zETv/9ppaHXfzWLX9c1P76ir8uai3rd18h
1zctJD6QDb3/WtS6vwsh/O0fB1WhafOR/9zU+r87vuM6yrQ8U8F75Q3816bWs6UrTOlbJpIZz//f
bGql6f2j9MaylUR8pECWMcuRtv/3m1qw9kgMKw97LVGzmDFlQwqO82K71k3ZtHfVbEdXBbOWEZwL
PqFSh7qlQ0rHC1ob7GANY+wsys82ZR5LLZ5uuORibH3+vUk2FfEzpFebt20ljtQeOqy4telGOLna
htUPMlSIA9HEMqUN/RpgtL1AITNdytt6GJiF8gnCSL4KOy+DnvwvSlKIMFOThc7AmaiKegizgiCh
dmoLNGMbTmi12qt4xahTO+KkgT1Rt9sIKpdfcXg85vMIjUzY0sp8pes4V7N3ING1DRNlf0/ZBp8i
iUFsmhkblBwegSJ3JqhyltapMX1J9XNEyrYZx3ispHpG68KKogqBTDnB2jY7TTrHDvdZtfMUFKSN
irE0wjgylGPaWtHepHH6PZ29a278+UIKJnuOd+UqcXYJtGZLMJ90t3jALjGi6HF+9dcHJHbR9ezL
sMaiTKNoJmHkbXbevHrFUHXyk/yTSuFJzsu2aR7fvAKlI3telNaENZT609+QBwRrYBIc3ohqNQLl
qJ+RIFTDVFCKaqaFtoLoZpEelyXE4caxg+CU0rNxzNfV/ShkFrHtSI4ycpiWMBlat5wRsE9mxHoG
sF7Bc0lx+iRn0eClRISEDYtoTmSn6Q551ENTpAcJE2YvoNYh0O3IZBwIZPShsGD5JaqR8p+AP54e
JJ6tJDrsEUqPO514D3JEvU3r+Y2NMNL5Vl3HLvCV1e+TXUxmZWDVjNwQExGCyyOdiMD3qpM/bQfa
u+iS56GwiAZ7HVuGP0bxkckBYqJpDiHTvXCJ8K6AJDBZOarhaPEsOLijMQSTsnl2lxjGBnPj2Lpf
eRxBZ1L3Q5M/ZS08EwTNIF1GImy1/F4YIykes7cFWXWh5bLzzy3gc93Q4TrBoaLGiY15kjDhtBaw
2hPLUv0trfzpqprULRPiT99HN7HeTTVugmiiGoukr/cWu2J+o4AZe+cZrGUBuhLT/8Zgv7fG9wy/
XNJvKirSbwIbP2fpAQkwPWkfFxechP1qmR3Q27I7NyYuJOZYLNVZg8XOPIcbG0Hnbke7K74VdVwB
PqFSw+bt4WhgBL8M7Smlhmz0/O77xb0FlScQWRVMA0yc0oJQlbRETRg/VNSul6xHOL12JsyXuP1a
OZqBmJhctoMrVsukDrpWm0E9pRbuKho7AR0YYpO3F+Vk7/qBpxplYbkH3PNZMCtuh6gIlg2fylKZ
eC5YX1A8RHNYYoUfRbnvjsrRqTc+4jFipIoWM4IPXGruiXOesEaRk5ZMZ1MFlpRf7arKr4be33ES
W+HcdxUId/Nh0NWrmWQhsUyMmZilkyBEUeb0vokLPfkKdA70RFW9FUbxOsc+kzOPR3mivbe8KUEt
Jd+ahca1hvK96zyARrjzcfzToiHECpJqrAInxY7bJPyUt8ubIj2w1gYnFYmwe6Fvvd7A7LWgV5EZ
XS4Pe5Ghb8H7gzYEBToWYBx7ZLCN08Y9ahAsCNaUK4HrUJa31Kj5yk677+ComLChn0chT8afBW5s
GW32j3Nh40/vu2A23GdDDpd8JM9kYtadRqCafYzvc40T2UxflgpsEDp8VhWlf0QkvvLbrNlTIBVx
Pb+5DHq61maBH3LKvXBa7geP9U8+Pec0HofWGLZ443fk4lsGn3J2um5/pKMIu8q7B8D16iUG+8Oc
4KqWuSy+PeAL7JmSSblHSmIwrv62n0iT59HGEVgq0kNQCBYhUFj6eFTYXA+5IEILgfo06ad45AwY
Z9QjjWTQt1gPbWHc6kxhRUgtBUcmfZYl+V8VakE/hUC5QswSW3QKNylkGIaCLxOZJGJkG+0h8NDe
R+R7MGqHq7nyTsbg0lM4EBa8Ept4Vvufap13s0XTZfQ36TAhL/L623U8G5aDz3jDfeVmQYbydNsM
tBBlVAMKsggPxPSC8Na/KAYWxw4AdLC66UMusXil/p7b5YU8rxU/AHf1Ehf3tcW5IB3GysqxXtgM
sVqc1rDakiyNeRtj1P6DxkLVLpMbjhKYZUkuU6HJIWjQWrR+fBatvvCcfLEZ9zCF+qEj/CGz/1qg
zvkP6s5jx3Ik27JfxAJJI81o06t4lV/XckJ4hEdQa82v78XXeOiqQqMab9iTrEIihSedNDti77X3
nqX9yqYDipKVfBJE50bw3hD7rjfIKvJtgTcKGttHEFnPXtITMziC5KA94XWULNK57DBzVk/2POZ4
2FZUIX2GmW6XlCfGccAbO+WgarqfcHU2agV5KFKoI7HNQd1hTjzb2zBAuACB8mCM2LY99ntjD39D
c6dDqKZcaB3kSIaL52s8Am8hEH6ieZV9e2dp/oHgsX8sE0ZcRQJnN+J15R1OoTNyOLrBR8hIZs7D
MwukR5tf5QaWzLUoi1fmTnon+bg2BGycmy4QRyNTLojw8sC2fuQBDmdup2iPFZZVKGdsDzChyLll
XVAiG9sClFBqBvphsbSoLYIDuzLGRfEzhPE/WiUPFQIwSqO7sGk+HA/kksn4CCVC91QbPDcTfIbb
UMmDlI8GWOIR6x6MXYI15G5cWMBie0D5VzMSAxuBKoOZgffV4KresMyptzqLfsVCE1xCybRMk9jF
MT47lNFxQPOR4BluoAHvxorp5FQ0eF9JIUQEAZzg1PboR6cAZoHddE9tiMLGYdmBWJVUu4GEqtU0
ItSbAqHMHFz6ZQR8SMxoZdhDoIpj09O3T8MY0nuNID7hppxKm6kfXuSalqrn0zEeYOtw/jfWOekR
2tnaOZtxkOxnyUtTxE/5rFdKyF1N37/RhBtuMTqArK53yh1IreVAVhLWa5cFz/XS888VDuumHvH6
OLFQMGjXYIStz9Ed23dtsFla6Mhab3xc59DYQHfUw+au6lDrBsvTrLpD1KFEY83zu5xIePb6TRrQ
PenAuwOBAU8Bem1GgGGboeWo3asRlsMWWRF62WE6lC42c1ySPmowxEcSnLYDIC5Iy4sTPDlcy1u1
DJVvMFgaQhwqBpYiqjLjThOorALe0mX+AB6wLtNZoDrrkyA3GyVEcFWSJ5uvhJ2E/f/Os4nCTdgW
NAw7QX+kHpNXKXDms3XaONZLLSFaFEF5FHM03i/Gl8NJhW0/fIPrc6pYyVFw9Lj4WKjppYTdvUVp
bWzsYf5BCM/72z5pfDZ2RBnhBn9SsSbDcoZoKM+ugXcn+JxNfmY88ufSgA/iDKwBJnQ/6NSq5wAs
cJVAP0JiAsiO0S9lTSKTWxFlPrFxu6RC+jhTFi9WByrQZRwejd1fbTd7bHF8bilpw9BN3U7+ogSj
ao3aczgyfrNLi6fpTXum99cpwKPMbhmJwjcDnQOD2mOr5nfTdMtdJKwbhyQ4kgb9YZ0ptcvc4gVH
WSb+zFEF3I4h9S5aCWnAgajdD0kgn1UFUxglfbAr2FrEabRsvZV7rjCYJtK4dtCVj8j2PwQDu5bY
m81Q8d2HZfJbIz+ds+grrVqxpZCigGYsL+AHcBC2L6LMP7MVuWxo2P9mDU5HqD3xlqm/CEy2ufww
B6ZoA0J/sxpIh7TV77RY70xmhiM+sqG1vp10eY6w37NcXX6ST5gg8Rbop28qzsa6ShiR0OeDulgd
pmZ7J0iUbtsWD0LLpCIICUO3UzRSHejswP0z5fl0BdwImGfkWmxZi0tq/gw8W5VxNBjlbwAOPwi2
GN4mFTpAgp3mkL9sDvq9FbvANOLshj0qRkZTHEuYyVs4otnekr+kV5k8RsZDjoH1z4GYjoidW6hM
x/1ALUugN5ISRmAHpl3ckba1pn2v06ou2ordjN9sKw1QT6R2XEutRpJUJ6wqE4+pdwyWsi24ceJk
1SB8ux0voTtjLhfu5DtJdR7tF3bMLhYQ9Kh9O5R+Rl7iOgD8dueS6rqmXqywSaBOxgnjvQsqXzcO
H8YV+FQxJrHlI4kpf4m9fTYMwhltDI6MyOgH+EbdHBxYk2T3eAvVxl7/MJK3tUmH8VB5409gONVe
5gGmoRTMHinxOavbU5AYuLib1R28bAMZw6+BIsAqJeCt6a4zeZPjKoZgewqbyI5RGdJcRjHUpTJ7
HjLOAlHiwVWdevac6SGq89cUI8rBWkDsM4zjqV+nReN2DTuSeVPySfLhGuvqaufhhVCUu6QyXlpV
3JdL/GWvW9pgWwWY6qwoNw5QUI9QGoAk9nwbMNav7oBgwP3JY6b0SuY/LbXE1lPLsyeYWLVYi2kR
Gzn+pvHlnE7Ll8UT1kGmwa9mVL8mjyWbnapX8qXY9ZcdbRt2fknXPbEp3PRBmAJQjpiyJhe3bq+j
a0VH7fHdx+A+TyqVnJdmCX0DEhoyjW5Hd2ofV2wT2rb6oPnv21SuhKBshzmVbnYQzSD2EBm8LfM4
bj1x9apeHZy2NPctjPSpGh46tF1Ng5QZRa27H2sWqnOucVBTiBBuuIldVplMbx7ZMnERtLj4x9wv
Bi4eYHLZdl5Rf31h3Ts20UVlEn71dh3ui3GkqQDJFbV9hPF2+ERY8yt8F2JE+V1HMcDu+sPpqXBa
OT5aq08TPtNO5/PAcoZmohgX5GqmIKdhMi+hxXxkWBAoEiuKVrDgjSiS4dHG0rhfoqcYLIMpGE1w
Vy+23DbJBy/8nRmHb46Yjl7c3yPZJWLqIgRW6DS7a0oUCXwe0ZON2wiSSXwoEM/An5oax+e5bzn/
nsR8r9kkimzn0GK0036FK8lMH5vJPd4BHUYcVkjzMIMkbS1j3dHssQE9jtYuaKHuQhSvoWuGbv+X
ADwvDp+ylImp/i+dtxWflhFOQXn2TAY6KGxPFbt8glrauwbXWZ6MBz1Fu1Zwr+Zl9GECIwpsJMiY
4TaxYEhg0AuliY0sy9C/6p5EZ4sFlz3BfaMdtjd8lXvThnxDNHm9dBc92bAa0WfQCrDZmC5ZiIE6
kX81ta2z5Pt66i+Tlz8WKAaNipyzcTilXIeCmnDR3UMza+S3T5UyPupe3JOy+Ycq8Maq/hIq70EG
zJ7QMb5JMkXi8U7DxLIFHJ0h8vHqP9asbrkHlVZXzjiEVxUI19Bc7l01osWqg99YJo8T0oi5ai5p
Ep5qLv5dRhYmCizH7C+kRzzVZn1xQyKNqYO/81K9Ww4ZzLP1wp5l5cMfKyyNK9VlhgximBtJj4xq
LVrGy5pPn1EkpM0lsny1cqiD0vNz0TcbbEuIcVZw2Xr/NbZEBrSu6PIwJ1fRBM7sFA5u31zC1+JQ
b5EK9/w/SupkXYgnxxJ+ZH7HkY9NUc1XZ3wSYANyjOdsB7qzluo1CS2SDzrsCBPXFpsU5v/secJN
kxvoNY2f0eY+lRVzg44jb5E/fSuuYTmRd6YJfRUM1vv8OhY2JqgQlIIdfiJRO7uBTYYvAYgFASYV
GME5mw8RLje77v6oAcsbEJsB3GbCv7UmvXvQ+d8F73mnbOjgBj+yW0PdcnAaPhUWfl7PDp4p1S5V
h57YJq9HphdzhhU1WR55MQbPigqKAIfAz6FwD0b8CM7kdz43N4IoTzRuh0ACsx1K55PsoJPbgxla
IAnmr5PT7/MsJZ3YEHtRdD7SuQfLs464e1mhIX9J2vcQc+wmMsej4VX0PkNyNBxCKIw/S/bhRU+p
kPvBVu8KF/k+LgY4AlDiTFt6bM5jjiDTe7YrJpODeIwIAL6rwdgmXv82yfA6y4cc/idEiXgfQ2E5
o1+fCOpcJfVvC1uvrSgRBzY0hckaKQwKNLJAqwq6LBMFv4fMMdTFo50ab6wl3MEnyPPBy0M060Re
HjsGSqQA/tU9vJ6mdt+bDPFDXjPRxS1Fj8IgqAmYwnjTR083bHktXTnB1xuzIW4gnIGIRpo2yi2q
I0IDBLUL9Sd94iFNZmebcrC1KyfBo74ua+m3vGvSc3fsYQYWIYt7WibrZFMcbDR0bm9ZrwJRE0th
8YDp52BJvsvaPU6UBLuyHZ+qvD+UFuOiFmXWVxp8l5IVna3VYytik5QbxOID/Qn2R3fDWCfrULMz
j9Si3NuZXeyS4Tud3AmnelpzgKJEYKlGygnjgYb1OEXNGjRsv7a5JjaO5jNw/zJCuZh5zri37X43
ks8sRIkaOlSTFf6YLYLefs89pkB79tMuMNxuVxICeghWn3nQh7/k0jJWj1EUuvz6MSXwo5UlBNSi
+rHS5ithdMtm0N336GEgAia7B1TbIUllyXci2gcp6QFS8VLVLl2oyYw7x6NyqhP1HhbzeGdy09Uu
3VAcuvctPIsLvZ5D0A3jHGCf8U3iXeFCJyq8rxAYeaWHmJgfJczt/Bg1bbj+Om75lN5wASDFz0h3
MqNg56J1344d4RSF66a7gbAjcHeuPuKp+ImZyYVLnYCP4yZu3A5OPDPUIXYZJbXV76zthR8HhIkv
9bml2H6oBj7eHpyy3cS/IBkH22FiCGwn+iev3UNt7UbTI7u44cwwoFVvyGx9GbOguaEZA5SFmyux
qWvRGv3MpvXSrsCTQMpzWXgpsmSk9Bnb9o1FdmMX84EsOQ1GlnCHuO0EO1LyUN2ml3sgpRjOA2Lg
S6SdaSH0pg4Ca5+gZpLJHRXaXwxvtNDpIlHmMcgLSE7YJTkuh7hqVvtWkO+ZV/M7oq1NGVD4dQ7P
vAJQbphxs6vIm8NSxfR/Mkkuicid2JPkS0SVR5ErhtcyjZxHgxe8AlfgzOGNwF3UGg01u0pBxjBY
3RaSwZDBVMYfBXdEXQ2+QUo5JCHodh6UvKjDv5yF8jt0Y3/QwXzIKkAJinmiyb8L4SruvNj500uS
dKolXDjMCabDxILHwV72bhW/lAtxnGXP4r4bBnDYBNyVM6MG0pNxoPNG4o/eO2n4GzuXiTetIzaN
RrYN0NbGCQgUb/olU9zTNlDkfdGb/TZ2xBZpK1gIj9EHsMJ+XzvhPRk7vlklSH5yzcs5MyNzGzws
qTGjNmpbLNRy/tFFiKFpkKfMDhC5lXSFqUpPjJZvEQsABh64pYw0gnGSxIjnsa9E/Y8l5V0KWWBE
hHgY++IEO62+Im44txUCYIPAjV0GlkaBc7q1DpZnzYhv30vvWiPi8BJz5fzyX9OkN2jA9Ra5luNZ
cBxaPmpGP3DfmBotaKyPeZkGB0lDiDqdBwAhAnVNnT2IeryV1QDeNmVBwQlPJ2sAZIzMK1MVEMHV
e0ycth0lu9mECEmtrUHJPAb3Zuz1D2zNIGfzC2QdVb1Its47FuFsSxYHpkkK2crzjqP2i5iIJ6kf
4xr6hzDjTyOleol7eKf4HbCiI29QJekwJLZ1Nfa1QfY7hIfDuZZmCvpIhPeQHZ5Yp8e0Z1hLGCZZ
p1bFRIThqOKF2bRhwcgy+gLKeiuNcb6S90oQL54n2EqN5tPvANSxLjPYc88Y9jS+SW2XN0Oyttfl
kIH/olT1vGQXB7Fcx65YHjpqCKup/R7n5VbFtMdNaFtbt2dzBEuPQNxnknDZhM3zeWJWWjFVxaJy
Z3V5vRWOuy9jK72Dz3BMzVQSP4hKGsAm+iKm3orhP8Kh/t41YJoyO3tooxRKN2EBZXzAULJYQeqb
BQEEbO0iOr2a0FNjibb1wHfaR4Bc0MBvB2Q9FLjw8TRpx+7AMjVK3e++1cM5XwbECMF3KJjCMy2a
juS3HAcbMmdgzmz5Jn4kkX9oYyZCA97usLybGoJZHjY2E1t1dAyCBhEaNJt6yu7zCq2UUsj9J/t7
oZNbW4M/aScnfKkZZlb2FaZENTnr/iFzyI7IRpTQS82EdFpSIsqn1ypeT3KKwFQtaFS4f6fGrbaT
bo5NQinudtUnJwpkMAlHDhrfSlAFE94SMFuktbVN0hGGgOrvBvDXlsuSJIsBcJy7aqphTDofaSMq
f1mIaVjwRJakuJJW1Nzrku1D3EY/qYgNv6MDa/LkT20XwTloTladwtUhI/kgoMRv8L/DUQ6NW5KT
VsNylTxmL3oNFRwHdxDeAcHGfp6dp1kS7JA0Obzc3j4E0dqcJahQ7NL7SleG5RjwKpFHYyIWSq8R
hqcDK0lmvs1db9RY+xxwmDEdO6KVaE0Kw3yFcdQlbDwJiXqLcJnsQlg4fM88SjD9FbOucKg+LNye
tIOr0ZMmsu/M9pw03e+iY2oCsUSvQu7XOABGi/9mtcJOEJmHydpFFFpsjNlTDrLOLyEbirzN9nOB
QZKsMFI/IloB3llS2h3ehYruBlSG5zaPAvug49Wfesy6t8boXzwSJ9o+yA9xT/EUxQ5CazKENhNf
L0CG4Mxb1zGSLDAABaQ5IwdD7MJKwsxaf5BUXho1JCIiwzqwk2Z3YNKrphmyZBvec2MYZ1la8s6s
iL+OIwRPSiA4nsNzEhfPXtjKY217X0PGZNbDlAgBG6hd3QAfJamCoZL6bClgR0Kghyy4dy26otF7
tROWlM78qp3+fi7SJxXh1GkOuU0iO49gbw4gkMgURRpYGukm08stADVWyadQ/QJ0kLOAoUMm1fsp
peDMa8YnrFI4L8YHrffxql6D0ueCfQJkV9pczqonYE0hjylfU897MwoG5WyAX7H1XjCpXgBvPw15
eZeXyUHr6AiwCp4DbtU4/10RP4m882e26k/G05tOLs82U3sSSZhpORLiPobs6xBaGUmzjAYrFypX
VQZYiXpCTm2Lxo0ug5qA6MWa09xihRZlDnPDJjZ9kSVvOGEeUzN8w0J0jLz0MjYQn9MWUVZrPSV1
Tc4LkGgevf6j+L3aMz2oWEGkcKfmvDb9ob4xVn3u7dk85pIafCLWnduZwOwS3B4iM4nYlc30ts4r
GkeZHmOFYM2rvdNWp0XJTGYs1zQlBZcWQYGNX30fmavxIY7il7a2/YG1y1nkQP0BkGFIYDJ1bxUs
e0ujwl46zd2ljbyNNKPuFrRUmnJuvKNTDcy7VAo4Jeo+kjSRV5U5L2aZ5secq2/bOJVx6OZY30IT
pbdH74NeBlYKkTpdN54LtpJ+188v2eK4Nw4IX0hYdP3qFHQ1SScxkUz8NP20z3PYFwl22jUDgEEt
pbgS+XxN4mbx3Qglazia8k6Zr5jacmv25Ty9q5k6qcUmRYxo/sSWaDmYCybbYHGOkl0GRWl7AL4N
hS1q/KkfLllc1XhpzKc0oo8f0SJj4OnJvW/gvMRIERNpbruW5MW+99uARSDje/ZUI+OWWQ9wVJgV
9PQOE69T3AtjUyGMTxT03lFEnzbFkYLPyaSdrweFF/2k3HmVhMbZOGI3TFSoIsd8xGrJ2WXUv9sJ
ocvehlKMlxYMrMN4L07B5AQNyauh138QE0W4J7spq4uLh7k8MEEqnnszPtWAR7aWGeBMWPlnGo0p
EjUEv3wUrMG5Sbaqd7UvCTBhdzo02UHG5JeEYfeOzznERYUvgMzoxzJeyJC2pheWMoxhWCB4BYBo
LCcbnP7uUWbxdaxNUtQKOV/sesJgkVc+KOH8rQz/GHJawIrhZa+X2rdG0rn4RyMjqMaBFnphBAsr
dGA+sAViioXGzBaOG0LSTK+vjx625anJ9w03NmYmG+dbr3augSXD69xDY1SncArqY6ApWZtePFVZ
dcha1YETc+SmUhGyBQRcjNNRFUmlgj3AfebBU02GUW5t6nZebqIv4YLVgb1Sq3g5eis/haDfRUL8
fDCFVy8cf5KRfZqxmH5U+j0MhlUiBIPIMpi6NAxny5wgk6msXsyWaZTL+O1MYsJWkzzJ7ZcxOSM7
0xgjA5FMlByy5ZQKYZyq4s0Nptcx0K+iBzGjOdStUOinEAbO1rUD8kuRd4INIiBJOsZdT+2AlJjG
RCXRLqRKPqYyvjHGHvyJgOGtBVUABxO7pKqJcKEvwbbOKCZyG0KmlYd3wODdo8OW9ZoMarmGAwot
R5gGm8d0OQ84M8PYma6ovR0SpHrGUi0bc1UgHDfH3NsTKPmR98wfk6SDRT8gvV8PwBa5vBAzDgMW
EEHdPdvij2wgMJKGXW4B+ybHdk3cKdS8yxzjLTUUa2QEwlir5s80Jyae76o/JGP4JrHSMi4huTPD
Didzrn3mtUdibTH3vBvKe2tJBj8y7TX4/JlQ93Z8GsLMQwhlMcJg6jOzezYSzz40fP4U/hJ8IQS6
rB6QGY3ugxsWZDJow8/C1GGIsgsCoACz3fdESd1zQCT8ZfzgRuCS3Vsznq7R8rP3Kbbk+iGv7qyL
qoueaSrQNBngK+zUfjHlqeu54VhRU1l4MwNlA7GeWT6omlzisfieLCAZszxNbBlmh/AUT7XH0rsK
KkLEV+33Uq16g0h8h9ZqBRrgKdTeeULEPa+VIZr4d9xsaD+ZUrlXnAnTWWD6D9FpH5KQChR6ewlj
oEVUr6JfdkQDWcAhMPP+1aGjrJiDizJ88AwoaRZkQVLOHs3G20uF1KEiQqnN4FjHvmNF/XYe7fqQ
uUNyDrmco6IS7AOJeqFCeG3RyXYLhmrZC3Bwvad3GVt8szS0z3bqOPTkbKmPhJOBfBWuER4hb82O
BL5oh4MtP2k6qMVA+2fHLvbhgdw/6c1skKMPnXN52Q5bCbebUN9iuAF/LP1oHv0Aids2io1+B11t
PzbMuchFDNN4BG9lfVL1YyOB/GlmheeHKr2PJgY8K6TzlBj1vHeZuzCKK6zkEDgQ92Rn+yh25kNQ
8IaaMWO9pUIaNoRYQk2D8ZfLCG9ZGGAkq1MiTXpCgK7jPLvPQTrfmnk80npRxCT3CG9w95fmvTCR
4FiCFACRM6dGFN0E7QNrIorFynVXlo5vYKUtXA0ObjJ+ZSwwkP7wA/TzFaSySd0GtMyxir+dcJ+G
AoZ14iCEQzixa+dwta91hx6HgW3WxUlkqFccjodIvltu1r5FBO5g7+GjMCeHcsI+y8b1lYOHySgy
D8frrW2y+C5j07sDRHw3Dex487YDLxbvDR3APklPwslgsfca3n5JhHPjqHeteAuA3tzJAn2zGxG+
kXbRGRAQS4IC1XZXVbnP8fNghqW3Waj9Fg8BSkY5kUvbPuvGKnYlY1TKU1xMwBXhpMcGMhhWI95Q
XPKqPPN3pSXduSWIvWln4zGiotjKYQK2qd/ytW7tEwT1gBC+taZq6lN2c6j4NnYevXuEsvpmg0J6
NDDdegL0WTwdrNYiwV4NsBSmg+DUu9TMSyg8qls/JTQd22BCeD+lybeXEXgTJDS6ohQBO7bkjSy7
+Ki6ideMI8DMHcAknrwFGq2DBcGT97XhRpfhC3Vxtc0FYPUKE/ZY4yZ2ZHSp7ejHrFSMhrD0Y/st
UwF0cQTkLLYE6of6aR7M+4wT9cBu+iwYSyHyN9q9Iiajl/auMzVGdYJcOYWg0PBq/XSrfJ8O/7sM
0o8GjtGeYhF8iEepFLfK2jmCQs/Q9j5ZkJBptrCadNv9sjpqsWw0PpFC2Wakr0avcauYFCJoYJZb
adZrpBQikQwfZa4Sv2hI34y7+JWk+fCdUOAn02ZTjPWhH8bpYHai9LXEDwDaf7PQie9dDKQcZkVw
gZWAHXVFCGSwBKCgAZNe8QL88nFmR+64Zl3P0Mz4ysrUSMEqk6W4mhzycrkGNueKQAVHT3mhVEG0
PwA20BAO3BV10AbbfEUfgBW861YYgmZj4a54BGzEtBEAE6aVnLAiFGgOzBWpQIwwczGLNTWWYnfv
rOiFjDyejVi4KcbKveUKpAqcXMzwAmiDB72BQrraZfAcQrgO1io0bpFMSbc/ksd1Z6DVJvUoJAQc
KMQsKRqrFRQB7M3dWbAjihUikfhsFyyr3OfwJdQKmiA58clRw4B0RjynK4wCsjXkgBVQYeTgByFW
FCu6IoBhIePocw4AaeNJ/srghmz7FJEpRmlm8zEg5PrRCW8mkbibYtKPg6S0zVZoRgw9w2lW/9MK
1CCmmuSht2IFbaiYCYmAvZGuEI54xXEwMVnhHBWUjhJaB9t3hAErwEM2aHDnFDlUAt2D1Xzqg0RE
XYY/NIEAQtzuS7MiQaKkYETKuwT2EmBIBzmknwmInVeYiBT4QCR8kRLOiLMCR8IVPeKsEJIQGkm1
YklC+CTZCioZOqO6lSbwEp5kzai7+HIVhUSsNaIfxewAzrcV3g3gsuZq/iBe5rtl2L+ZvOjMCO27
rWfnXDbxC/97yst6+iyivxrj6g7K9qcowbiL1uNV1S0g36J/WVA9WkgenNTG4j9VVOxrsqZEn8yD
R525gUprbMOaUXAqzB0DL94+fkMDgrvNZLl+IaODNy24hzFTL6ugqTH+2uRuIi2cP4E56npl+y0N
t5/3NZNyQ57WTlnTTyfhD4+EVTjC+0v5+hl4GQI65t2uoPuLoB6bHrF2+jgL4ylDu8JBEJTbOhlR
8Yzsohoc5zpjjZQHz0XB+Z0YZJwCdAc/RlIfEy4z4cta23qrck5NXu/FmvWAU63eMFNZDWP6WNrY
BfAgb0tHGOc5Lj4iJ1rDGsO9G/WvRrYgV7OIPmfUEgFOb+RjxibSgNbGWqa7X9ReRU7ywg5eI6oG
Yu0toLbQ0/ObB5Gdz/HCyU6VkXfgbsOIZ9MSZeKPNrSpqcgA6MiHGFcjPp48OwR9fucUnUZqa7zK
rD70kvxlNvK7BQYOwmHaiDGHFQsZYScnTkIekdUgkxF2hR/WQzLo1RzhoVtfSwUw2FwtSNr8MAzz
4DkU1FPZ/hh5d0jVCGHJUl9L+W1U7o8yqcPygp3OaC5HMYZMfqPmATjMV9m4951Cg6yG8ql11t+v
9g7JqhCZkQg0WQH8mNzSMnOOff7aka5GBhDhFiF6BZ4sqY0oa9u5/x1CvUZjOCx+7fzJppSnjHab
P7GJVnmzs6wYBDySXU+gW57TBqXwvtbjye2rv7EMbuQbz0d7magP0v7BiUtx8jB1YR2s3taJTztm
uzyCJF0vR1iZ3G9D+twuRsXuTXwF/BNHLV5Hbw2XSFh86KIlpdziloSbB5PCwUeroIpjpyFtHM1l
jv2Vc9F7gTy/N5foLqSrH0sU+VYVU08KdczogEznxJtL7M0KT61k8z1D/T4sU3cSFnp91o04ZK3w
C3gPL+5ks+gSvwKChwY0AklZkd+XiktSNz9B2babnkfH+se6JJn1ithA+V6VvUZgDPauMZ3RAMQH
GM2ARgMgGuQOnB13ee+sNDwMlgly13Rv3jSfZGbQ3IXxk+f2bxpd1i6FR3jA91n5KZjYZkSp2BCa
Qug1W9TUiOW21/M9APtvYRAXlwaMqEkBRwfB115H8tEm/dJXqa6PjV2rTRDZ6OsdlItVBKq75IMu
W0SFaExNvPis9DRGM7NNPuGW3SpmNRBV5C+ns2g9qviP44GuFbHrtznFlzfW9BDLS2x50R0aUWaN
lXM3qONI4gPuTwKuzScDT+5eYFHG+tZsqhBTTUvbOjFkY0V4adrVelgyExpMP7SrU4cKdB6QnM8Q
zPJuPgb5bSoLIli83xUw4LPkZSn582D/4FOky9puQ3gGFIK/8AswtNz1vX4HOQ6liTzGkXs0dmPj
xm8ASTrpPFTnNUuS+Vs5w0M+TV+aUREaHvSgrjvtWldeQwM5dZSrb3sezg6p3Wdzwp1bG3o6xqP5
q3JKqshZh4dodn3H0Mm1C77syF0INVje4zlmVJfW29IK5xOA091i3C1MwsaAD9cTwMzjcTlHFdRU
eIDZNmUNdAia+qF01dP/HJf6/5F3Tlr/yTq3+1Pk3036z9a59W/4878RpzjnTJx0sE2VvcJJ/5tw
6v3DVLapTcvxYI0rz/o/iFNX/UO5HP/aJsGcOBQ4pv9tnHOdf7jQ4CycbtBtFF6q/4lxzvtX3jl+
Oc+1XO24OPEs3Hv/DjgVTho4jjOhUl2W+VyX3dtIlBjiU3iVuhisY20s30OR8QYFiJzHDDWB9VKE
rTo2ncHSTAbnzizvW/Ql9MHomwm+uXpZMBwclZKirjvgWPnC+AFuT1xFTK4SbEC5zg+hKOdjX3vk
2NfsM39hdkY9mHqgRyCZdKWZ76mgsUgth7Zncj0jdh/WWnyY49+ieAPCJ+cC7rFXd3tb40wedHkB
D8VEv6UPcOAt7jKCps9pk7fbuIFS6dgsZbEq+ibhBWfXKpqTPSnaWNGeG4Ysh1r1w5+e5nlTsb50
ko5U895j/3zTsbCu3Ko3pn8TXnXADwuosP2QOL/nvhgf0uWh0G92igOcM4ZtGxNOEYOamxc2vUYS
/LFHcYqF0e7QWjQnd4J82tM1qS54wL1FiEFKt9fZD//0Mv5fOLYOQNwKHSu005XQq0yT6BkBkN0k
DFx5tsKh+c8UW4MddTMvtrntK+8SNnF06lGPsdDywwx6qAcq49YBVGPZe8kjpzkheGSfloZHl9Zs
O8FPQvRRX6y5TvbjQI8SBp44xrP4Ik/voxZ5uF+6wiU32573RRs89dXqZvS6R2sh+0DnhIqSU3WV
ZvHXQ7901ZXx1UV9uXEC9wH1h6QPaOVdQvRRBb8TdT76OHWLVfbOQKvZ/ucHosx/eyCW6fAktOsw
zhSggp1/fSAdMjNEA5iUVEGiAUrCjoEpI7BsNDCErRYUMfzxVjScjgBpz3RE0G9xTS5A52uP0QLE
EtwCHau5eTFs0mkh+KhS+6Nbbmi/bZpNsFhdNFMehPMmd/td79k0cRZFnNGjFel1dnUdikqPWqCE
ibD+wclbTKHU08QP4h0z1fsylnrvslFhr2RDWnTm/Iqjb8e4amEgjcplZBZM3YP1NXVYvHnKT+XS
7fthaX1BDFaf5A8LdrR9HCYL1OKa0IsM/lrN0lyjnGgntH3UGj/MBppnxC70dfEMI7CZrtie0u1o
Nv5IbGMbqoZZMlnvcmjwoIFl8f/zL8Zeecr//KauvxhLSyE1RGjtuv8G0HeMkJ8vkghTVLocRlAT
+65+idpxORJCEu+6vAUXT3zqpRItYjQHFQJuAuVG2g8RX6hC612ox94vs5B4L3EGVhA8OGj6YFG5
RCQtvNoidBre6qb7fwQgWP96miqOeQfEPChrJZWDY3N97/4pPcKWVYAyJkaUuv527BDL+diCBpkK
IQCVkU9aB0tz+q9XSRqA5kbrkJRCH7uI/pMQ84e6ToZdO6SnOUl94HyoTELsWtIcTv/5Ubv/i7Az
WbLTaLvurfw3QARJz/T0XfVVUkkTQiXJ9JBAQgJX/y/QN3gtO6yJwyHL0qkDJE+z99rLQ//3rxqm
tYUnW/hugFZzOTT+57Nmnd2PQT9AjSs0T/+SO9aDcrLr2tygAP+EdhmhBoL7veXtZtsHdGc1XyIJ
Z0Bk9WuUEGvDQOwQwnMnK8sgKi3lpDbIEQosbJswlHErVPgKXRdag5vk1BsCuTeojDpnR4eOjr3f
lyJCtJN68Eq8wDnXJWMzw6iHY2AczanmJjA5njXSYoRL4XEYPtRUfo0bzzskoXwm4ohFul29LNkL
7OnZPIIVukMCptjy+Z88Dw5DZXnqZNTVDyNO7ozB7I84p6sdu+ryFxLgbxD4/1f15WOdVqqDX77Y
zH/7Vm3fx2hpmyQhit/vgGB2iSaIUpr/kQ8GXnTYZpA0JjfHOOb17aVLLhHbQmIuSsIM7By9FPny
X4va2K6fNbB5SJGkQ1Qx9iB/d/992cW/XHY7MH1WO5QjobMUHf972VPHG2Nn8rsFfcpWNGJVo12H
aBpD7w2G6YbDyIhl06L7nOjLe3ov12YcGYYccRGZ0F0bwm+tfoKe+yILmCZ/+IS/O/mF6fo2QxIO
AByDluP+/RMOuuvxVgMpUh42vanL/8InitWbiX/UYyksEG8r+CYeaUFY5HV+IEJVbgm6io+28TMi
pmXvj2gALT394fJav79Jl88Gz0DgNHaIiHF+e8C9II06Ej176EfNHZ+SZRSYdFb3zR56Fy4+vsXG
ZDxS2+Y7wC4b01c20XJgQCASpDlJjZCHOci9aXGDTyQQ77qE5GMve4sThNE2vkHLnT/94Tul+vz9
toTdY9Nz8tl9z/z9hcfwtYtah2Q0j4EMUxHSz3zrTof0YH1TYEGU1rCTaGZPdtj/tXVtFf7hulr/
cucFDneccBm92rb323VtCqS9Q88qPqxfRzcsj37PeSF78RoRtMp+xLqo/t4YRHtravsoA0IUl6Fx
NkKJtSy8XS0d7C4rkne/UCNqMI3Ug5uxDktxafzuKpy+oUa9Fsv7T9mL/BadXZL/4ScJ//ltUi4H
Djco36iFS/Dvd+gsfK2qgjs0yAQZYYzx4qoLj07v3+u+/k61efYifgE2DBUOyuh8YhzVupZiWciv
Dzn5dE7sPuo+eVcxUqQq4WzDaf2DfRMMvqWqtiR2awESeB/ANMdpxojQaRchcmktDOWRR/XIGOm7
on8gmwjBoxf5pE+klMs1h2IRODfTSBi8qgfMi9jtlgIFJud3p4e/zbTt4OMm3g5mCbGxmV+jqYuf
kkjkezWCsGtr+bNnQ1ylHQPtPGcYXJmv6xHgAVIqOp2ffcbW+PwaPh/IDVi40P6NEYmntOR8KPX8
KWLO05q5hTiNtN9pea0X0GnnCDHAYNRPNRMyogzVwaCxhYFpIYmK3K/VYIvnVMzRly6OjjWO6bs4
5SWPn4sdGP3qpu+JpjfU3XqxAcYyCUaowPPWPskJGz9GSusPj7/zLxfe4giwLZvjiYbtt8OTrz7L
rBbmg52jsTZLo76Jhigo2qtb+TMe4ucGys893P8PVztMVcco2fSss217ODCUUXuXNXo0ePO5MudX
O2eQkqMgHhTfW2pFT64I35n/DNuSIIBDzk9ASaR3zWT+EMPils/Cu4n91XkN62p6nLmDNTNLxcW2
jzQsieWVOUgyojH7HRjy4biJAsHMn8i0Pxwq/6x2PKL5hMXJgmDW9n/7NkKl4hqFm9q2+TTe952P
4Bd1ejRjAl5+hlEn86HV8TcrwFZf2LjevRGXnz+VH0EJYFyO7jtLOLTuS/2Wlv7RcBpikwgF/O+P
6v5LtQO8xhO0zb4raMJ/O3wKfgCSx3PUbCxQwE5MgGKWUwLfQbfDhPwtQX47G9GJBNr8mmm516Hf
Q6qeeTay/qGIq2+/3uZOSgiEgXesOK1dnI3r5KznO5IU22OFpAiPc403z5++jwZxECMiOHbeBIN3
DlyBiJBzkb/VruLyLMYUOcYv6yM4g3Y+Mjn9ERNrd8a6SsmYbghuch6MVEkkDK7ceUg/OoXgfwK9
FI7fvEDJ4zQxEsvM5OJUxjGmYThmGf5Is2RZWxisUICTL7hdtqoeCjKLlHmKMgNTEooV05522uVN
JapKn9E9Ij9Zrh7jULJMkslgZEQwUM8U2LAAM+lR3NDR2PEE9hNlC9V6ezTQCJpQoZUIxM0rsVZN
pb5n/UG1T3hCW33gb+ovae7thgCBeu2Nwy7CJQygjpE6KUdIQbr6BbIE5Bmv0McuxsPcBBPgHTIw
RcuQ18o/koxyTrDsYrfuQN8tja9llTlXwy4A6A6UBl3uYjZk+IZv/S/RMTnL5cju2O6ek47SSmfZ
N6PIv1tUt2Y7eMemSKfDXIQsAgetAAurzxThb3qh3Y644JEJtxiEtXgbrEntsZRgQWX7QRylYkje
RZeE0SZ5587OUG189dSU0R+br6ZD1x87CnvqYqBfSqfKMoYjKXdtPESXtb8c56RDsbMNyZixjWH8
tLheBjSpeSJrKgwkRCWnK6l0bGFq531om/BohbwQ1mqxzol/VPBO+tFH7F4J4OfsOzbUR4d25OHP
lVSLEwXQbOsf1lt+PVqMismkDKvHeTm8F1h2ozip5w6DOFmJNavTjN1BFl2FpkJsCmvXGVW3Gwwm
HrhaidJd+iewbYR647Vbn2CWXlydgAccCP7IsbENvA9yJfnWlk9MZ7lXXvojnmmsRc7Qid3CqVk+
Zud4z2Yx7FIibfbV0gMAQv0A4AgsFfc1fiPOsnB8DLFMIAZgzuyZASqtjssmWtwysWkye27VIWuq
Wzhk5rkZcr6DPmGJvjxKwWy/UTuSlOxp+UBs4vfe878KCPib1MiM89SS8ZvwGPScVghA0E4vxgXb
VfYb2Rm3rGb33pZ86JTL+QxVpX5oSvuI2/Yh9+Ly2YXw8JiN35nL3OgBaTodE+eES95LFtaA5NzZ
PXjDUzzNNqnastg7dg7jlDyPYG7u86EH8eTgiWhd9KLZzAIUuuohSYkqWU9SRDHzwWbDqCzkm0YC
1KrD0mJkkrsbbfMw0ftMD+tgyx/BgIQgmLak14hb1EYo6TrxMbHtYPfOfV4GYKuylNyZ9boag0pu
aIEkNypXx4+amFQhZOlWznKbXFAPoJFh36k4IVTYMo6ZlAcBQ3IzEvC95VDk71sEzIMZY4hgkE4c
2IymiUsE24qrXybLoyLTsxslIwwEwMYxU/bKdL/HyEd+/Yy9zMLjHH2GsBLsyQG8I87zsbJcAWuI
hKKo5/F3a20R7DM/+fP8A8aGg7+f38BECn3t+CybOCQ/E9uZ1bE2sRMe9Kxnjd/CgCSfXslNuutp
Yw/d8hRqARN0sM2T6yU/HFCyR5O3Hnuq7oMicDFS8TsdYyEHH6Roo4sRtJd+lv4llA1Tm6XRRwDP
otfS3QMLCKDeZfzkS8b2xDvQkvoG9OLk4KoOHPzEfMcYOKHtARuqRHfWBeWp77ksA8at3VB3t6lH
1DiGaXj0gSHgVDXbmxjtF5ukP37jFnTzyzr5AVRKtqvBC7ic1E6ixr+3A0aUJsiHZdZTcgritcEK
WePyjq3pK+44RKUVDHiVRs/hWF8Tl9UIQe+wgpL5otoRo7pJjn3YJOogjO5nUPnPrAX2nsBZkWLC
JcGA0Cr2jJ9TL/3aFc5+Pc7qLrgDJ8jPv7w90lmAcBaHyfGC/drUr0fAr8mH81CRw3hVfgzOKEHf
vz7RFeeAsZjLu4TnuxKYOROz/L5OgioCPnYj4XYTcKyMzCReDIZViI9uUQihn2xHnvH1sFsPRzl4
rxgyWdXlA6B0yhOrxABUFPZ7kVR3dSOeYb/zbsi5FIKtT11E90vuD5kVDGjWE8PhGOH00e05FepX
2xtXBrw3szuQLge7tw6+Z0uJaubJaznQuSm6EVNxw60nSZNSYPjRSDdYRs7eaSrCrErmaY3s91Hm
H3nc+13ZGqgWubkx30Cn9Qe8jbj51qfy1wVeHtf1zBys9mBK4cMi5oRUeKU3qJbgfZDmvcw51sM5
8bjXY/EctSFKIF8p7MB2e849KgBQv3U7XLIwYd81ztVuMjqcwgVMODP/un7JazFvLm3HmMWA58T4
VfXIUfhR1o5knGwwATo/liAC+KuXPbZlngKDjtzMMp66BPDKJHmqsgXqbnh0CLLjlLMDBKEkQHdZ
dYGC64FlJArbL3xIWkxG8Mxvoq6o7wrwwVMRlLciqG+czf4j+Q8n4me2qeucCs13tn6VTFgmDrWp
JFmK7Z5VkjxjpAe/pR4LKLgSlKvpr+HyoBrnEPR4xf67rhRL3/z3cQ9lJVMK4bJEEexx/t4J4hkA
/4m0GQlkYb1KT7wzaGMOy+XpPTgAMenQW1KUWM6Xqt0XGQkrpK8vojEELW6o935s/KnZ/+d022Pe
z25IMHJYPt7fPxT2jKgPBwGfhdHvlrgt+2zTLB3iVBOpxkwaXrz4pIO8Zc+TEsNVjof//l7+ZU6C
bMeCrOpyi6LAWFqH/xku2jJ23ax0SBgeaNIz4gBGf/rLKZwn9IB7KH8N+TdUEut5wDkxogz6pCT3
KQoh4EMkWvSA9DDxnmOn/6TWoJl5DC64my+t9rJnf+7f//tDi38Od/jQDkOx0ONzkxj99w/d5yxw
G9wN25gggSXNZW8FE4JdSrGjIVBUunjhKrMGNJXElD70gT1rjhxn+fYPH+WfY0QvEAzBhc8MkYnT
b61VNwV6cibdA4ceKe4mnrA+x4FQBRVO+JJorE6azdYLqsfIiMoTT357a015gyB+h8MBC1iqgn0J
Fj/GNn8oswFPpTk+//fnXIfEv93/geMIyw1trrJv/dZWEVfhpH2KOEX4I4FDLSUITAaimovuV2OO
G/XKjfKC6ItJjmfWQPQHCgoj6g5mK/uj9hHnT4zWWUZwhI9QmJjeUS/0DViVYO6hyTEd8DBrrqde
15TTDhTds2o4MBzpfG+8q2ypuVHPqv16+jYBFjudi1+TE7nQvKwCn2nEy7cCJ+P0k3kIa46hHAuP
XQWvErwt6d8ICToE2GRLuRe/IB+PNnqO32dIaRugCPZFz/bVoUXadjPv/XAo9x2uHi9vP61vdlyu
hDQk9PgBtl2jjSkvSJkYULKuOxmEdGg+wOKIsTiiBhS39ZcrZ1PR6x//++L82+EE1IMNM8NUV8Ci
/Pv9TLZjWpE/jnJo2enVOPO26xFuazDbHrUp4SAPGmRl+aHc/irICdjrhh4HpN5XK0sf//B5lpvh
t5uFI0nQai9IKuf3HpxdW5kzVGWLNs7uLqxHA5F7fp5pVA7ZEOEPsSp2zb06EXOCXLD92U0tJSfp
S0nNsNJBiA2IQ/7hEP+XpRNTUZupDo89G9Lfn/vG95px7jEDUGI6e4PwsjiugYL1JuDMyIAzWIMe
W3pR05Hw9sL8W1C7GcsRkMxR7Czp9PYbDge1/AnDIfjMRpcuqWXmluKyIdgy96/xMCPZpZD4w7fq
/8tI37fBpNoOqgDiWIPlJfU/h60nM+qSAEBIVZufBE18yOt6F+vC22EH7m/0K+MC4WGhEqqP1Oxw
FU+Zuv9kDqK/99OvZoRNKR/cmhWhInVQZA+q8zH2UIfZpkM6AmZgAjqNEcTouuUhY+yrOeOSIg/y
3OO+2LuNOqc5K411268R7SFw3q8PdtviFwfh6tXXdW4hxS4lhWpXWRGVeHaSS8n1q8wzZgPHGwP1
pSvNegaPHK7nzsG8qlV+ySpG2PaSh6gBsutW/AWBJgCr4rATcIefa0luDwsEuvcTCu2Y5HQa87V8
kbrPEf/r5yGcH9aZauVY1zlAJ5v0Ixg0LiTHKAdJYOMp7uJnZb2tK6jWN+/TVGY0xXyi9WuBdwc5
CC3DjUSrM4x0ve9jWL96An8grXsrrU+KpitMHRwHSnwJa+tL6VfldvBj/PBLPSUz2goY/vu+x+04
0MkHfjVtTfrf3foFrC/Pma3gSCW1mTUzx9bAkVmF7eeuBbSRqjuP8IlD4sd3PrXzTfugBY3wKUOr
OzhioyQdC+FLe8Tm0W7t9QuI4Kioqdbs5IHqS9xMltcwkonTiERH7BzlZL3U2xrmbzpbNyrxkqGt
wSxmOuB3qzeljZgf1UH3ef2cjiuvo83rsMYSQAAHj0sYwxgJUyD28ajThS2B0ILwxn2vETvPIcFp
EPIhBEr11W1A76LGB6VLSgOiRKxocTv3u6AivMlGYIgV1YBvgd++jtO9iRngwNeoAS6R1CebfJfq
qLrC0+AQRzAgu/v0KXaz9gwz+c302+i60JUBKuBIoC6Cx9CeMfZSgY7xE2L4fBuXKDasmU4gGDKk
Z4tiAfMH7T0s80aQrqlYweIOV2ToivsEqc85RYX/MidyL+2TpR3z2bLj7oWEnANSdpR7gjndMgIV
CdbvTR/OxaG1mb+B0yiPGDNIvmyDq+tM4H8B5sxWJrfo028MVtp9gpnJ8kv8HN7U76ifsYZyqLiD
gTSjwpQqTbzXOdvR7VoNGz3SuZ4M4nLgxAEmKs4eCe80YszjMXMpzqWafK/1iewVkBJG9EvUK/nZ
Nm+kwHBfcC1zSrXbgcyrM30l236ZnEuJI8UkRfO03gNrab+sXUAaklombX+Lh37GvYR9ZG3yjanH
2EgMcFri4PRDWzCDK0DmL18GJHcKrDyf/k9QEaDG5n4v2vTLenvCt3jP/azY2cswxu/cwzDPEHH8
8ZQ7Ga3UUiVYVXsoBhNHpvWoCzPcKcu0cMDaxxzXDh/KOZgxQLsSGi+bEuy3y45DLfoexrvIXcPp
6Cg+uXYMoI69RmG+czvZPQ01BhDdbXTshzAUm/kwZ9ET4w/QF4E4omtBSQ7UiygaPpQkuMlY2jML
OtqlwTKYNCn1S0AWUj9QJmTk5TCZxdSYkB9UOLNxZup5WMve6JF3vtyt/z+wE05st9m0uH54lVfb
wE+v6wygxiF1TdsP8kPVza3gyC7VEYkjJCS0rMeYezjHEKUDiI4CFvDjOh5dRy4ZIm6Yeqo8zWyP
rGwcAe/SdyxbP+YW7CW8rDhQQ4X4eTCalX/1IzGZPRR47rgpOmUMq/NGo5FneLTFEVvu1++/z1HJ
69J6DV0SteAmQnbFA8NEN/jsSawoRiewPyV9BHjOZGpBpuD68lgP4mZZUemZaWJVdW+1PUBGb2v/
SPYKwcRLE5BM9+7kVJd49OFSk5Awe3B81DL2s+BtLoY5m/UGL0VIaHgG45LFmBxH6uDgFc3tckEY
ZIDh2IwbokHDi8zND3TXi7s48S9zT5dGplm5QwUOJzbqn/Mi9A6aqSimK3AvLkByApaKZVmzmygh
d4n0Lp6VSqb3waLqycXWUg+iFEvmfQS6NmlPFJbt2dFAGuqSke8y9pLCWsLAyMWYOFKALmMYTJP7
KNinOc9zHliYxd3k1xsvGZv0jAG8kw7T9ZxYplinvK2BE3pzVD/KGkf/45T/UCQnbMrJGx97v3sm
wfkt75HRlxarnmz0cDguHXw+RpehFPK+kV9izxxO630HO5Ep9vCjIhf1lFiDffUwCf7SsklOcgs4
yE4tM5gsbWqG9wiNAQ3d90uk1wiBk4u67CbDVQwg9CdcMdCHludyPboV2wocNJjNQrq3ZeYuvVnv
pZmfB4e1hSSrksuMAbCxWv6SJP0WVcuVgii5Xg4DwXqHkeXspzmssvesgMpgeTHuNW++2Zl98aXi
PJyqH+tOVRvTa9zIt6ykPFnfzm6SafAsQNqqpm5gb3TxyfPzN89Yky4i5ibsku8cFMIaWi4BoObF
0WVznkJcqAzQ/L0tcR+wh+V0nLpriP9mfVC9ofoLcCLOnWWSJnpqphIXwcaK7An1wU7qJQAXIs9T
H/41wE0/OTEVyjSG75hn77HStucszPBLWdiHdMQmow1wBeAuZWzBiubJKcL3HJvHxarf1tn4+g5f
fyw5oqC3XBJb3Nmu9mXNfK80OncHiBEryrJbxSQtz+AYHCKgOgMrFyJJQ8VEWXHk2X7snaKJABCU
epCwEweMjg9P2jN8VktWAfeP0fLsH4Vda5Jx4D+mtFFzhgIyq4AgWWV9T07ZZwOW7aWgUjwQWYA8
Z3mKklSXJxXT/DW845YpFBiKfR0of+O3mLhFhdYhV8d2GYvpeto16RCd1vvGD7ly62mnbUgTKe3+
tk35eqgC19KBmGhGwMvzpAs33ZOkjQfZE96xPa1PWfjQIu861hlewUxgS/HfyCb1vo96PEAPIHoR
74XHOHbtGtdWaB2My4qI3EFzaLaA4ubY/OnCHtuMSLcQwRl6+2uaPn1MfsPgvWZwNzlchLG1h6PJ
h934QJu3rnDanV1C7at4D80hoT4eE911YWhKxvaujaatr8Or6QrcAnQ7r0mFTgymaEDFMbwP/ZDv
fZ95jYOn82H9oXEOboKswgY7RV8QTyR7ZzlD1rF1DXJvtC1Wx63xKVlv/FqeXJ+IPh6sZQ5JiEdJ
eV6fioAN6/ocIiD8VifG9xRaxrkrGWFCrhg49wltHTRpiITbEKemDrAHG/DSv9pFo+URZtYI7C5v
nxuTUJz1GK8nollnEjbqj7psQtLfOG7W/5I43UOTInmPcRLs6F2O1qeYFe9tUXJkKfyjZBctYoSg
TJ7Y30lSb4jZhYkDyGIYt2WNPGL509btSFqHOEKx2axPQ9kZR0w6Ao6NI3ZxVP1UTKBVDXcOeDUD
AO296klcrCJHAu/Ur55RX1JGkbvZ4juDMoFFO/fPHkdJktaaJML0NDQRMXmIsQ7rrRG29Q8/hXb4
f1eROb+p3zIg/tt82SQgTeUyGPI1r//qcsDechExjGL6q08m6zy6vMh9U/+o8CttQt4sR8mqbVsp
+SLG7D5X5BwlBtQ3c+aHDGJG5V5tHrr8VDWK+2ppfggzehjx0hAOySh1HWv86mJ88K2ubu4zCKUw
u6aDFu5HrayNv7D6FlHXWjmBXqdh4ySVeaBwHTKUDuf+qgKwtd5S3cb+8AHV6NuvQXOHOMN3zc2Q
DeRQOGPKAUeIfeMn5Wk9e0gQ/+GW3ZfMMtEH+znhslb/c30kbUN++B6kcLkkEEMPI0N76I7EUG5o
7eK7qBzxR6DfGTg1jsQV7wcBH0HJ7jNZmIS99tbbROVPv4abYhkVIxPE+GZVB4cdo+FShTWATI/r
CWH3AKmYyGCQZWE4zdl5/Xx5ArsqMAZgV3VE3F5E6upaaMDYR5I8q2PiR69riZkutcNajEq2c1cU
KAz7vmb44cnSxMXBm69LkZHKuLsQpSTUtBBgyJoHyCzr+uCk+Sfd+8F5aDUsWVpCz5cPUUqV53YB
+cPJgHqm89iRx2QkMF2PmA2AWIIFDsiQFTW3TLCol1qdPRclLU3mdQdWii1Roc17ZlZyazUJVYgH
lMBjObuKVdNSbSV4EilUsFuXJ6ncFyMKvE531B1dckhnoJc50t1fQkqoGMGxmEn6pNa4xoRFAf5X
4zYDrN/61gFeVnoMIht6dEcexmy1EkEWWdiD1T2kRf2dwAmmYdrYjWnanXvV72MDxI3XCht+gX7x
o7ij7UcjMXp3U4nAoGsHLpkZvVhCQoFtw7e0Z6zmOvLII6evdfWX4fA/GHo8eoioMaoeMwvtuWSy
2fC6gv8UHPsEeYQr0vqAygsVF8aq9Q8WJR1RnOJ1FwjocGPyyltrADIoCR5vqW67Pn4LJlRWUdDP
h2ohZaa2ZrgzmHir7Ox9fUbmHEZlZIi3tVCSRv8dUttwDoaTtWSJGmrpSaosOzV5+bKWTbPbzbTf
6inUnCPRUvW7U3lf6eFB9/SHVkIwFZuCZwemojcHRP3W1RH8rrjFRzxsVr8xKbY2NUG1ZmM4JTo4
r0D+a7Qn7u5bHaNatl2M9BlAZOBDPGKTB19/P3ML7cHwQQ0c5mA3eKSdkB7PMqmnfJgMuGtFIEl5
X5Lj3RbrZQHHwlVc6DZ/hfNEOdUgxzKSmoSykZ0xJnH8lIqzp8fN3Uwoi7IWf+p63mZ4HG6xO5zy
vh3POYdfjaTycf2aB0tRzbbe96n2lnuM3R00YSpUfjyi6IbXtW6sZfnCCj5mxt+hFIm88TAM4Dm1
8+o4qfxcB4RdlgWg2nlafFXjcDGI34ESRBz42r5IC+CdxbG9a4GqIdOHGENPLviLUANgdUA6y9z8
OMSBAd+gxMHXICyqR3a5QZ4e3RZrCsaqZlkL6kWzMBMHvBMlbL8oqMS1haqw753RWWYWIfEZgf3J
bdMLyvjkOXPbG4TH/g63JGpJTqZiSJtjRtzww9S53yA9MCMsDefO9fnvZZY8+rPoNn7K2zTXFiHD
lA9xEJzrev7RKUzhQeRgwuZ+NuGJQcsLrL3hZ941kVjx0LxFQzFc5tK61UzUTmqaBS1v+tNrfMIe
zIK95FxPx2SubplJX67OgMAaUt0rAkPz5pEAPn7FFwe9mMDtIGIrZ4zhPh4m0lDd7qDtmLjG/EMv
smKRKeccspebpuk1F2Q5uehVL+WIPFTf2aLNDzrQ7olobjqBkvvZ6WCzxlWtH4yOvCkOUEzSur5y
gYedwoODncnd27NRXFf2mQ0YwYWItFVz/ULHr0Fj8r4SCTcxJFi4d5V60k7LtK9tNVcjJKE2r/pD
mXq88jp99qew/STbFFWkl+ytaA5OLn0XtDT3MwuEMv9chLl6JzspAVu5bCcj89CQ0HQILbIDlGGi
X+jHo7KRXwmDuTwjz5NhNPnBl9XX1TOE2mDfT0nJ6Nsg3GtkDOWgIz+aWX1ToJqJTZifymXwGZTt
my+e3MKB3D9rNvqRml+IU92h7L7llPV3hKhiXG0QTRHjdy3AWp3KfnZeZ6DKc0ZD37bpuVCF+8Lb
N9mlxVhsvcH/NoLTehoCjgK29MEW/VH6CHna6RAXF+ZMZEzCYZznHOwZQx72K0N0rUL7e2XNMI6G
KrsOJiuRZCCLRY/3JCVDIgTYAKFwEYIxHfTG5Bi0ifFaLAiuwOavn1XxONVVdCabFrxNB+AATtpm
hnN1lExuQa67PHfW1JzIjaZGnrMAUEY5s9pWSLyS5xqHO2tc0lV7qDe9CUpMIxfys7NtJumtFARK
wHz5YnLq32ikqv1UGyerUslDEc3mZvEN7MTgGAfdwaZzMK2fzFqV5zEvj46vO2T92mQ5Aa6NuOVT
OtbeTdoyIqnSml4mYhzQ0Pc+ai51YlrRHZSQwcWt1Re/K4LXsvPNI0DY6RSUwBdif56u4N9vBZ7U
h4mh0cMso5saKJchh4k72pLhkx6SW5wWwWOVwE5hMDfJOrwNOjO2ZURejMcg6Fjn1HHLkBwhd94d
+iRUyPRy/7L+w8PGabUZnHIISJfGsZIdGaAGoMIsveL/JCQ364od3wG8h2waqKp1cbTqnMOki2/c
QfZpvVizjaN9Cerd5E1Xnkmv0bdKJs/djCtAcz8cqrooX/IC548x+sOpnCk348mazx44j8cg44Fu
c7JeaFifwHpF1/XeGZzma2uNaNZiVxxaZf7oQvj/qcmOnP2idyh9ITYGUVr3gcrG+6JPwJkvTiMv
7kEncg/0jmU8Bp1B6qcJpi7LiACzouilzALzXbKvgQEiNllUinus+49kOcXnAe8Zu7tFO8FHT5y+
x3CiXLDus7fcGucuzbpHhkevCjMxK5jMerYBXkxgH1EKPKxytr6V6alpJfyByI8+5Yja4Sm8ZEjo
XzrHpDPRREzNHixTa6ZUIsSkvCEHTa4FHQpTOqLmzcB6G4lT2MfAKeOBbAJSTTG1Q0ms4wbXKxrI
B6bOWOTN/MJcfK9TivLeIgEnJRE1VkZ0N/rmWRECvWvd1ngcTNgssv3OjNhGzS62Jhmud15tvBS1
9zPJsvoO7BgRDI5ihNjf+UM035UVFDiMxpoEZRQEc8Dz0DhklFe5dWEc4AJWmMbHmLxT3UXFrWJ7
cFv/ra5oPNsCaFHlLYqHVeygTSSfQdOJOxcG6J1VvvaIQq6Z65W3obXREFbEtMO8htCaJMRfqUlw
dtMP3GipD2x3WZp6cI1DRhhXo2lpBlB3nIaWWjxLCaYr9PiYMaFTTgxAQkV7b/7usjm773NDnavY
eqv71rkJNAEgX4j6jftvEsPzQzH4FurkknQWV/j3InQBu7eND2AtitgwuXDsPH+89Wehg+6ZMkA9
A4/d+QZ2+aJ/GUf0LCTZnhFWeGziEMN2denfYSFJNngGc2h7Uu+dVNcHbcSLlmtM960bDUcajPyB
uxq7AzhLwJjVqWQOfM9SPLq3B+C7SV6PZ7D6O+U1xaMYodDoGko6aUE9pBVXH2w/QfY6159lnn6U
Lo5rjcKcbSXUSPDe/G34GPSIuy/V3JymuGtGLD5VAi5aWcxa4Att2qEutwgj6Qxj9NtrNaVjOWxU
f8WrEtISZLIEjC2Yf5aCSWjqVTvyrkbW/1TEeHRQVXkwFoEru9WtWtTk3kA5vFanYmnwWAS+Njpz
75xJ3c8hUzPER8a26c2PEX7RZ5KfUyPfp41pPSceBu8Kqi6ZXCOuzr661W4/3odN/ujTyXS9yH7w
ZmYmsTdbhCrNon1cJ3ZSTt+cYAgAj83Br9VOzwG/bcMHgEy4bSsmD4uO6pArI9xGrfziAN2/ZmXK
ho4GtZ6is7LK6htrysRj+tx2ZXDBQgzjIkQIoMfFOklW59BVp9Awz7wOGvo3pgdrbzuZi21hyWOR
snlnTYWlIivPQ4oEy5gRggqw1luZnPoRuVoVkxXO6He3Lt1mw3slCZIdQmh2p1xOjzVO4G0VPNpP
kRLGQ2/9dIMXu37L6qB/yNRIUWWGpN5G0esQ+Htr0OfetctLUrDNo6ljNywZbanJCdCneUgGB+Mz
cspmR4QWgww3fWahkjzEJHGs7i5J1P22cOuQY4LbFjenoDVQAmNYX8LZJBgm4gg+l/krUoJjgBnP
Hq3qzictiL5jPFqmvhuD6iiotZ4a05w4DEDD1YMZbMI6jm+GA1XI8h/ssJNnu8sfmnbqjqY5/Mxn
QVZL4qBIZw/D1o+8aFNcR1RZ4BkTiGFyyIhKLN7LIFcQVnMGI0k6HoVRXau4T2/rP1yD96AY6RuG
nDUbar9Db6AlbYVT3ucRtscW/EHs2eYVJxV1qHR/stZSl57xi9HiHRxx/+x9hQo56lx5Ub34FIgi
frQqoLtMppt9P/bpEZwIAdDGBLvN0MajQelcvOWqzPcWCLfTH3bp5j8lCliUwA2TDufYPEyLLud/
VulNV8sxMDu+mSxiaSSpGhdpPJufoGFEbdT2+2r1wT+QbbXtfKMqwd9SZM/rCLTzHM6wSn1lMgg7
36h2UhbTXTSxDy//P3XnsWM5cm7rVznQnDokI+iAqzPY3qV3lTUh0hW993z6+wVTuFBXC2rc4RHQ
g4JQ3VW5Nxnxr3+tb/VRsE8Fmz8LR+Co3icJ4DtKZOvXNICOYzcMau3s0hQeo+okhf1SR0V8Tepn
szzeHOioWFb9qyNvsv72+Qf1fZZOL2msvtFKle9ptsB1wEvCy4GwaM19ppknAESovIBX1ll1hVkA
/2eF9l5UT0VGZ5S16IrK321qTBRSvhiWeFpE15ybyUrqxWNYO18z2MVtC9915VeYVS2txVKi3Pgy
qvr1lM30w1EwR+YNXkDSXKQxFjs47+qNpqjb+fyUfi3+85HyoL0wAg6k6LYqTIfVyOBeHNZ8oIW5
WKIOkpgXu8AoX6MSdURtpDk/C4wFeOETTXNPsVv+qKfk3m3G7MbFW7wJLfFWkWDjzZN8LppRFSpW
+uzu2mR8FTnkm7/4zth/zrVxNOoS55jh/RuvW2wiz+p4YteLCmgMigBM4UHe44WFWHT0/eIazPR4
2yTiiuZaSsZ8/16L4MTk1uwcAz92VzC48RL1IZ9J32PaYz7hPpg/GjVpGpHL+l6EEYa4NMmpWkJ7
8OteAocpH5bTx471t9TtX/ORGw6dFe7BMBq83GGlrQqMDausrvSNm6S/atWliaeuPeUGbbN9AGuL
A6pfgz93iUBEBz/tmhut+8EVF+/ozFRgu8WMSi0o/i1ykAqh8VoHGv2BGjd79nOrAIAb6Ca2oSC7
0uMi1C7RCAY/s7fNJ3zpfWP8pOIl2CxfYxKozBi5dVs01pGYBUkFgHl3r2lIJWDpn0rhngW9MhxW
soFvRTwaofaZ7lB8H2RsppoO2tkL+dvODBrYtTroDAkcWToYsWX1dOIJQ3QA5PpXimnx76LIbm3y
bKSRZwIHARdGmNDSTuWNk4O/y+r0hEcavoviVfhMDjsaEtppK6HMnheDbeOaX7Dlfyy/8Or5hyjk
1/Lk57H/CIWY2D22RTyOvCu00d8sl1Yoqii4FB55OsRZtZgLEuQ6u5NQSpWMZBevVuXdJlMdHoZS
Oxij88QdziA7BG4moUEVU1mNoYNZ0mb7k5cd9QJcxTJlGY7oTbaMiT2P+l4AM+SDKYwNxVUjLS/d
A21nDbbmoNhSZ/bSx8b9MFEF7fjmRxCTt1rsN71T/mABt0OaOy3npKaIk0HOo89MmdA3NwjoSsrC
bOYQOR3ZfIIRkn/xBhZ/8q7atnDhKCnvo+4I77dopR3abRhKuupEXJ8MAY2QPm74RLkzg6olteXG
84sw/JyxKXgwoSsta0jWE/4hjXVQaULulo+HT22b9RQJ99gzLSaqtevh/9eD46CdDFxm2G7Y0Sy5
Au6u6MaZuektWFNQxB4XC8R/flOIP/lLbRbnwhXC9GxeF7+bOquQpV0kAvoDnP6qLMOJIXuM7qIk
/vRNrTvogmJGfDLLSmyREperXYTEuCaUcYkiZyArYhMfMT4EZu7YqX+Nvv8+OqCiy4ItAfUmplGA
4FRLA4ou0rw/FbBI2Y3g/kspFFvVXu+v2EqXf2E3NP8UjuSvJxw+O6zQwnaXs/Vfzs6CpZ0RNi2L
13J6Tiqb3hJQe5tknIO9LPueBy8Z1y2YJiVGLmuH5dxxIPxh3qyDY6IE1yRIHih4HQjf7pfsUwtE
boWJeZ3O4cd//kj+bJHkzywdMmgkBsgmO79ZJJss87j/YP0LqWBN/PnYzcUjuQ2pug3rQzn7ZDdY
V08CyV2LOm87yKk404zNjYXab3JZfxmrVN7eP9gkbZgkQDAUlAFr+e+e8sqkQajm7F3rembj8r92
S3bSrjHeRkHjbVOyBYfaN4nBTmDTS11JFcJ/1MCt8XDU57/4EYFT+Dd/INs0YVoYHt/d5Xv9Lx+s
4bRNE7OqUu5Gk3xNa21T3gYnzbRPPD40OFptdMarBCnfAtaPOUp/XwgYi90P+mdFgrf3doGFA2Wg
r4BYRf+8fA3QZq5SA3dE4/wojBykDmE1mLy0yEU4yGIodxujAvrcoAwc61G7S5QrUPjvgc7I1EXl
OalHVEqFzyNxpN/oVXE0jfwrrgO0UfVK5B//tMjKDsUCSFnNfrnExUWebFRQnz7wm1JU/s1IL0Ij
2GXnGrOdzwikmgRpN+4Hd8O+FGgKcd+mSN4SK9TPA2ggKtFz7XHynCdWfITGZr8/wBhsXvJweAV4
3Z6WfUNnZvrWUM17k/K9x1a5j6178ELd01gFn1bd5uyF4uJsc2ghkTin5WdHSJ96st4osT6U8tR8
eQGMTSGG/ofZNc9o4ZxV6UPl1jCUQvuKEf3XyGW8lk57LjyRcy1HstC9pDrXbOOzVMyXMevzS+XN
RyJp2o4+0JBWPie4lUzZRYUJuOjYRKpJDJgH5VWj2ObQxRmGA2s/FRhiuOl8yOYDpjcdfIGyD+pB
fAY5C/bOamm7NzU86a1k1aOjaw3m3qI8OZltjzmWHrWGy+cNLRdbYfThdW1PtyEO9hW/wMoVBGB3
I+ltqsqMTssydM5rbWtJ6HEtIyqBaLN1p+9ds14LwiHukWv6Oqy7/WgCGpcBI5UZx/SacA6jly+Y
ABM9bGC3fLLJQWTK3Mp/GU1ihs9qW9EVFTTM/soAPaqYXBf3/XcyicTGEWsgZ02mPfYiew0brvCL
32KxVg8NSZxgKq6GVr4bRYR+yaZtZJ5CcdQu0ux5Dbbskz3zIpptTw0TvgPJLY+laM76dNXLbyuL
soAtXrBO70FecGiTTgQ8PNjNS8WB0eEEXVua157N5ySrjG87HHXI/0z1LePxcr9HPPT2da5dJXX+
URvE6mz+qT3Vc9oWNMpE5l0/h/221Cr6XUHBUO6Flwe/0dpJq+vlENIo36Q4ZzjxPgI6HpoXF/Jk
QhHbbjFSEHfmbyO6VV3P822gnzyTOBa70VersGnJGDv6JiivHnv9oxoIZ6bmLVmn+Noqq9ug6/ST
ERKpijRrp7MMXFeagYg/z1dzwq0vH2mznGrxWJnFPkF6vxV1cakbHD1lm4A5tQO56+rqMFjVuLYJ
MR+ZlyFqw7IJApEfeuoYtjhPFhNvZFKRVQVYclOTSqhOvgJGBk6DE2ZfaQX+ma57DsHh3wjpf2Ti
uqumeV/3TbWzEmTa0ku1dVejGDn1dGyUuGgSO2SFSk2eNu6sOLwXlCdtJn/cs3OLzrEWPClGWS2H
oywwMdZD90HzYEb3Rn4lu+hYDFp0jNMrrvZ7WVGBmiWqVG8OHlh6D0f16U+NvFC6Io4GKQgr2y8b
BAAFL2IOw5uC/VRQqkGDeD4LuHB+qAzuwYKgldtQdGjGoA0tB5e2K/2XGvcjksbFrmGNRIXPUtsn
VOPgoVn1Bpx3IrqXoMrPqRkEd70Q1SkjvijBLGShQSjamAaKjsJnfSa6afhb5HMgWiVGEEmvxLnv
3pf71JJB65W5SZDjvucaxiZCJeWWl3dbDu99R2WwySJ92d1UZfU1z+VP2h3Ae+c5CPIyuizXuMq3
PnStsTHhW+7+kM9YStlDvC2X1AqlETXS2kyJLE4DiZcoo969mE+ToZffGTo/Ui6dLAFtrTKRo8uz
AhvyESweSlPJWimMVnrWaaSj9XprbI2M1iO9wk3b9d1RBu0xVE69zKUv26ZencoH4oQjPo8+eOpa
8iqd6GxSXjSphvG8TcqZl7s6pf6ftWo5AtzBuYsHNpe9ZBfX8TR4wH+WCeGfhhTjUGtYFBv1VsI4
IAboYpSJHJe70jJUdS3bLDorqJjwUAZirNyLorZcFNGa9zN2mm2YN3ye1ZeWjc2hV2lPWkg5dExq
rui7KY65KH76lT5uDJsCFS82TgwaG2rvqk1sm4hoakPfleNFmeqrOGkPZfzZVTUFABCUjSC4yia3
ObVQOdo27w8h7pWB29FeMyGbNxVQWoV0CTys3rDTVq1Xb+IWU+8iey7m6ihkYZ8EYNRVg3Pcd6+L
fFF5E9Wb2EWXsH0wdg+JyfUvDBjFGhUvX1AJsRlmN70CW+uCqFY6w9GII43PUf24ll2FhokcbzEL
HHc+LtcAEwbTyZaFQ8UNwL+0i24MTHG5EkByxCnOWXWHAHn2nbmnGHM1M1hzb81fM4llPNVQUYDd
sW1WpKu4kOuoYBcxu9Hn3Emb6vOS/rrSlYc6j98nPfHotcNQF43zfeLSfclTzisfuAjbPo8d3dA2
2cbMxJnQuUfzVn+rayI6Q1X3cC3gR9R7KEE+Zack0VZzPPpAFxwqS5SVWlIkv65kfGwHgzB/y1qv
k311aDDZCWIyrFh+KacZyse86xrQ1DLwN0PnsdzGzL98Z6ypxFg1B1+tjYDqPCZ+TjNJUnxmSdDx
w2BxBYEZI7YeNiiV3ROoDH3snW03h9jucQipu06WEZDyxqk65+KjrsbsVt55D7OuGRcqhbhOmfOj
EfuQC5REtRycaZUYFNJqxnmK4n3Z6DWWnPlcKktogb99k7nZi6jMjJxUecrcGwutmmbG8YZLyXAy
DDjGuOqyvTHVwS434RLTgbBL8TmujDJOTyWs2BxtbFOGzUFdODaLcQ5M9EtTGjlnvI0jY24PVU4z
XIl+VeiiutOH4kOjZ0f9o6RVhmbhnqDUv1Me/17pyXirU/mWcqzVM20ri4sXDMGrBuV7tzirYuQL
MCSHbACxMQ5HXNnefpwwnMQsTFe1r+q/lDnFolNvyN2ZH+Y2cnhHYtn4ysvpskhkLaz1ddgKRnVZ
xMchiB+HMeiOGEAf+4ar1FCCS5rkZ5cZJpTaSbV5u0ps3mJ4Ha+nEtMTwKqzbepoOMsCz42o4CGg
sSTSF5kOg4yN+u/sFitXM8AIp4sovKYv8dRP8+Py+zq+eSfcUeII6O0q8l3zAK7+sFwrwwBKfevg
Z5lTdP80hEWAHA2ASdfIq2Q8U5grwl1dEt12HEKnhYzvfBfgc1/VWwkhcheXVNh5DJV739PegimN
WVq0AIKs1N0lVszp7uDIXIxeNhkHBHDsM75mH1yq22N5SwPS4TvpsLhllzEaRjBGRcw8VgRqTtes
u3AKi2sRVNtsnOId8XDO8iLmWtaG+8X2NSrmXcd3VrgbXkKsbpR1JBixZMMtKLR/UiCTvtz2o6F9
e/e9Eojo7FeUjU3scjjOjb4Lv6OtJrivn2NbHJazjFDLniIRHGAYekDY0eIm2eIsTI/JZS8nGo1G
TWKa2bGouKi2VSDopcWvvHw6OZbMKKRGeXl02463SBzTTaGeZl5pbGsLlmDQo0NWvcr6VdDivFbX
zQG+yLZPMcM4jX2c3dhaS0vbLYnKOsyttU6hz3q0fxIJDNZ8eds9oaur78Rly9Qyl3iNZ0lqiyWb
kqqDPf7/fNNPPDuw4U4db7O2tMR+cczSu3AXwqS6xQnaWl4LcyCnYs2SP5vQrE/EerkJMAemsaTl
kOvmcpfCnkRZ4UoktLAhj61a/uhXgR1sx44VmZwE1eGBMwIwJ43bFS4okMZJLsS8/JUt6TAw/Ay6
tSx2ON/D59hjedJTSJOHqb/3pU+tD8mDRX/s9ZrSH5PfkzsyuIJoGBwAqr9U6lq2HBeL1jUS2WBs
aw4Q/xSqpMZPoh3TsfMOum9+R8EosVVRE2+8ODUM7qqUlHgFRAsqtmaZrN5gZkQnLVQtPyCeEnCc
YxfwXo2MT9q6rVvTwmJVOM2LkfBWdzw8GtJL6azA5ODL83L6B3KYNnlX3auuyks9a6xulZd8eSQq
jou9Qd0ehC9GNTRB2/VuK+nQkMKu0chg6EvPv+qr4H6xCrqT9VKnFrVFys2JoxIOK0g7IU4LoGtE
ujyBM3kYyFQco3K81jCB4OYI3+KoPcT6tK+bUb9OHJYkCoAB879dYTFOD7HHyl6RUhdNSiKYNE1y
HbJJ57OOH8C4pefEoFaEDdra7sQdy9+XxjeprqJkhhvDRJmRkTIiRvn9EjWyVewpsiYwQjrFuZXP
ZybmnurVBJCKDpphXZaU+QS2W51QJHKQqjmn4q4nGrerUWtasxqvcXc8jnYUnDuLgX4s+qOhld1O
S6zxuNAaEunD4ErCpyXEMEqj3Put46xtWXusZQZvjdui3PhDIXYIz3QC1RZCiLIeoWgUh9kTd3gE
C4aBcOBPYKVrrURgbvxp24oJC01cONBx1L6wg+mfcfTIEgaDB1Xm27wfmgGm0QFBPaf0Zk+y6b2H
hXmooZD3jPCXihEmYR0Eg4I4nYCHbDh0iIedQvKG/WcfQOdQSIvlvaIH8opCuHOQpBrTKA94Izux
QRs4Tz6wDwAOL1oRunRNTlcL22S5Y+YuU3dkRSpNxGLVmW9TBWrqaGxT3N/HSdJdavj+eQF9JDXR
nLF4rhQbpZu6h4i+xy0Fd8Umo0bpQOHNJyPfU1bzM2oNXuUWkODNYMrkivnOAOhQ3Zd+w6A6mN+v
AXuksMLi6nmd+eSWKJBn1nMze2+UPOh36t63DwNzYFucFucuYjVg83DjKuA1EGOmGZ3hJsV+um50
g45fIroH21cqskq2GDisdnN0m/ScR1HCoG6yt4hKEkHgl9mpNOOjF5tinzMHdZ1Vf7vg206ku1A9
5XnHCD6clkdn0dbzuMI5FX0UPsPjVMRnEofFNePVXyBb/52ALEC+2GyaTB2+wm/0yTStO2+kaGNt
57Td0D+SifDDUGuaBLzjqViPCmuzHP4LVo/1rzr4yXwoaquIvFcaZ7HaAxTO42fN0YID0fUD/jya
QqEpkZIyX6OMs1EPensbwkdF8k+ZsebEXDUm9cutVd+mU5ZcpP6XSeYFn/e78glSETCSa5iSjPgf
t6+yTYHMWOYId8v5QRKRgAodcPrgPsYGUxswU3Nn6Mix7gy7WahW71SXV4tlIvZYskAbOGm5XbN8
S+RJc7n3OLVGxj1OjqNsdiNmxrsGZzX5YBC0dZjuNOwbrXOye9yVU2sdpxDOIU1cx+UO4drjXcYB
pf4bUHQy96LX58gyca2gEW3UsBMwGJhVdo/2aBzbLD9zaBZb1b0H7iPd6DgoaF2yNeDa9vUsO0wy
5Mot5UzQ+4zr3C0FR6gNE9XaVGzEawyeqzSjWaHqJTeroKvO9G8fYD0RECp4uRfguKBa9tkZXsol
H7FbIOBxBtldcjc22pqyh9USdO1hCp6qxn7UJu9gEsE4eEFVrBvReatlRncxwFo+XmWv+ykU0zAJ
+fHLejJWet/4lxEYaHRDrjjzhvuBMC1GVqq7VY92kBQXMxySrVC3HcG1pzRN+tcg46z6GoMfW5qe
CG/Urxp3ugoHeiHYdFnXJEbxVuG7OnSu9U5OmwSAuq9SsUVyHbSUgV1pnTttvJmMDiJtPHLqyb0p
ygIzZO7vejCr+5h3pVNmzlbvuXAH0mdrkDbbYhDfwmCkcJHtBIGB7rqqGH9g40n+Yvlr/puVjkMg
iJ2HpKMXsO5v39iM11CEbvoN/EF6zpDY5nA7ajT31NKnyLimrlzhDRMFog+VBX/52xqYqOj7I2qN
n3elOw2As864UKe4T/WJhHyt07kae5/U0pL/Hedq+5+FfWGo5cYfHzeXLQPjgoIeAD35jRvA+Z8z
7QNPW9BqoUPtuz9RpuR603VDoCxt3Oohk9xuOo05kANkXDNN7+YCByh8Nr77ALT4omnnuqZ8Nh2D
T21OoYFZBI1dNm3EGEkopoCdwMc7u8Cs7v04dg6hc1z2A24DkrtzI5sEA4gpIUeKVBoepfkUlfhA
qggeml4SvvvOLtjpT21mumV6wFps6zet4oVh/FPXLnLdaTxy1tIXWEXFRcqfplbeukH2w6S3DoE8
eIppEXIbrIcLoLJreROkXIY2fNf3SekZ67IBodeCGvplc1ElOWg8EKC9Umy3yiNMm/NBUb61XMfL
3JYAiILbgBs+SU2QRnKyUyTy58JmeTs1A8kP+4sFKwru9EbgNkcvA06dvMTVwNhzXIJviyhCNTzP
Lb5xpULv2pLKT825s2n2WJa8sdKuRPmS8iRvrTp3SMKfTI9bkCLroZaSLVW8qjknBYbN9XtEGKvk
hMpH3kqt3uIW9zg9at8Xyshg00iL9GpoBbcRhW9dJMhSucAU3bHxeP3k8YB2UNIHO7fapxiEc6Zv
jjLo8Kug55i66GOf4hHigjhez4wNBsHpb3E9MQHMTvhvpVW/hAl00OVebSmLmFMhVdFDt13gsgN+
3ZUso/tlgx6bCvNBxZYxOA79ZDHGiAF9lhUoo4nKAE75E+JUdEpdF3tBFG3ZXoQ4g8REOykLbcSp
nQjtuw78/WEZYBuxM82CRKr67Xnp5zvc4nXYj7chB6AOstXX2V0oG0ySxTgLUrUnMn+68VDv8XZw
3BbhafndlUPxclr3j2F5ylv+DTB2V1Or20cvxydG0mQmZbBnBYWwEtJS7XPrWrVRZDAfQPy3+gvE
FqiSznDEHczJq6gaZU1ci/XtnWCpAjokvQ9m5K2lvQIohVjbIgNpUJKtaS4G3Tk7HqCrpbEiRuvh
+jGD86x75QC1vwsAYmUOcAzyG9+PIcaEoMWtOJcutys8AUlMrkDvxk3lgSVZEoJ1K0Jgk/5rMIOr
xHeMq093SLz5NcnA2givq7mj8MF7hBbyT5C9r2BsY2tpaxkQKl1u/7YMzxNH1E7Le5zYiAHYLL4H
1eVLsEicOly2TZl2wWrZdekI3IWMlMFT/Qt9VBsroNlAKWZSpyd28ClYbnmV+jZN5bQQ3Y4BRdKm
M/SHRmT31Yw7es79J2rd8HukxE4a278KWvxl7HLI4ffFOS+ad22cMF66DsHDeELQd4mfr3tUods5
RO8Tla49On3zGdZjcm7Ikix3AU8nVdtBo7kOg+Y18qbo+9ZeRvZRHw3zPrfyJ1ifIaCiytvYyutZ
CxK3Vsu3N0xrrH49WmegEyxs8BbOmV3sw7hoN04F/zjr26sgD4/FWFsP5F13ZazEx1LiO2Z7+Ffc
mAUL88fXvyd04UnLEtLSLf033NVcmgNMXr6vLTAV0q7It8kkjWtDz6pNDyKCucJr6Cdny1HG88+Q
2MejjdAG5204DRVDVRAhXFmc+gFxtEcDWqfWAHecM2qDsznWz4mQH442bpnfi1ODs5qnFJtwLg+Q
o2BMUOC4ojDL31iEazbuQJJAo0vjoNkdDsbcetK0n3SqWhvEBAeDGa3AOTLLvnQCvPDZdU8Hw01r
cl1JZufUFkwtzuQahygBCKMUrySUEiKJU6/LoJPbOGMLo5SR5f+k4xkGSJ/Up7LL7ocB026ovvdC
PJWDln4nyEiNnlIN9bMJNbqKwybdD3HxImfGtEUjcDKyTFrKH1doayOyKTvjwcNWkG98CU/Kumfb
PG8Xn0qZWv62xknoFMG0X94ng4JtLCJ+Z1JWb3o3dOzZa6rmyUuObAkaZ714qSqwlIRhmrWYknqz
yCzD5PgMnvSVYeDy5+jatNAyl/e7yJvsbFH7tDKL7smL6X90/I/OeKKljIS11Qv8daseIgQeJki7
N7m61EnlMl68IgWgwtJEdmlR6upmfhmDvlobdUlYSgt29JksF8iFrQhlvTtPMrxb1o/LBlUr+2Fr
askR2tp7SVZ1nVeUhkOkZNPlp1fWhKrfsS3/NuBMXdKszWYJNbf4htlPBhZhfiw5eZJ1+0DWPHvK
r7NIdMFAXtfthqPJq14Vus2rIqTJu9aL3Rxat+x/kR4jhF+Efcwl0UCjiErV4oBDihXiUuliWDkq
g9yM/edYR3g5AuM7gjqbo01jXK380XRKJhFyhJ9Un9x22ET4GGkG0dEkmO3mYRQH33QCbJU50OPS
Ti7LLe2//9Ao0fzP/+HXH0U51bRutb/98n/+F/VkGZK3yH8vf53gq9i8tW//9ZW3UTtdv2Vf//jb
JaLU5y2P3v61Kmv5Pd9dWab9d1dYFshE7DgWdiL+bcNX0/7jb6b+d0+6jsrXEGI3bYvLrFrKhP/4
m2X/nTYLzAXSkLptYult2J6p/0P83WWJ4uo61SpUDpju/09VluB/v12YJVd8m1elxBjsqiaFP972
XSZtsyUpuzETMCnJcxw2b3bG5IWhGi8a3dWQ34LKWek4RCafwHLCK4NVYbcScJWxOtZE2g99GjyS
TGfBU+5Mbb5ohbcbozzYOvYXCt6qFTFqOficcrwtMJoPrfPsSiJebQZ9gNbB2vmYcxUudK69DubO
cE2Cf9fTsCWJeKSxw+oWXItOSnaQ27SS99Z826FmeOM9Gd9LLvJHJpFDMYACa2R56tk5kAc/VQl8
jBZVrxKvUz7sTduA2wA0tRrbJzO+06gcKCL/rRqa67pu9oAdTxM4b+UwLCBfBQ5ijHBveqPZVaO3
TrDetd6nc0NUgqo9i9lYIpzesirH4Hvflt0JC/vCJnUwdVpVcO3h/WpBTbh98Qw5JKeyh652e24u
WU0KEgU7qONjN+WABCMs7/5Gk+7Bb8atDbARthk5FWp0TJZOAVvg9i5vkxs1ejUkm+JoeBe9TqGQ
xcyZHKtnlr1QejpMu0jH69bvdkUpLi59Hu5U3k2erJGGstsaR3aSQ+M20/Y6TPdZEG+6zCYvmBDl
CsWuSJr7koQQX99XE4Gp6FbBjMMkS6Nj2RtolCRokhRvN3GH1pePTvrK2fRQdrHKEKxSH0gFFL5N
gfE8dm3FmnP50SMFw7iyvPQu6fkGsKBfk4W4ssCgot5TZTQ4n7TzbbUsehL8LWY9hiOkryftoYtf
fDlfbDeGhe0+NHXEa76gBq17bIHyhlpI/qaBz83UFTr5dRJCnSVtsfVmb8Oa7ExI6gTE6BaZ5Cjq
eDsB7HaoEbT8awsRJi1WieHdODXFmG591wdya/lk0UvrpDOeTcOwyTxUQvFW41uoqMtIyAM1yc+Y
OqSV2QPyNLSDptpaI53XaU9VYlDvo8I6hfG9xXq41AhIpXTDi+DaMXSysRy50vI3yvrcW1sultx8
HSBPXtyyibYeYtYHNLI+9nW/ySl4tWP6JME2zEm1B2qwsSqSg9Ul9OE+dHRuliTgWE6yuIX5VQZn
WBZkudec1xt/hqiuafFNKJ68xn2SNGRWjtcww2X3odk9NYZ2O0TnKjhQDQtmKGMCiHBxdWh/SXqm
2A6/S/0WWtURcf/WCYtdM33oqf3J3R+pjjEy0vxr7tg/qEjFaUtZ32OM3WKoMLJEVr1qyZSTD8BD
IoL6aeRtuKaZ7uh1W92dnoo22gqnx1HU+jiqirVupSxJmpPROjeA7+983DmJQ2C1xpfV1NYP7qUH
dwiOmsOyw7B1ppKfZvnc0NFU2/GWLe5zZYNeKVmc0Dey1/Rne9bOrXdDlJGGwNuo1r7CbLpUQlwV
OKy72AD8ZK+GGAxLeE8xHjWqmdhpInjXu/m1xeAf2sEXrl5CUz0JqDFMOZj7K8unJdhmkkK0NyTe
mD73QEok9HVP3WdU+ndVHRwqz//IbatBaai3BSmErTSDRyo+3qK0jVZaZV/Lovyo4mPp2GddIzfI
YnibxO1hSmkf6Dvrde6afdQ255RY6rYXaFzx1B3MLHwsuLjFRXr22GFsUzd4aP38VFWf4NCOZtJc
6ZJEkn6yauOlSZI7r2runQGHWu7097KvqVuFBUGd6pwyW+CAmMmFJnH5NHXpPXW+ShNjee1t0Bnv
E0G4Gj6OaWorveWqIHDM9G9Sw1dF/Th3a8K20Z3oHKAGyvo5PTt+eBEFJb3cOsgNrYGnrMeIZtzo
uaUVYoPFSNsYtfjM6YDg/ovBn9mLHtmqD3caDTPB+JZDu2u94tRV73nw6cH2CIpj2PAgTI/5gDMg
2vvI9YoTolgCpjDPlZGfdDh4Nm8l0wzvWGPVKwaamfnpDDIUWFdeW2Suc1BEmPDqH7prrfMYSJ/H
BE03rVnilxV0RwC3rro9nfGrOuhWw9ycAH/u8fdf2lF/NWNqCWRp/XAc7VIRJ3Sa+jS25kPdA2qH
SrzC2v9e2tOvxBLXTcHBMOvwz3rshI4fTxvJV9kJbYvjF8zJyI6AWqup6cg++qc8LF4yCqKMyTwM
vNk8mgkxDnayhHdgwMEO0BdQGhxJsoK1YhZdB9hqEpIiwi8ZI8b6VbjFL61MvwIn+xEP+ZcvmJMS
LqltUj0AfJ1XWpj+5E58qhkWenHvs8pkbZJsUVDROJN014btG6nSd2qEjI0T9AcZMU5H/IxZhx/n
IaRJMn8VsLvMIj/rWDhagjF4dCipDJ8Gx8DQSOWmJe5rV7/yy+ZXV7X0JmR3jf8I8JDSBxoKSduh
lunl+EvX4qto4m5QhR9dM0HWqfdZOL1nw2vZQjKz6OVknSIhgg5+uK1G+rybKn5MbA8yRU77J+q3
XPe2y/6yPhUxBdUkhyJUTL3R3iR8ybY5hMjys+/vhzx5CFAjVnPzkQPQX+FfJO+jXbCK8t9hApAD
+11UtqKsT5YTzOugPjjj3KxlH75lerotq+m+muCYNKTNbPPNQVs0Zf8ymwldULRgQ0F71lLjrLvx
ebLkRUJtawyqAIt8x8vU2gFHddaZ8S5sw19RmXwGiIwNlQaCtmLwbtQSL2cMt+V4CgRCUcmChXpL
5rjKekAmPrh5ccqt4tGj3L3WxaE3sxvfqYdNkjmXIEO9q1Wxrtaepe++uC2DpHsH9GX+Ckgh5T07
XTIszt6eMDNX9dnOEI0YU1clKf91rzXojXr6qF7kzvBgdtgkfMvclLG1ouX6y4Whwop648DilcN9
4fvP0WhudL+/NnAutBVf41ji6p+h4BqaiQ3Vu8Rm9qp15VPli0eRdD9DL2GMy1kJqtdkqEVPtsY1
gK8033rus9wjqHujLME3onXuPQ3SWUcMXWMarXXv6GVftlsqvv9atl9GZW4ly0PKiEHgsWfm5Eqd
VcLknenzTZMaN7Kskf994pkTfxvWSdATSP1at2mJ3wo8tvcEV+TJGt01Suq5NmgT6dm4F9re48sE
GRKEzfAwJ4+VbV53WfwkhbWaLfOsme1dyUHSaD71Nd5VniWn6DThiSQ8XUUHaXv3CGcXLQUSHUzB
qRgsfFi3TFavklUlk3aws7lKOXV2A+SUBimAEG74yeTVHJmEt9R9g6ty6Zakk1pDWonm4r00cYNW
sUOvHIVEHMNWBjbDJ3yEU7Gwyp88Gk6dPGHef88a4A3CHTYYZNcacRGjRJ/37crceBnJC/5YnKKp
TsWDdnKj8Qkw7dP/5e48liTXzu38KgrNwQCwYTYGmmQivavKsl0TRFV1NcyG98DT3w8kJR1R1L1z
TToOydPBNMi9f7PWtxycnfd+bo+REr4lyOsKeivZiKYk7IDadRZTt7HCGKwLzOEee3+G998tq70O
6nt2Zw45l4gt55rxhRNbC34zm3fuHKWrXA8bPxKxxiAseLMCMA3MWqbCsNeNDJ/TjBteumc9KO5d
igEsKMQOFeElF5gt537T5fG6Df1Ro8RtTKfEKIWo12xiIumpusfkG9HSlwrtozKmCYa/xvYYoPE4
kcAp+98JosyoI9rKrZ661A43jdDhejLDaAxjl9uIJQ1jLUqwSp0G2MiEEWCY0MLJ6gRlqoIHg6WA
ZDcGgDFr3a1U3U/l6kzl1tU4XQhf52dvRWvTOw1B+DjZ0ANYECbiT8V1E0CRKga0BjNq37JyDzZn
zsoZzG8biDpL95rAe7PauCg78aiMDBzfvUid2ne3Q2bQJsc0s+8xNa9Zk28ik7PtmMyCku3sfqOG
W7nBi9YVEGw0BHgN6hUTXT4XmmDEE/MjCoMjS83xvZ2pTCXcq0kcM1Ind2pwFv2eL1tnW4n+PRDo
NGiztJPgX6Gi22C5I0Csb/2qpCg1bC6Bas8eUawhKR21Ejk9KrVPK7EoyqcjA/Nd6NJYoIVxR4LW
Agl6SEPeMqza0dua3rsBEbj3vokWOiuGcZXDfSTbVxVTMSHtWEVPOAQ3s6rZMCxINKX5TRa+RDoM
WgZiU3DXJ4iwpIulj6YzF1u6t3MW9O/IHJ7ygh2sVL/UYxjB8INX+4i3hygZI3m2vFky2RqSNR/h
s1u7pyi0nG1s8iw3vtd2R5KgKFCCwCZ6+QuOxR6YCDkYo31IpldzLg5J0nZYe517hXuO/SfQaPdq
iuqPpRM5J/cR55HNvrbZx+5MvkX7koYmJIboYKmnVqJeo8R77vpmU4/NDhLnuhXqJkf0sFm5Q1e5
Ybu24nFt9JYAUcyVc2lDYQ8f02w+NIZ5cUbGuegp+Q26LgzgM6NrprDjbnaNq1W/Ek1seD+TzQ9g
Bf9t6JOjqNSJSABsD+xjACACQaj6S4EI1+QkNANkZg2Ez0Vzw5dGOdtlrJAyFIvC/Vyqjp6QnMkZ
tmzk1kP/vJARnK/U1Y+uEQKnDp+m3iTJBYpBN+1Lg+Ig7bduz1g03Ewa+S5R9FTY+mowgPeq6RqK
9h7I+ingHUCBp0tVhLJClhAsJwqEkq800au0rDcq/o2faxe45bkaUciN0aL5Zd+GHdQPQvtEYZDi
xKAAM2KO496vaT+xx+z4X9XvGFT/PlGMt9XXoJ4EsX2otrRHZtwYMOZDaS/+DyAPXd6XaIV+oyzj
ahhOWeXcmMN9ZKV3G8bs6Lb5cwZ8tJ5NkGtF9cto3LMN5ngOjVM/FvptQvC+drKBa5CUBr7CkfEc
gU/R3J8RUvp9H+ykLR5MEs1XkS1uumxvelcEvjv/xoV9hqX0zJwIF4cef+B3P4CduSzM+8Yc791o
gS7q269Qsm20M7TeLAe5DFJ55L0QXOJsnA6BZytKAhXFi2ZQ2bbWdwIDqItKRJ71cw3PwLJnnYo/
22RT9daX+i8nTvyqtXwDzJyXqJPUoDA0MQ1stU29eWc4875IrSfHGA/tw5R5MwLv9pZ04mSkFLUj
nrm+fcc+vgG2walD5EEibMx14leDycFcMOwVwc+Y+e9VBogjqi8pnEOIM+0jXGETeU57Crz4ZA/D
Qu9AOTk9tC0U3R5LvUtBsNIoBld2qN7xeDyHKEf9XkNba+ExNSLtYufIHyQqNuYDy8ozeIHvuivH
YU/oMhFl2NGj9jiPDoeuFOGpzooJ44f+ANfI3celE5671J+jRSzYqRthiBkBCATBkHUJJyFHrqt7
qUGJhrkq+TIH92mi1jCVQirp7WdjyY1JMzwTtrZQtja2zB70ncA6zd0troSB7PuYvJXc+1GwBdEp
lluVKdIlxEtY/HbS9EryAJaIch9FAX+9/IDD6Zex/SqSZodej/E+FpiiQqU3/Q513S8L9JP6uW4/
tSZdD4529+oWx67zmsyS55hpWASNvrPgf+bC+EqUdoAFGK65+xFPOH4dMbsb7e9mbMHL0J+BC+qe
Qe3SipqHTnBC6JZxUbr2adAzUYy0+DTrRzMyV1i1ota6NF3s47Yo68lnbb6R1nvblO0qo8+J4+Bc
2as4Q7o6nBMCpij/N07Em0zfy+Cj1N8KkP4rFedPI2YZaF0wevHwmeTkAH6l9NSNCWTaAGEbEByj
e1bKCVNJ1MQrq3up+1yxsIIubNMAVna3ae3qQt7yGQP1I7Ek9R5DwdFAdu8r2gndKA5DoN5F493q
4E2jwqEZ115UNHhbHPznNAj+QFphYqF1ASecbjK/U/NdmNG31LsfWWIZqBIIW06i/CDm3AIGuQaT
xuTHhaFbTuRbRvMfhXFMb8S5Kx84l4GlPWQSvnSl+XhxmLLSTjNdnaXw1UCohFs9dDH6RHP6ZH67
MXh7I08k1az7kkzhV1qwUiEGJIuPSobrXAF80W7YO30Q3hdly2crSa8ZmhqZ6L+TmOYXGrZxTqcR
TZ/EsKL3p9GOGc8lKDnDqsWUmcLpio5xRa/UCtRh9nSr6ze+4gt09H3aE3Unve2kihM1nQS2WyVi
F0fmNijk2nSo+nPiDZ1pY9uXMMxYsBPVN18kK9VKVP5E1rkefyvO/ySqb3HecqwN+FxY0vhplxAd
bzwxrXFXM+eGFeobVPRX1GvbqryPeKlbINDezFWIPg/NNkMKwrxWfZmfiYphhnPD0gRD1fox8/Ho
jdS+jkLfkCl1CZgpm9N4FA3D3jLkXK8g+2QIQ4pR/AA7jqbBH+W7VMEOeDrgZPPg8n+poIcPsKro
PJ6INB+a1vcIqw8sVmvETigkmjwPG1yMFX1Yq8oHF4qzVi7hlcmhaMRep1asNDQoNgF957576Qdi
0+Js0yUe5cqmLzZTs2E7dvBcAsrY4KPpbdfFEFHyl5tc7eMY4/gc+O04+F5jwilFwRqDOEHTZzBG
Aw/HQYCMIqnWOBz2IyzT3Gw2cOK3Y9jtgOMb2I0GewJlzD3B4EoAAyu6XW9tKrQVEqWmnm/q4bVi
IsGNRpaMQ5OVEwherQMdolH0guOMB3JvB9op1J21MU6rhlCxOht2k/4w6o8LQjUL3skzW48Mcynb
fc3GGVeinvS+gsRcJ8ANQ6IHWesF8iFNF004sRn2VxtnB2A8I3zc7FLFUIIb8yWCkd7k1YXqfC7z
TYnYDdXUGgMS/xxsdDwGuVK71DF59vgZeSDzuuBmiD8NSkMtfm4SuQ9zd0OL4cOCX4fEKhjukwd1
XSPiuKvvg2i2jktMI4cJRGzoZ+9VdxhdSKZFu52YY8dkKH5Z81VrX6pOXRh17eP0IWafWs06ap75
uUX51nJHDc5K6HJt4wF01B6FB1q/9Fcui6M5fmT1hBI0VCfqHxfAl1j3NRrAnJnOnD+zO7+7rngY
NHUNlDiTiYsGhw20MDDjODpJ5mECgsoU5AlVzS/Dia8WPCR/7DiOykl9Wy5XflgWGhtsHvY8fC4Y
XUODYFwdrsQUXokGDTZhF5bHhiQGiEPU+5axdqPgdQq6zz4afCebvBXan/SY1SPP6NLsBdn3gACZ
T5jiOzUBI4XTvmfbjf5ics606S2OnpXltNtWjruatcfM1mhGDJaUOuaH+Q7aFnQMWXLjd8Ym2xt7
2NwfRYKtAKFJyfERtgRUzCgd+1+Y9uRQY3NQ8F2o9FiVCHcv2rcicrZzefSyPXSm3kE2D9luknjg
1xmLUvhVTnuXH7FNVp48RHRCfTNuCxRZqCmBAzEJ0LVwN884/JksJemjHmZk8hHd4b0ZGIVVaUD8
gSrJlqw33K0+TIfYSZhqZrccRGZopmeZb/BUGzYxcEoW6IyCBELzMkl08blmIq42NVqpOG7ac9Jr
0dHWxKt0mns/DDQZtfE8gxJqmB0eZ1uFJ0p2uMIh+ytDpdSRPOIgUBjm1XPDrseldXQ0e5fizjqJ
On11R8dglKChv8kWDB6MvxX1FSmylW744G26tdcOpd86qNecEL3IhINxL5MHO8/X9jxCve6IKImx
pDaJzegPWri7UIc9duLPxUsHvgWXSDw9Zsp8Hsz8qwdZ4U/N6O5lF8Eunfjq42p4mOKldFYcWFmY
HdmusyMbh/QxEvvRLKyzxs96agL3OUiK5iEQTxL/hJ259k8p4ksCqOCXO6SvkWV/S8uPAK1coX2F
fGIJMdlT8Szw7zzUJd+2YfKReHb1OUaq2WuyPXtJl12DPtDWY8L5lppIgeqWykIj9qIQHItmhv4+
0j+yBqVKP/RwIBnlH/GhYIesL16KQCZu52nTO8ScioKCeL4DICKyzKAdF3H/Zetkp6TMS0IQ5BCu
wvrchT8hC9CdLbxfQcuCPV28D5H51qGVoNbHnI0yYdUi6wtAxRKdS6knappc3Emrqu28ddUMz5Ze
B2tUBg3gzzhh+RKZe7dL916e6McKhEqddfKQ9ePbZMRHYw7R7cc425vwqC7EFUG/VVqzmftvCzXd
um7QsMztbxixp0ZPzJWe57uwzdhCttTruANiR7d9F4PBetSp6A2Hu9ocxK0juWM7TDa/4vop8sr6
go6bFCTd2IzAho9JEKKl937rqFiZhmaKFIs69nWnv0PdtRlT5trKwQMbuVO0Mysu27Hpn2fyD7eQ
XbmxIX+tLNejNHJDkGlxxWOYPGsttRf+4E1eIOdwLNC2enHh85k4ThCmFmC0VgWOb9y2cJMGY67p
xGNC+fi6oW02c6ztpMWssDLJwh1Dpkld0Pw2Zi6FanC8DZHL29FB0OgOW6aOtp+J4CfoeYFGQ1qp
sC84KFdNWYzrpgvqnZvzKbH35BR7nHnWfBnQHg9Qgt0pJ5Fa5d46wUrJrcjfKxlcbvNIX8l60hnL
s+wIwh9wbu2l6AxzK/tf0xyNf6IZ/kmxM6ciO2XOiB+75iBJpnjTGlmzyoZ62DppeDejqT+U+a7U
G5dnLyXBNqOLgSbLGAttnsx/x0uxVGuoanmONzNls6bX2b5sk1Nu4yG22gayhEWpwtFLJ/gZZpAl
B5OogJIAsCO2zvPoTOXe4YME5uJCiLS+tZkGOZu9bSPW4B8RqRNUy9vrqMyFBYxcSaYoFLeIQA7M
xb+8KvuoneAc4ubPGtHcksq8190yM+3HM5x+ucLdRagS6VoZAumVYElMHW/Cz8uIWPdSpKZD9lqL
BdOs6yN4ARvC4vBowP65mIjMP5AD8cvv5cysdyawLvfjvGMS5ei8QwkPHV3C2Qm13WxxVrhTjTop
a55cUWZcnVwIk44DryvbrchHGDNsrMGYGsy2zjETRsIKeOD7MbrGvSceJkND+ry4wSHwa0R7u94+
Rhe7IeylwjscZaeqnGB0DtbKbKxtXaMdGBJ33ChBL4IbnqbcZpAV5jMLy5Y+SnF7djPZpWIurpTx
ztocrYFb7Am58laYvfYHwQhb4bexxPLVey4HVtUc9MzQ164Ba3s5BLy0KA568J06fM/4/LeOl2Ns
akmZ66prP+qwXYzy0JKc4pOnHLKLQ1KvewhYe4JxyBWgya1JSahq0rpiQRyaKB0m+2+5fij5aHES
kwvgtS+qFL/xlGhrs9Y/8caygAmgPgvrR3kMajrSpEqr++WkZNrps362nidU8EdZ6ix5cuMAJ/pA
fILchfNsbQZNC1dd42j7WQ1Xm8N7nfSlvRUp2mCCpN3HNuj/TF4G7tqD8m5WJg2HUZ6GJDcvZb5X
YAHQNHtkEiWNtWuGxdPcT9MtQBHPl6vuiRUk6AuyTavedcOcL11XmdcxI+mC2anNe+/q3SCKc+4A
Ygi9kiwne9/OcGzZBIUbFLLj1hl6cJ/0Z2iPg23dEadWLn84jhrPvej/lE7zEhARtu11Ld5n3pIM
PNq+znNxV6T9yBzuVmBkyT7XRw1gQQzZpIVIXhvrUQNZmJYufp+COV6qq+akEwrBoN5KtwoTPWnH
DUgjNA9ebNAAs33cNPrIYLmvbBgwoB9lWK7zSL501KpMEBDqlpHLB0KZ0UnONA/zNzdDx3LFdK+T
wf4Sqs16tGzUDf34I0f3RvTgORkLFlm4uzcafFEweFlxlmME2lOO7KViWZyG7NbFrXlQCejMcGT5
IxLTZjFk/BRmPCGO+OiRkZA7kH2O8UG2s+MzAmOf2T8Sx3GE6JMdZj0sMTkxepSDh0YeYEtqFksH
t8vb6TClLbzuKKaeRuscji7BapOL8UInSAA/6OdciPyaGJ9OUYuzUvaWh+XkVabcONZ0ddKWDRKu
cpgZ+QFgCZoUAoZ8q+2WWWegdsF47RgM3SY7vDng5P3KRadhh125NqJOX2Vt5W4qpkH4b6l/845L
x4ueVSSpt3M21ZG06L/RlWwQKg8bfMM18pPG2IlI3D32WxcE0ocKz34C/NtvRbEcgvN6mDIm3xIL
nYJkusrsVJzHhBGXTDhcYqsNTypBEqO3PUPc8U1HKY8g9TygGdv0paCjQUntMijTk5lzflobJbB1
ELek7rbAHLBIQEQ2E/dild52ILBmP5lP/ThGDwjSsd51Tn1s89Ok9bQWwI6rZcIBNgIKkOyeUuGc
lax40sv2lXDkCOkgpvE3LyLfCNLhsHbq7pql9sHAJLhL4ymjde5wkaGl1ELNPlFlkidRnO1+8cWK
gpO2sxj9dzjX2THi0LL5Alqjzk4RVjfGlfO8tvsRTZSGZbgjZTCqshCp7cBCt9Kx9c0kDabNOULg
tUKWYu1cSVvOEvZlktYFKJSBkhzpUB6Yz1rOAITw5vlohO2vOgvEOuypXTJ0HczJy4NF+nQGU4SM
IKLnCXbYoJzxHo1AVksF5m5ITWl9Y4ytjwrdV21K+TJUHVgexnUOy0JWMcZZ1OhL+hIqP5a8V7eb
fhlB8QlW+a2IYwLA6+nWMXGAihC/tPHwbmdRsB071tCi5LNOHOZRYx9IluYurXupvNXozW/laD/k
NfMNF1dMZUdc702eEG1g3lPd5pBdcu4G4SNcY2vk+FER3Y3YjXy1iPZ4uGVUrExyNdY4wBA9hPyR
MtJtE7dkvUywa0Z6VUXT5KNFr4/g8t57Rvak1hv8neB7zB2SIcg1VN0bIMQ/8HWNqXMJA09L8hqy
+0yaAtMUhkrj1NMvcOWzUU9h9x7MztVPuPhwWWnywrQgVO47Q26EQj2Q5UAUIIQMihlbUifU0eiT
RAz5P9129DOM24x7lyhkADGvukQltlYMVU6R5kGdYSuNBgkEFcV+dFL6kxOV5dWxGrxX1Wki4caX
IbASbSxMnPD8wbFAz6c+vbypTpUOFtsRydUzAk5hmLgInczgNhiMcmttWIgrzJTzSCPmrS+sLaDg
YM9rdHdg5MP1YujdpdAkkMdkhKthdfbThRfrpS5MdUrgf/zT//7vaJBGwLO7gA/s7LLS5ots9jhl
DZ1DkXZMudV0QlhvbBfjL8M4Hnz8VtteDBPq7tE4GChxtAZ9ld7rF/Cm+VqPawMQup+No0W+g1Gf
PXv6zDF7k79iJwcUMlDcs0tLVvldZxHd5Pm7NveKQngE7lFhB24cXLYhADbUYYRpsOWjlH3xRsFX
QX2dNWerX7THEd782bRWpcJfHfRA3Y3CeIHpXjG5dj+WHn9nxUggnTAQO4z1vLB5PXlhf8kkxpux
66cLYMZ2VYj5WFajcWxdwECEqh91ozp7kXysxehduyGv1rZJ42BBzT8azrjxzKR7LJ3+jE+avafO
VnuIYrCuJnatIJjHM+F4N8LHSTYwLr0S2qVv9VVhU1qwEdvVIEUf67469Bnb8bnIiS4zpLMLb7PJ
TAMH1iK1k+G2zPrDXLe+YxaINRi9rkqUK7hF8C86kBx2lcxYdgh7QmHdkS1v1UcnhQInbd5s6MIu
EDB7VhrUiI1mAv+iHcDtoKBeCdvFCDDn+0qmH0qjoo6m2iGBBQD+cJ5jzO9jhsGra91z2ep7GO3J
Di+zIGy2YmT2aXa/TbBMzG2hYmpzRakd4bCfiRGhtI9W5RCFO0BsNmvx8lXT9RChJJLcQgbGTlFE
rPq+qh4DZhOUm68BxuFDHdWvowDf0fQlC6eG9I/c7nCNUQ2E0TWHGq1XjfuKlD2/dDq/Yg///JSH
8T0fH6s8tCEMhNrZ1DzUnSRZJZN9t+Av+EX3mU0WTzJjr4yJGsPslASHyaDCTOaLbWrwQ1BOdqnz
aBszQv4UGYLWpwEe5vJ9HuIfB8wJVlSOMI/laSLoK2vxLVzOWsgJb4awCJLTvuAlvQ7M/Ko6UJdJ
ad8A/h9m8jr3kR2WFOb2k0W9oxPFZENUY7vFNo2pDImJg8E6U/tTwWpmiyURvjc1bJltCoyMJhg4
UF8hboWTGq8cR2w0jtw1WOY47Y5sOqFBEXgbtRG3a7gn4zneejPS1ygMP0Or2lpLGqhVZ5jglat8
6pVnIvfOutcQgYscedWRBEa2FpVw2SIoRogSL0ao6b3M6vWM5KpvxIGqOwlF7Vt4XzcWw/smRxFE
tAze17z5tHvTD7rG88FJMdBHlUkWwVBh+F3WO3QreUD0qc3XUFvuvOFjhHdvEVIDalzkxoA6wyVC
d7yj0iYCDlE3NvRgqm8jmlyxfDHOvHYbazWYLmsu7t4qD9aJyROU6reaOXeTdA8YIpjpzgV4RjN7
p0f+bsTINTQObyGcFb+ci99RMrhsLmk9ovxmxJ1+c6DdSyhMqAoSyN2+g+N2t+D7HeABWjSRnFAj
FjOEz+hy2FLIwQOPeuy8hr7XqvKoAqltgV1w/5s9gLi+k9vIcV5lEHcggTJfRiC1p3621tbAqchk
6VzjeF5kPrchG+STh2tWNXpB6H3xmScGKcEeg6tM1w8Da7+e9sfJlXUOwxGnhcdey0iOrqMOuap/
8TUBXKuQOpURuQ6xDQjfHvZVmj+RWjBTe3uYdDPM2EM9duu6HjQGlygqxmXLlvcOJ8UyJWNYJWt3
CVQFUFB4GL6iaF/nret7EdyWpCVUbjDtFSm2JTB1juGIoDcbxxJPPXsNLYxQgY0JpLdoWnc03z6k
6TyG519K47XhCTQ77EKNFXNbFfnETHNedSr9qVU1LVDyeSc75TN/J6En+dKnHrVKpD56Xj/LCfA1
VrREXMa3EI1loT1Lz5duw3y7Tw8AnkCGm6bJE6y+vKkG1BkUzP1keSn4YaJRNwl6BsMbHaOYzX9a
DYujhBcUtM4tB4+wIusa02pOE4S4Z8BA1rq7cgjvnnWdkKbeXdER8DynZ97csDK6Otq4ZV9c1BS+
qoGJLcXw2pCJ2jJ24UGYguqKNApBXXLuE919GGbWOo1Z2RtiV9jvVga1cjkecg0v5OxW9gItJO5G
OU/8KFaj1HCN9y6PYI42T/P0M4OVGB/eTuPUduda7uBLIPbkzdwaDQH29KYIHthpuW2fYieLtl3L
+LcdAFLHenUQljk9JDV+81SdazbCisvqN3DzVSMhvs1gKFkotrl7i2vB0V69tMWdNMJN7vwCos/K
ryHOUluL/pdTPxmQjTvOUpKk1syCqyXS0lMg+T/r4NPgVc+ERTeAfej/Ne9PkCKsGjeu1z8kcqa8
PSrI6a1JSgTfh3D/BPVdinI9FD8j/rjFheQFPwVbvYgPQ3rFYcQQTAzDERs3ZAjr5ODUkuRcZUa3
IVhtXUXN4bEruP9Td4tXetUHbFAKlKLbBSWHMjudnlvcV7pzycD3eSj8B9O8Weg+4l+mVW1suktU
RpsgND9cQmxIxlhDPWCFVr40hF3TE12lrT84IwGLDmuHVsCxzu1vcNAaKtUvTdTHUPbvDiqCmWl8
0ke/86Q7yuChb4tb2LGJGvXDjJg3U8WT4zFfteufvt5n9atKv/XiHLMJ8azXuj/1JQwWT7yWrlOt
BrbraR4+GEpsPZIyaAyDHPUJKIw0QfaMIlmwJJNvRReSJBZs0UAcal2d9UmB68PzWQEeQWYjsBlq
K+LnYAC/uwhhGnyTzLP9WmhbT/4MMajItKPpilelDuszbo7MAQhLsC5txMpT25GYeVlMFBa7jHgk
uDfknjA9rA2ojiAvoEu4NpSjY/KYN++5+zXjuDU7NMk1A/8ZSMIqYmRoOMGTqhkAtzpyNhlCkwwe
mrQ8YorbRk8prARVwVEqlM3EEJKX3sb7bmp3M7T8NQj4j1a2J84e8zhk2jWP8IcEkiKi07JF/LUf
CYqNmlmyLDUeA5P9BU5TpBOO/C1S0MypRQ5Iv6V40FlEYzrGH7edhcDhaHw5FUfGBBSZksUnAO1U
1vqqTLJPQH6+1r7blFAllZsJQd0qLmNpYF1ZdiZkt6O7yPhN1w6+Pf6jY32MOUJns+kr1FTriXWy
3+n5e6iln0M+PRC8BGOJsoRW2WzSL61LjnJKz0nj7TODH1aP5jV2Hnsq1LCe9iauz7UXI0CKrf2g
QaOm5YRpRFIV8qGOYh1KH6IhbB9IAvzA5ooIvce2KslwmlFht2JY1/ZwaAJuaRkeR0T77VTcmNJu
AR4Txzw9NEH0oXvTi3Q7n4EHhgLbJIi1vkQkoTWScs9kDhYjI6nZTpuEfpRDtS4tjbTa5o+RIRgV
mOlJZ3cQSy7qlrrae5W1WUIWzbg5JV2ycWwN3So7DmXtm4YzpusJM0bAWtTaIe8BDQf0t1gTtOIl
c47Mb0+tJNyhC0ExxRTDrGw71T7EVMBZ776KnDrXCxTkQ/vc1ta7mr6TPPCrND3YJutF4XuB8RzU
w0kH7pNP2i81ZgwFXZgD4Z0e9F3YkNjjIDJ2epSckTuus7Qg4qGHMqHhZ0bsCgjMmED7EdmlEofw
IKrIvu2vOrfjWub7pCw+25GtQVtOy00OTrCJ3//i5Hv4h3H4v+Vd9lCgJmj+x3//v1jalmWhngJc
bUshsI/8C06iSBNzKnNr9tlKjfs0eQkjHDdVgFir0O5Kxb9aiy+f0a8XSFxr3UWUpNvBI9+GOmbq
v7+c/1+Nkx5JI/9v3+Su/vn5/vmraXL59//pmfT+5lg4Jj0HQre0bQtX4j88k4b3NwFqW+imLQ1X
Mu3+X55Jy/ibS3MFZwfCgPSkxZf1T9eksP7mengwdUbDNiBynJb/08/5z6fgH/5U/J3/5qn4Vyq8
SdMobdcxBZU9kgBnSVz5CzzcEr2RWaGzlPLEVMYo5GZb1HeL5W9ALPeKOFI0HwFZPsaUJTvZs0ln
rf5c2+wXvSBn7DMCEwxFdKtofP1aQ1qd5gRTRSUa+fKNXDf3+pcP99+8aONfsC5/f9GL1xQkPH5P
Poj/80Xnqd7UxsQeIBMCYVY23EQ+Zyi7MtDSP02tMcUPbeEjAX8IJZdmMToLm6b7L+IQlm+o/ItH
/+8vREr4LNLm8zPt5YX+5dMTOhN3qH8acscZmVU4QWCxQWXOLfJq27L2gDT+eAMJtZoX4pfOWWXY
3vznP/88/gUU8/dXAZMCxh2/ccddLLZ/fRUBdrkmDJAupOUE06Bi1hBol9pG/G5lofVfQHUMdzkp
/vquTVP3wPt7bG54cnT7Xz7+nnjvQIFrQTwuuivMi6gPrE+tr7kPSPM1TKwO+Rw6z4mONhux/Zep
J8F5btrsNBk8AA7D8WF4g1OCZDlBm2teBmZBKzcdkLYbxpJaNel7NZTIFJPmdxHQ4qHpOhiabe6x
9GJGmhl7jdA09So91ACAT2PpverdqB3zCs+fSpRctyzonpgGkOaeOae4ZKuhNfiIAsYPVbftIhVv
ESG451xdyN7LuEVISX6CVjk9Dy2CvlzITSOj4Gyn3mvbDZafGtmDTcMqstRD4DqgT4gzgm0ch1Er
2qNNw8anY3tzNJt7wrP3UA0gt0HHXUDrGDsT2+40svvQYwPfnBs9YSjKeV0z8bFRoI7aYuyfh0ti
sZSoWZYG7PwPgz0SjtnRgrnZsE8BQ6wHDL5OMM3XzMJHpCqQwKkuru1AdCDRvJdBV/oGV742RqeG
LfyYs5E17DwEV6G7PkXXs+qL59TaDdKKAL9XH3MNz1W59ltA5+OlTfpR9mMNuptKySPozp9CFl7k
xgGGIWBmO1fMnFVXqYPODPViuQBehJcf3ZD8Ohf96M0eywfSOeMddXRz9MpuP8ppOlVaPh+E276M
jhacvDq4BoUGjAlOy7FeNoyit7Or41XdWjH4PMJeLKfutWSSg4Jg2orSm54YxjG4KGiiI6+WG9nW
z6gl9evYl9QDGnrqekp2oQBGqRoCT5FMkaOHNGZvQ3xCPIsUnKU7A8u8lDstDN8zs0dGZNt/Ai/r
j5jX2bnKot8PoDCZdRt+H3g1Oz3+sAbtnQ3r62TgkES2xN5FY02ju7BHtYnt13/+Eze9f/ObI2vC
EIYnTdv6+5H4l5OmyFl5xgTIodMyNlaKxdps+5MFF3Lq+52LlOckZFhta/c/CDuv3ciRbdt+EQH6
IF/TeyeTKr0QVaUqeh9B9/V3UH2Bg9Mb2AcNEMrqMhKTGbFirTnH/IxncZQOSP/SZea9p8Wiprx/
hSCyTzo/vgWvVcygadSRI3IpG/SRDfLddf2qt61i1SRukp61vgun6szoLz7So/jvP4/xL68+R2tD
10nScF3X9ljB/kXm0nXaL/STQk4keCXBhvln7YEAIV4oGJ8U151YmbGz15iwFF536sVEw8MP6IhU
6eG/fzP2f34z1LW6MGAHePz379Ioa8ssNoaau+ZkaG7h+S4G6eX7ERHZlYEXlJvUsE/mfIlsD1Wm
i25Eag49/RCaqU60uom3PK8OXtFE5yoxozXno2JDZlaUKON3ZXXzSCP2byA0iQOlp9Hb+Ja6sjwB
YrE2cWMfCUIegYC61QsifowNeUJiW5xYb9Ch4Fkb+l9hteZCWX3wNMPcXmucYbZZFQTPomp/5FPZ
3GyIbv/Hs2dY//nw8XaRwSKA/hEw8u83i+d58MDZs80ZaNcS3dwHgnmWRorvAn9hPTvmw42oSv2t
8Zzf5H+nf/zEWZUoZ9kXpAEK0hEMtetxP1E3ZKjlyX4tsitHwmBlJJ75Go/iqXEuvjRSGx6VV+QY
PaeXEO1hkboO8o8CXZsYikeNiwn1hiQ63TBG1FY3BcJzRG3luFet78UdH0d/sSJ/8/0qDeRPJujj
uZG0LsbIZf2Z76obB8bCCK1rESV4FJRB29SSCHdD+pO9F3jkfUbuC5kdTI6TERkRcvbCa7yfVlTd
C9vCX9iEy2S2PJgivg9MlhsqllkdhsDFFCOH854AAT1EoNh49q52FdK3mLS8SVf1Su+dWV2qVYBv
DS4U/WuWZn2jd/bfMgF/7WnQunhPEE+lyGH9vi8WMb6fRexnHgZycpb83q9+YdSPBiVvVcaROKxE
spz8EeBV25zdKm7OGvsjtktj7zd2fcbkZ+LRhFplu5PY1ZpOXES+KCvhrXMTxkI13x6DWK31FNvE
neRAgZhf3bXCdl98xLcri7ysWmN1rslB7WlNvb7AW+94ZzXnUQIdfeAYKRe+Z5ArJBWu/DZ5aDLG
89JP3q7zoG+V/djc8SOMlywgSIzWNzGLCLNM6B5302YNt0LjLYrhdZrtUViYxM35q7hvxf+B7vT+
XVGapk3MLPWv4YPuNP4dLJi5fTvWGsCGxHFe6Wnu2po01yj1qx324BSemn0b0kKHXe5UWH1C3im/
9c+Tb/7pdbtalzhoNjJxTgS1V0dme2yWeUwFjJ0agakCYtSQaUb8DPlYnnqUimxIh8L7nsftzUyG
/MPS3QINdct+GwDYi2W2ESn2OBv1H+dTKHxjPoyP7wtC7w0zqpbeb43jrZJH5zvxU8GX65DbLyku
WNCmLwsdBxrsrHh0kQNbLZchZtEfrSL4NJNdtB2oQTY947TPFkiRSOPqfSRNCB8LcNHE9EiL0/qj
0Zj90U+8d5GwubiZjyXWM/IzoJV8Y/c5DyMyDZRPmbPK0KWsExSS+zBEC1uPSn12zPiRl1rveLSt
vaF7zT+/7qgWt43hvoW5Wx0iieDvv6/txr+LY95Zz5qPN75lC8P2/1Wip53KhcnbTqPEIgShVE9X
uedgSFmGpjxaB1FfPPJQgDSGYX5D5ZaidELmIxoy1BtnaxdFtjRHvJ6Vb5ov//3b4/zHyfB/V9OW
rRNmKoQDHec/F1draPwIMq3GtAKxXGd7p0Izs0ORQsCjTKJmmwzkbVYebBPGO3Frh0+ZFDHL7/RW
ixbhd2kdvi+Me60DUWzlqtbHK3lZAQ7QGsaHR8MsKB/gj+v1UATRm0C1vY19xA1TFuZnDDgbj0p6
4XnUxbhh0zfG8cM2zwUV1nVUeXWMTcw9ADXrd1LcySgsy20yWs0pkH66rfzY2djFBE6nKaw3iA8k
sDfHwCwjOBk9m9vc/AHIY5OGwKvvS+OEOR0vCriA1XRZhpDBEmy5rwFA8I0N8RlLTCpInIlrxClD
fkocNz/hTpErfDL5oxCM4M1BgagoTVJ3WdWUWzy1tP6UCCPI4Kyqg2IKfYr0tt8MULXuJsXzcg4Z
faKY+x2LePiKXQaJmWY9I8sZjlVKnFNmDtYTdnRBWQlkbzTbe+PgDiAHeFz2vZ690abUOmcnEOBL
UU2POuFZT30/2LsqcI+uZib4S8ovZtTpVisD1MxxQGJwBEOyCvgDqs3JaI0po12sYWhGQnul0+NP
Rm/AqiKd61jZGBHIaO2IbqNBz1d6+dQj1Ryryo1x8tf21jYtjbuhwAUpOBOF1cIlbUJz2TlQ81xL
RS+BqwDk7o0QFzELQLLPw7bb+x6kJB2v01KL4viMO4IIKCEx+g75364sGDYMjJP9wDxoiIaXgxQp
3VOLLGV6gjuRJvW5rWgkR3Agz1luREeiVY92rQ9XNk/cl0Pysy01ZMim3z1TfHFaoO6lVr1HPhx4
lTfNPpAB0Sy4dI6yyUx0cXxVQRXGU6LLp8ZAZAivvAX9Wgs93gbZPqNkcE4jBQvtTxSZthCboRx8
yM6QcEeUQTMLfSQEHjJ7Yw1ISwGEWnnZM+do/sBgl+ceISzAoSpbh7Y3e/bC3zAmsIBZX3FYf4ZH
iznIdlRDA5l/sC/QGsxtDAFwBcoM7Ngmxkx8o8rhdAdV0cIm7Tgv1P/FlSpiZRXj3WrH8pcISiTK
7dTcqkSPThHjp9X3/zDdmy3KzRC51t1oDJ8GcZmSaF/Z6zDHbNPsvQIyyVAWzZXsI3+TBYgh/Q7w
GqovyJpFPICTnMZN7WRiR3AB8AAtMF6gZzMprCdrbRC5uK6hHs+0inyjYSHkBmRoRMYGM0YWOiDY
G1qdtoM/HyBGeJ3VjJLJ458pzJa13gevQafrx8nMQljwWrN2S2SHfu/1V2ldaCcZl+8XWcc4zCri
6p/8cCSZzr6nFzqlRXHrKZIv6dAwE29Qf7Y26TozL3Gnd9V41DUxHpR0UQuU7i6vEApGwdAdumb2
6xKBvtdMt1z2ulfuCArpKJ3D7DKYDDyDgCfTnuMxchOMVGgxPffDBUs2UY2YzEkkQl1MZFG9qUo8
RL1rZH9HusbKWw9kJO7hkH6QAS7OnIoWxLPPIWjtFg1F/WPDj5ue0sJ86xi9HeFS//8L+SV0w0lg
Xel6do1p/jyspJBX3HTvDHLyny7ry0LLVICnGAh+k1j1EYDPPvc9DQS6U77YRlXSOcAQhWHIGdd1
YPr0F1D8paX4hOxuUjiP40amstzHwrlOqYGvKuyKc+bCSjIZ055dE9S6cCksJ691jlXELo+6WNOF
Irq5Pka1Fe+8VPz9fg8qh+6Ez3u8qpo8vKsg38HGSQfhfeiVNgL9qAlx6M2/XpmOxzbErdea7x19
y8MwX2TG9CbFt7bQ+xDNcDE623pAqaX1wr5kaf41okW7eB6gDT6nBrjUxtnbleo5ZYvh4Y1o21Ao
v5P+gjofqNe+l1X74bMlQ0N5JJgAF0wirSeoj5esVawLtvW0Et5mS5dMnyOsCd207Mxefy9qcYE3
N15bdKhU3MNNtprzGkKhCiva7Bgs6je84wcfMdm6bHUTTADEd2O+OOlQLJrqCb3DfJKBfubYA1/H
mI55Zlc4St1pk3b2b7uUxU+9VFfBjnztv4/8EFuJFMGlIX3SPknWXQMdIFUICO/JQuZoelV6Zy+A
sQbXHh77sBV+TjgsRoHS7XWipwy5F7FLL6nt1qiRmhc8AOdES4O7azVwaumabQRT3iPbRnUcstYh
zEDm26iPiAN0/Nvo4nk0vGg1kcN2yieMAR3H+G0DB6doo1NGkhlzcJqfDFDlEXLa09RI11m4Q5ac
wnGMkVHLDyY+v3F+WB8xTgfE0eXGafCvE4sQIXKtAsoipGIJ9w5iTxLsVIPozyJ1bEd0u3GW46zu
VthHSMA+enltrkIfGQk5sNkZaP+Bqqvfi4JhdF2Be/G9+GcAU/Jgem7xKBKc3w02LxPC+rojn3lt
ZB22KqdmW6resf1Wn7FW30FqyV3hjxr+cw2yUIlPrNXUEcMjE3Dpu9vSiK175pL50c7SbdzKSy3A
YiXr+mWct2kGRsdkeOIV936mFpS8uK44H7Z0tfi8ZI5ojyio27OF6pJu5bhpkZ1v/KbRT/QZcaOQ
S3wBK0N3qyFvZhzG22TnWJTrcFVkSANrpBMHmUPykCXu3jKK1E2irD9o1myzYuNQjd28W9XP2Eus
FwapyCFL373rMdIMF9CGkoRnGXban+Jm8i4ReSyYVyrtV9NVaNNalkqkAPQTCpo2RRK9uYFxkwLa
spX1CCgIaOKOIIEh7II0qqG2T14gX+N4ZEnhDNIR7AIKwmjTaTXgorVYuX8zd/tmHSwGt+2x0PcJ
8/FxA+ezJmEuCW+49rRra995Bs0PmjWoKgX1BAFAN5/EYwAzKBzAJBW+vnVNhCMdgfEV+hVzwhtI
RFT+yeFwb8gYHuMYuJtQzaY2GORkXEZHi0zwXaM4cenTmFzLxHcWNuvAOTLC4UV4/RnhDmeGEiUQ
J5fkqKPnBk1WZhs6JBM+duld7JF3SDdJ7hqKaDjnxVc/QmyXuVZjeoTVrxsTEa3fwI1GEJg0lcNV
aqm1TGwm2U47h78PM9kwyrMLbYbh6f6oJ1E9PVouF5QVay9QIOq1LgLsbHXbdmBOa/nuHxfMwyUr
fR6H5hGChj/+z0W0cbCTLFAJWp51bdBJq3TFvM0tTqWN+aDMe38XGMVXagwBpVORzZrlz7wDvIRN
vrtYEskEMuNDbWsgMkg2ma3y2CbniwfUyI4zj/NYal7r4bMZNfMSFYkPlSD6PZgGTq0ed2+MhU5G
jn3AZOeRwqIumlEgX53DA1NdePs4UL+0vGl3Tqv9Dex0vAV5+mXYqA1zDXVtWTbNThUmXjvSWhFr
V/mr3jRoT329OzEdxm+PJnibIzI8eXFonzUDYlaEEvgCcHpclMyLzlLL1RKa2NJ3yIkvS/eE/Du5
57g6k+aPZ0QjOnIzyNnswvBGh7/E/eoSZl6Y1jHpdJupU/EZGRzDNVpfc38D01LjBbtw9MKdsNNq
lfTpbdQavh8zVWcxSfnosIN+30zAwS5wK+1mMAq+sp9hFoGBIn0n/x3VapGAF1oj8OfD6zXNTTWD
c4wa9zwi1hiJFfjwBiI8BmkQ3N1JC5NV6CBntBjVAzZoFzHjh9tQJiYNcKjoydc0jRBV/LZe6gqW
VCrz8qBXU/RDHUljnS5RHQDOGMqOPhS3Qfw1x9q/Qmcpl2mJNNTBrABaDn++OwJIt6T7KOlt4bT9
kvbkXIw23yQh0VGJ6UvYcyZ7iYjcnzjDR79dBgyJfsSlQcJ61RsraFARIfNuc/u+zMMXnBzyZLcl
semOdWqZ5l8rtHTXbq95ZbDhlPaiCIF+d8igzUzsQjWlTO2E5sHQLOMA95uWfJWhsGgwB01jvlVJ
Vt9QlFX/XKI6OSYykte6azymgIlaN4arAdXArJh1t2pwZ3dopfbW4P6MSYn68Pv3KSzIh3cd4s9c
WggqC6v1YFtzhkGTAhvkH1QurfXYDYovy75iQg3fmhpZjlnU6h5jqgEvUIOW7Eg1EwadhkQi/0O5
m3E2KbJNixx/M7TGSzr3YCbd/hGVAJSk7cUbQbL52S8Uzyq7Q50MUIjrhPRIe+reKcQ/MVN4ctUQ
pvTMx7baAMlDqDu/7LFyLoQTOBdciN6xLMNXYkfYEUKjXOLXQTvjopgts+ynXxKUCIDsrUpxeIPy
IL24AqlMIAwfAzMt2kOchw8g++3VF252Ha9Dl3rHOBPEAkX5H5Eob9tq9W8sfH/bKOCcgsr8iLNK
LefCf4WJZDkMZX8GVO6T9aZTH9qlfeBTbVLI6NbVt2sUehXnVc5v/iqNsXz09EJWmM+dV8PUfuoA
SEfXK5ZKx8UWiFkkn7IFfJdQnoy+zCgpdiJP2lU42sXGmXL/Berssp+q5h0tO3E2g3sVhtm858yd
zoDsMoBM/E+GO75IrFWIcu9pj/VLVrvxk/DmnZYmHj5M3YNEjuGpn3O7XJeYIQe8Djar6HfXpvql
z7BNJklOx4K8XqK2jCsTtAiEvJSrRMXjh2VwCJri3jnISqBhSia4aGl24J9sZlR699oUGBmcBrUO
sOv2ire13SWuypcBreljjIucpFIdbVs7Iq6KHmRjtiea3wS0iEF8oTJK1mnpjBv8e692P1bnbiri
TVt42jLJHXHrrM67OWWRHNyK36+NHX4NiKdXu0T46XVi2UVkMwieq7NW/02S4Bi5ibkRpIvdgy6u
yB1JOKBFqQXjlQsQ0W4nvGjfI46+T2QfYcnGgGIxMNPbj4hp4m7CHrJwOj2Zg4hRodFVRN3c1Yzi
EXMR1ldee9qF30Ms2iyguJokPZkqYLXX6FtkWr6aEvp2aQVFCU929xJGqnshAGuZgTTDz5W8m43C
ANSE1tJwCP/OlMhfa5wcvtO0zyoJFOxuD7uose76xvmTpGtYYfEfusndog4z90WDM7MpwpQTvZzd
M/JILIuxG9P8PlTBH4E+9trZTv6AlQk8YtgYacXZF/8Ubgl5Z8lHRmXzvN5l0UeErvEXj50+Z+XS
oyT2rT96OBBwzfju3g2hW5rkDn0UMz7c9j4ZKkTXIUEE1xJIsEaf3y47JZpDr03DxqvN+K5nxqMn
A+yZy5z6u6mnU6jD/ShdHYa5g4TIhR1wbSOiSDkaRrtEG98w7qK9ZSwYrnDHs4Moxz76DmZocoZR
r04+1F6yu+A9U2NHnXzRzOBsjUV1AitVnYYU8gPmIfvNqMX4QTYSsd3ZVNyQgtWAb8zxM06SL6eC
NstfsfCtmKC5SAMmFBcnQwehXI8eF738qxtNubV8dkWiJG0l67N0pjUNvg6zIUIlESD4dLsoWVfx
+JXTjtoGpd7fA43EMowyezPBJIU0RF1coRGoEEMccno7Ow9+wuE1lAOR6uVD6+zXZuztGzBu9dqm
7srMtelZ47Pelg1Md/SOJ3b15JRInTNIoXiiyXprO/2YR+zI1GOfvdaBktLIH4k9/Qd3wJi5FXil
+nMm+SDbRh9dozn4WYWINgsdbgZsBMUkncWkOTY0mP+mc0M+8jxwD+bbMHzR6fxFsAEkCg1C1cIx
8/LCBLW80LPnXvkct2iM9QXFGOMscJCiTjeJYZhb3dHkCm1keKgjC1l7bC866QevuCC7cCgvSZN1
59D62fZ1/jsYbZzfOnFlunFPZea8oAOCzkXaSO3hpQu6cGvNk+sGXczCVExb+hy9bBv6AtUgbDKP
4/H8QDd8/D+kk0+blpAs03MyctdJVvXq9KduJO2daGy1IQYl5fPwKVXpvA1huolqiHQaMq2IG7t2
5iYmCpHXKuvFLUHvs9Rc7omYo1+RPXSQgD0iVEhyXcdF5s4JWM6+Gk36rKFHR7JmeyvRFc2vyj77
DV6kXc2apvXoTN4z4rcuXG1oqC/tGjIdiZAaZoCzr4nhyV81M+w8HYtZUAftJorpPtkNbYMURB35
rqGx5e46L0NhFsemQImuCA1AWURCUKRp0z5w++TUknG7nIxhWBgSYm2T/3Y7DRtXYTtnO88+IpOp
jD+1itNnTbYW6m202YWYwbId1KZqLA+xGncx0nqK0QnCTAtgo2eiCyCntNaZ5YT7+e5VPn6s71so
R++npg3pq9YX8hkI+y7LhC7u9wdlvsQSrqIf9u6BGmaZDmX5x/TIriTyPH8zvYHwOTv6DSTL2AGs
LndD7/3ODaJX+0jB2qlLl1wGLT0InOTk4cUXJysIwDWSBnZoASMXc+NG4J1+RnWr0+qLwrPSsuFp
4SZhx1034WegepKf0OOQ9zLYR51/EHsvxmNGHOsAtmUUqGgOWgwPuU8omodtMRMj9WLM2bh7CoMx
IMMkefz+Cs53clT52mA15wHCpjHkXXqbCk2795hMz/UYXTRLUOEOpLRVtmusOODXZ2D4zYn2xgb/
hvUu8+bV02P94Q6xe2YIHSD5Afrj0mrd5gABdqY+c7KMyH3FYNEyWp1uujM6ryJTFPlw+vAbhC+8
ge9GZ+vvXUBtiK079Evnq4A5TYUdWZcp8w9j6geIULzynXw3mpUIj+cNtl0CBgqOZacD4Pa+KOm0
VwcV0iYkZB1IbsHqJeDLMyfKNyZnRZ4IgdBjUJCzPe3VgJpCSlCj9xT7ee5tGtfiEeud9qlPH9Ln
gCy77GwNEu61HiIfxR5WiFS7+2H4C1Z1dHCjMbgWyn7P7Z5qP6EftqhGpAJt4p91fC6UCfj1LV8E
KGejiAxDJrshP07kd/1+nBS/1HdPzVTvXQxSC5RP9xpj2SQrg3QUVuAP/Bb+JQhi/TUjOJctsR6O
3y+NGGl80yD5jkVxj8xYPzuaAioWRmBW+mgZO4a4fF8yO9i5seWCiAJIEY4taZttGEfrjKdh5002
Zoy6+czomG3tMgvfiJTkY2qVbON1vXVwqHFSmXvOPgAHNUM+3bDsbn3eFicGcBTIuuftjKQvN4Hn
72CvjI/ejHaoZmw47nn6Y+o6ZnCwG+Crpoc07npSdsDcEoTg3UC7OftuoCGV2H545vvYthxKF+1U
EgEj/GqZajr4IkkTisHOOuyq+iipUQJYwmaWQHuxKT96gvK2DGCRJdMTXZjG+JqGqflCdQNdDuBX
bzenrBmrrUiZ6o+2ljzqDN5Ky8Jv9dPeFWj381ilp8ExP/JWyFPajzSLekArvMCJ9ZyGbjd1lnH8
vmi2RDxW6/WB0dS59OLshx3Z7/A0iFgLjoCY1N0YaIIOeKATTLlBHrWLsSedgIzOCGyhbXYEtE7k
myMDRk+k+YdsbONdQA1TFm7+HvaWtTQrEpl6aoRz72ofRaBf49KKv8Jouo5D++lg4CalwPn7nVfH
SQme4BQG75b31xs1HhttIEIXkgLduixuto5huw/kTkSuW+ZwwKpAiiQZZ/vanoMmADa9cBZyV203
9hu/fPO9MnuARmhepsbxKL/Ih05bkuj01NaRwpTE4fTFpuh70PdzcR2bHGXwhfIVvx6GHpbSWYrQ
ujUhxQMeFWeWKHglTVVXPFI3aa9j2JGWWfP7y9LyFyrxAjK8cKxJCZuUpMXpGFlwSsjKhJLPjaeQ
QbIgGslQsmwPoGEZHEDy5khRPoEhEHJt8aCoOeZLShtuoI6FsKhq9BFAragnKIMJPgYXc23zGUdY
f3bJlJ9cJT5r241enLlgaFyPklWZ6cHpU/xrFT3E2gvdw/fFkaRNyJoExu8/0QU8jKVc9sCiEfCI
XZqXIWSb3F+x8XzUBkZUOWQc8TLfOahwrrbTJz3F7CIyBD8cFQEIjmRiq1KYZ03808bOfIP8pcw6
B5bU7ibwYZ6GxN3D/8E6mWP05PyPCL0Q1T1OrT1joemXVqScg4SNd8lyYvy+k4nGfWSWgZuV1pyt
P5DTzYmZvrUR6g9d+/EAHqOLoEWNW5hKe6WaFaqtBMS1SDA1jzerNchGV7q703JP/VA4n9s+psKx
QvIR/WynIzdfJEh4bkz9p1Od62crikNoWEiG28BQt8gD+DFPoCExJQdD0DGvxYuVk6jb5CPTac7F
J5J/WMZMBKJ2WbICSkNfpNgyP5sYR0ZqvuaaIX76riBw0+O5rmZ0TF3/yBUiqoJPZcODcSAbJs92
FLUSyKqYDq4gqg9kHZ5yQhfo8zfUuRpQDBqQYNLi/FB1VctsoQaFY1TArQscsy29dOB3nPO0lNZG
qwxMa3280XQZ7LrUeRPfg2RQDgt9rL0D9+gP+WI7azDsa6hXO+U4H3bS9juzRMLKJ4FlUx9x5wRF
xyZelhc36M56gokzH8XL99bhcfZeRoDtIPuqg1WYtPvqkcEt+utdQpb2KqcFeyEd7BVogNp/vwoa
84lP0YJcZtOJq6GH/vPV6L4aQ2PefA+t4ghodDvhA354fb3tIh/YnlVFX4pUTsPD6cxUhlBe8pNu
rNlq2Y3Mva22IN+bGVVUnHpD5EjVeK9UHHR7fP8nxdz83TCs6OSnlr7QBKPHGirRipwNPI6SSZ+f
8JlIU9CCVmqsezr4tKKqX40a+wOh2uWtNg7f7U2cvuUpkjYT79J5D7A3pYaF+ddEAwQ+HiLySfS+
CyQGBm1BfXytUrIm4EkcRMInUcli9vSTH9XAeH/PnFqHHhgHP8weyizHH6rhqd2ijtC3Az/mxnen
6Yq3D09qZzyK3jZvMOODt6QiBhlnUVVFCDGsJL5Q0hPD3g8ZmGteliHCJql79tYYJwPWrv93KBDp
+UYEgtazNSCHSfcDzM4K4vT0q55wqVJ5FRerBVdlB6T5Tqah7VUacqRUTnEL2B1AkJnRBQLjtVFd
d+kTfH/ClTchRpylMgb4UpohOGUM/T1G9tP3BZa9fYr1sNkWY/0zHVSwGyrcci4npm03GMnTCTHI
qphG4PfLekiBctEW0roXGac5yE/j2fuAldKQhAFvLsfjepKffUWEbteke9iaOXTa4QfDd5iCdVmc
PWQKRAGNd5na492mEVu5FO6+316GDClGlgkgBEiWsJ00cgF1Mj358yXOc30dNJpE6zEFZ1mdXZie
Qx+qvesLXn1fqobKtwH92EpR33zaM8Bm4mUZdf2FFKK1bYh+C11GbUxQEWtZG+ZjzCZrGQjOimUB
qGUqdONTD8u3evLV1TCD326RD+cEvQd0AJ38IFW92qk4BWC+r9+vSNdETKElNrY+AN+T6S6ENBUj
cRtyaIzODZ7tiKtnvmSh/GjCPjp0YCsf+OknaODY76RDzvrSy0lzVXIYtqVrxg87V8kjkNOxt6qj
6PM3WXT0a+mhX7uYyZuWEaZrMcU89DpHhFLX+4bTzqJuq/GlAOb9glEOjhNn7j0yBu+FyZ5Fct/s
2w2rXRJ51smYzO4FOFO6tAv3zyQ7AxKvpjFdzli5UljVVSOzdy3TSfoDE/KLKdO+hFI4FkPGNJEa
LIWieP7+6vtSBlN45qTy1uGJ2BBwDz+QHGQgC2y3+gM+Hj2PIiy3MonCPyqFnacoMTzDxjwbzNO7
BCpmgXAkwXPKp3xmZM6/ngUCNDO534BgkuIRccbcaQ1xXZ1TnEMTdGCvFfpjGDGma8qpXjMR98sg
sdW2IJePtqLoHwF3Jc5N4xRGff+A+snnOT2TFQ791+zYYTrmWF31RxALqCfasKKo80705xDpEch+
T+Hs7CaPRgBJAIOpetIkZY+pupagyPPwCmexWLXt1KF59wheVsnZJOqFBh1IhnEatVOB7nJTuZmC
R1JVNbDEHpug7n0FONfg9nnRLjOy+khLn5mK1Mi2dJJho4TsF+hL1InYeUWdYOpra0A+GTT2Ju/K
eO+WnuQe0NsCPiONxWSVDSvDnMprZ2ANcOddMiN4RYdQXa2elc5u6KL00fDRgOU7fD9ZzOf3ecQ3
PEZ8zKBG4XX9/pLjGiQBXfjFJmktHu8q/nB5WHfEiQcYYDVzi5mN/IH5+aRZrrbOS33EAUcHxKCZ
BFpwsHbfryefiXiP+x9Zhca6Z1fjeyptLNiGcwi7kZHWKAGPm7RX2w4xdE11ABtlG8GOBVsH4RYD
yBJIG/b6Q+/4u5rhf6pCAoJwgldO9/DZEREDLwmdYAhBCyHdp0X0wJx3DTFceCGTWcnn1g8WOUq1
OVNGn1I4R+ICTR6BhVh3zbMdaCScGMtDddV+5agrklznaNc5J6P9AFSB97JgniX3SDhAqJFDDoUa
rQqZheWyKsd1LggNkB5RAesui65Ghxhr/LRp8BaVs89sDcvx0fPWvfsB07xZIOImp26dpodK+Rc5
qV1v4OJ05R9+xFVs2xcvOIbTPpIfpfFpSfPGCJAFJwKMDPu/CI9++cMG/VyF9EwgPwcAukV/yOP+
AHyGzsSv4Dw1u7SaNobBagN6llLwnNEUboJ3BzUtk8iROxGBSwtfyq2gRps4ftRjCXyBijPtoY56
624SL239C4Y5NL6AtgCkAF9t2+6304wHsY+NfOsRVgIQYpNMaPgGfaGTeKyZ/s376h08mhNdsrcp
hkX7A/fCrs0Ohr8nX3ip59oWmdwy7u+c2YWaDp79u5jxG8j7zyovQEPny3w8ePIztThtgQluefvZ
ptdN0v7WmxPecMt9jKZaCVuuYgWtuHqZzHEFZ2DtIVK1GFdLpzqHWo6RedpKYOoWe+xcNQyuOgjD
XfjpnNuElkAfIaQz2Ybo7ilUbzoZ8WMtQJsTmMNBI2b5h8h+dKARpKAWq2aTRQWBdM8ACKKEida3
HOKPxMVuJT+6RX7RFMX7mSCP6nHZ5DmDOtqaQZqsE4fWbPVKyhCdDwIXAGaRWHH1jPY80WdeTGBG
SKwCABzR+XTR2g3ZHgWT5rufTKphNxUrq4OF9f94Oq/lupG02T4RIuAK5nZ7y03vbhAkRRZ8waOA
p/8XeuKciJme7pZGoriBqs9krmQu9mUOwRbuDW1ItAkJn/FSD8SVF8BpEJcycX5lBIwKY56ldyVv
KXh7r6cgFEPwYmt1nKrsvjDsLaAnfH68YSNXfvab8bIghbpj8razE5u2jIRxYQMQJdzve0qQLobA
aEp5ter2azTTPWlHL5PJpkVe5dztcxwqDSe+yA5FnlrrxRgrh/aYwRWuE0ncoItcOP3wuNP0/ItK
7NkM4nPeO48NyBP0PV/lwMWi9DN4C/uOT2M7298xRmXUSivtg70d+zu0OptEu/dBl2Mub0Gig7vj
ne0z4477gUw3LvbSUMeqMbZqQqSKLGB0AKYBEkfKAplB5A8BVOTYx52Fe5gOnJEuJqEpPlXKwv+b
bFMYgD2x41OknrRXHZNRrQr0Oik5HBkDukxea4LZarRtHin2Xp6eWp2uhwFHYqjCE+rCQnNiIRI/
4Y7YmywgmHjOr5JdOuuVc1HGMyi5+i9RUvAlOJ9lZfB5aAi78pIa86kF2uybjKbF/OCiJvfhCSQ9
R2QZwvo13UNVxEfFBQN+ka3eCZ/JzmpKBFjTK0tjzIGdOHgV7BLjxH8M76vKn4dw3Je1fQ/zBTJu
EhEAJ6MlzQ1KQ/ynMOVLKe514SOhg4NcgmN1xBWNYbNC6PjEvAJL+rZJqO0tzbypa3dS+KecJOJq
RvIRIxvl1UIvvMoNXKI16cSSX5V67C2RHuhIxOTkcEzErs0zD1fusoJhwNnin5zN/CnK4XtJuU9Y
ZZlYtc15IJnF/5ebYLD1hxZfqim/xzknIYnX0p45WwbvT5KVOxTEieHA5hW8seJcJ9UvwyJUadY+
rKGYJm/TbLirMB7Ad6mfzPnMhmRlDzCR++qWJIFBoRWeUaDuSLX7ZLqxlg4Aykx0A4Swdjektdp0
fcSyi3ldzUnMY5uUO4tU5ngIN77dbKuy+Q4Z0h6GubmMSCUItFnnymbKy/KFJGCOXQMoQLuN4/Lq
KNQ5RrD1I5IGBATm1t44dvE9cgKh/d6TlLQeHPy14M5jpjicxZlVv0MO2fOqbNwqvRh+cwhZUxvV
fC9VfbHS8qUph3vgfcvrf0ksce+AE2hstTO0tZlLzUzLvyt88zd3/X2WPknSNbsoZlxjr+YoW5NS
fCbd8tA79itQ3L3nI4jWN1SIQR38jWa49zXrU8hV2hN7awAEhM8VUhBbpUxX6BKte5eXqAbhCcnq
r+ErRu4Pd0Y+yWL8q0CBcQrh3e3Tb9zKaoNRh7FiaZ8cGT7OFsLVOIEW02wiB/4AQMnZjY4NI0Db
9TYKmiRZLmyjjY/eB/XlsR7oBYVwKqHWDqfpVxJOxMVYP4C7f/USOLAD55eV7C0HUEVVUIkyAChg
2MFsXDNpA1aDdstXx7pKftzYucx1u47ju0J6a9iHKK/z59DxN6JfqDr1PjWNC7mWrKXhHsgs2qmG
88nJvBOH74Mf5hhlkMzb2ZbJ1i+9INGn5q4ygtfBbL7QCmYQMqpoZ0bGX2a1l4roF+LYdmLyHkCt
wTHDse9oQkfFdoqruzYwmGIE5insYJxM/4Tdbdzob3IwRg35PinCa5Z05CqK3ejXN2InnqpU7RR6
yU4w54+KjRE8WpV9iFD3rvKhQLnQYBq0V3Xtv5gQJ9bQLAlIQqUNrZEwGqg0NgYS0p1WOLofNSHT
dUVyeMhLE/bFwEJgehpn62OES4a3x73ViRPz46Q64tdNi/KYq54eqLI1QIoInkd7ln3lbYeEgrZg
07ax5F3MhLI1Zr7cYu0Bnoyqca8y1hskf7lZggwH6W313aGHZJK2FXgNsFjZgixa0dkw3eudGM2j
ENHS1GVrbOJXmfprO//26N77LNpUVXiq7JeEhOkI02kjy21d+G8x9WfJG9Rwo1T9a2lT2kjz2BhE
40IuCwH8t4SD2EXOWnq4eaV81Choel8dMnCvCIYRSScoedudqMFlMBe2yUUxsvKzEyHyZyP9a9yI
izY8jBVeqexqCmAVGROtWJ264TEPksfW788yQ/sjufDw1iOxWmJMCKa/mgQNuS66Fu7znpyYJfzm
N08pQyymZKsizJhiotlwU/NP+9WLnIGh9E01HVvkKpu5Gb/GgU95Zv/Ffs1HV9bjsnhMgvI09TbD
rJLgACqkqKvyfSchahowYFkuICB0KEJjVtJ4L1YsF+Mr4dznYq7viqj+l2EDWHta3TIjeai0Eji5
nVeJGqEvQXrVNnKribFvSQJg1naQMk36Zdiea5Q9/5SrngpU26uRjZ7UxjGIdbV16op2pF0xkuIL
mUhmgjSDRtBvF0f3n9cEd35v/qG9ArsXW8ALFkARKrPItM9Wh4hBme99KF+ipnw3dfBEHm5pwcE1
eF6I2WJujB1/oydkWkrc0tzv4eylQLL98hIgW1wr6Jio45nTd4pU4+wfWnK5fm0Zfy2ar3+Wl5ET
m5xCKqFNYuHUmVo2j8XE/LdxiO0TRY3Km8Yzhg3EWyvAwq69gESGoMW6k/v7EqMRW36LceZkbJFI
uyvLGvEqFc3WQ29qK2fEs6X4dRr+bdN8A2LkmYrhlDnpvDEhnxs52UciDI/S6/4q1A3MSCiAXC3T
E6s4DZGxsiKBJhlK6zw2717+4g8GKqkJVXfBfTTGUNz90XTWBpgfMQVvoczI8aiaaQWhcaqsdJM4
sOY7qi8kHMQYB2RGTSb7rHTSWzyc6Wpbm/Y+LAvK+Sn01jGrjk0W6Y2TZ6/LKtmZ4fazEf7QTMH3
iOPfc36zavkabDnfi5FOWYzpL8lwixVj6PfJhYU66CGyS0vGLyu/PBKN4q6nWXyZU3N0TJJVlkVc
gsiumoWFGJkdfvLZOsTUImWmgxit16mZrkVDoAwJKlQaC6KPdJFmgC5ol4LELaP7VmjzI/efp89B
l7yA0rv99/9gY0xAh3F24f4rr/jq5fhYT9NFEfcIfJxPVgacXcYidbDQ7CRN8G5EpDGyPYOgwxFo
ir+qzz445g59ro8INyixInHG5+Izkx1Ax43vRIhOzGytZx+LDz88BSys3Jde+0jI7NxZxZZL6WZ4
BwUVOqJIIp5TW2szs35KAneXed3Ksyx3l7Cs7bvmXz2KaqURgB9zFFOJcM6BNT3Y5bOpO7iCUJVb
FfyYEb1uHt7bhvmW+xqzMbaLtcGAbeiI/Oqx7uCWJ3+CtaiHxmA0h26VVP5tGrC6D/1jPVQQCUKR
r/H4sWO9pj1WyKThxa6Yl9TMebu0OLoqojSY3oxyJP5c25COzJjYMbVUIuBKrYhRCcq/wix/h//y
ygv9p7zvyrYIJRNERTZO9893dx6zt4r1R5ulL3nCfpelzmeG2BmlAKJe0yGvmsUfh5TzvcRgpE53
l8KzXZEiKU/5zfdYavZ5ypsGkDOTp0QhAEEgQsC3C/VXIs4CHHUHnPmB5dPC03U/ZcozUME7GzSL
RWFAiEQzP2QUyhEHQMEcH54ZtZ4z9l+p+jXzaiSlicGDwhUMf5AKqixx108nVQhQrywsAoc0CsMi
GsCQajNZMNBhCfjsDzbkq2D1cFeQyvMdUxcaccG1XkK8Tu36rQop3pwIVijmIjIip69CiBf25riH
hh/qEEBi3w27YLqeGsxzGX6b5q8ZEwGITsXZRQbZwWYdHMYc7p4osd7UpI9mtfoKSu+1w7sMu2OA
80plgewzXbmzcyNRlQfh2W/abf6QCOx3tcsRY8Hwk82zSuOPIelfQ/dhaLkxveI9yyT6kGHAAixS
yqmygPDRIkgiFpr19L1vCGYibb0v5vSt7qyTkTBnZ66MZ5z1fOObl66G3oit51Yt/x2cbG3rQqxK
nPF9zEbYLL+ER/+eOnG7DVPO5ClD7uExmIEqct9HYvFP3SwGullKR1O52QOu5Tge78YAUlqXn2eN
wBURgCH0p8ZbOYY9zLLgFAG/E8ToGL57Lzq5tWR+SIzyLTRrhWR/PFoaxwdAgnT8sju8MINaPNtX
IjYxl3jQcDun28xWQCotvDHIYM1K1P1nUiTX0mYZ0gyfnJLjtuizxzLy0Dm6iJRCWtgh+ohD32ZA
tiDGfICDoGSBoQcHr3bvs5JM5t5w3xvOvm76GQPjQ/TTcRweqsK46gp3R+o9xYXxnaEpM8TLYDOA
cKyfCJPA6JFKGLGOj1Bfa8j9sBfYzDb4G6ghHP2SWOYzsL2LHc2P+KkuMcbElTZ5RoKUj7qau0Mb
OpvKRFFspDSqZQVPzNf8E697y6WuabtHOCMjHqJ+qkxuY6bqXuI+4mr5znLxmMH3IyWpIEaoyY9l
7tqbBMUiGO8fj4TPlZz7cVPp7tVT7c0MFYIiT71ban4b4mtXeI8FVSK+C9B57JMKzXswPdYl0Ms2
kf9ci1wuFQNpjkn2BAiEZckynqycBTKAGEam7TttD6oyhzjbsZfE+ObHTkHLBWLDWqm5I5rgJWn7
9+V/qXBfjbpnpsT0THgA+NSu761X7FrbSMTf2hk+yzJFVge3zDfQkIyQQ+2UmEtS38Ii/zO495sC
RGkTgUUraTH++zPIAqum6h4kYkp4k7arr+PAHRUt32eapCcJz8zthlswmtfOAYwsNZ1H8d1QMJja
uY9stK9dt21iKpXMGmGcqWBeoZnfODV3J0MylYzPRqF+HD5ZvPXEPM7MsDCUc2k9uUl3c5wMkM3y
TAdLpqRX9qfOLNkPwDwUNg2OYx6C+iHpSFV1CvOXBcQpbMoDBNBVINNHL6l/qDcYI81/y0veUnjl
5rvTUCBNYOVxudFd5d/jIK9jYP0MaQK2u6vRT/X0iQgF6navabkonMYtFBoG1kV3q3jekrr8tnpK
rih/gBOz6zuGWdZ8UVHIJEOdVfOezARcYIBCZ5PGz7XLQ9i6P8vXCLjzX5hEX2WUHiEK/fi2g/2J
ZkTbjbECr4ZVZgbE6PSk9wXrvpAkxVUx4ldqVw7i7F8ARV3AhODjciP93rreiQ/0Dtft0RlkuU56
8tt7khUGx9zwiu9RdJ/mGaCHXMZybkvmZ+nsZuZcrpnxwcc5DbF0P1u3WzsVdpnB7gVDrPAqlkea
2BgqdRuFeHbVAXEgjMBl0ZX70sCE4Iyk2XZC0LuJm86aPws3Ga5a+x2aNB29a+8b39m1RsXqxHX0
GmLEO+oFBoFl/+74+Z8WmB4s/MHrrhmI4aunHXIq0sqm4DwgnmVHd7E9fbFTuLS4oB+cmNnxYEKw
72o+n9yOSJ/zulvOjH3AXVNBCiXzDsJJHfGdrwLzYmYe2BS9wFKq4BIN4HIyk/FaNWJzIN5PKSQ+
PskOYc2nUI6gspoeHaJd0bvoydhAcKVoGaPvxtVLZtx3YnnlVpWuJmWtENs5ZPPh1jNp3fhc1i49
NmlvYPOl8uUxA4NNxHBYhdBBFUkxLYgO+yrb7F7EzZctSbfOUfFt5CcucncVuWLVGGJBOqJ7IKjO
bwsT3AolSuDn37IwHgiQovpmyoykrag6QKDFzU+qYdO1oMzB/DKXA09fJncFuVNjD7kpFTWjLvc5
y0ma65Mx2LXmvKA1aK8mPbz0Ptnmo7LIOmbFfHYWF4QwvKNSRXTqC5NgkWK4i+dK7OOay8SHag9a
KdpVzPvWYQHjcKZByk2G/qwDkR92yV4gJDaJUj239eeULc6EgfogrPidwGkfdZucpe5TKjvilWb3
c1bm9xACee0Nfo41HcCl2Nu6o6hzY/8hsCIy7eCMAytc3NgaaANZiuyiUJcz7NQ2APbCk78pC9ZV
oHBcS+Z6ZqjvRMgy22HLEfJzM6/9iojWW9UIbSmxisj/tYJ3Vvx8ca/wYYy1aRIeZxTuvnBIICbS
NFn5bvHptdErOlwsvHLeJzTo+4mMCkYJASq3qkG9F9+cEP1B39FZVQGaCbZ31SOTK3vbt9NvVwIM
i9k9m0x7+bbm66ECwptDbRc1EcuIjP7Qup3qsjwkWU3EIp6NVUm+HnFN20mPKOgBhazsKvkzCeeW
dfnikClMtU0v7tZqG813xFwY+86YTi18+0OaTa8S6spKZ6ehp/ApY5ouo60e0ZUia8NlVvMgghga
XxqcUNwQA2XLAligrsbb6O0zOztKm8bLEMQsgIRtSzw5MTSXmFUq4nBKqpIA9V7hOhpKwt1dGxV+
/jYi2Mc7Yr157I9d+AahTIyNMwGaUbADWA+icnE1XYrbQwyNaIogFgu8AMSsHcsqujAVulrotKvZ
l+t7b0igrBbZVxdNJ9uMz54T7wqTfb7TPig8bZETXOrF+sNvbg3LFIG5m+gXuatHLFAgGCqZhP96
3Igkp61QKp4IqjeGWzy05L1lYCxRoLEmOenRb9CCYeuJM5L0LO8dW/13kHR/lIcfYZJ+4ydYC0yK
5FIQbc56bJignJfmP58/Gyl9+anvEfuVc4W5nlGbSYpCXqBa9HuoNgLT54j8AzLAPSmBlGakdSA4
2/z3o4ll/TBUq1cYL2XHBqyRLNiLJduold7Gg601m+PJkwluLASZ83I5laCBVWm9oB39NhXhKySl
Hb0m/QokabvB8EGGxMGqy0tkEBZsNM8IyvYudSKprNfacTZzNr+lBFS4Tb1J6B7xstKb026jY9ZP
TY69t9QpQLj0BBDV4zUYP30ZQybunmyXoVI/YrtVsbsK2NKvB2CdYIGQHNE2hBKzrvdUlIlHTs8G
T6i5amvcyYpXxWqbJ3smiLSfgRMFZJTnerxv2z2gyZmfnh/VkD1lZfHi2ogTjeUbODoo2rl/YRSU
HL3JVz5bbIHRdOK0TB/mMn/oOvs1cknfE/X9bFWk2tmXKjN5gO0WY5TCB8H23hv5JS2ze528H3vo
Q3Ls/Oe2ihHk5Oxb3NCAUuGcI965CLggYZyXvu0vQ5ncCC/jWpXTtQOG3+ZPkPti/mj5YzsSWt5F
Z4ZFKBdeQxJXiVIhoSjxX8X4Wc3JzfHU2XDr56osL7bEwl3Blx4BC1sj9CbfH75cp/+E7UPvR+YO
l0K4nQKmRUZA4mmTdvetqVmUU9TC9fCXbZpRB/dUEbzjXYyPNyfUr77Nrt2tZWq+NuhoQ2ERKxN3
kEaojpOIIlZfZ2rflfHp5hR6Cm8JI3KyXQklkLzZXiWow3T0kQYAC60HZ8y5cueQQFRABavgo3SZ
xacJFCw58LYlE3NwHu5lxQYdXqCPZbfHdK6NHlPFMV3qSw0r41SH/gNWnT+rrq5dMP2Ao8Hn7T+n
Les51jmoY3vn4MforF1SAzCp+F8Qtl7SgVDzbvk0heXAVaizV4Bt7FQ4AFYBJxxDbrLDDL96xp39
2feS8J4EJU4EpQ+wHOD+aAsZNdhi8CTGtQgObZVeBSX4zgoIb57is+0wUZo7eqQClWp9yXn9UxBV
KyB4mjgexlf+LpDRnTaM0+iDpZ59671ReKBtVpPxZ9a2N8rgjOhuaqQ8CU72yAqPm5ur0dvbonjx
UnSBY3oPVGaDMOL+rSxJ+nIt2MZNRSBP6dOHSRyKZNO8Z6bbbG0SOFZpUxeEP8yfKJ6fi7JoWeTb
P0XAChEkKp86CWpiVBQVxHIMFbCm0Y23KmpeAcGga8O1dy6xhKDeNY68d3uytHgHZErUPVcXJjDm
wzOcccf7waa6dRl7WWF5CLEcKcdEGjB91QFDWq8kOHCx0HZOde8kBM5kHpqE2H5JXcKB+aa8M6z6
4oXdGxooOV7fgaHVUTl+fXSt4a330vSg4wZngEf6cOSf5Rg07AMR6XcDSxaLWOkxY5yIZX01ZQ4+
7tL+mKPgrXYvXsxG2upzph618RT0OUa7lPKhOrXTdB9UwJnDEDTfED9g2FsmyMTWNaRKWH+iGnFc
kP5JVGu1b4zm7PfBm12Se8IjNCqmT43Ju4HS5aSG4JqTIl0MpQPSEJ1JUXNEGGLgjEtY+jr51SC0
cFLldoaURO/aPvgTtmvBNeRvJgTvK9Px92PwkssMhmaArKKrCCFB0JRkFZWFHP/q3ofKTqsvzfEl
sPvrOLZrf+B3EaEkLtI3s5XtXThVGXs1zrDyAjwujVW/4zyh7reHh6HwSDpDiFBF8k33+WNoJ2fE
WOc5peqKeyLZ7RK/K1QuUsd4h9qaIaO8TpVNE5kyQins/GcYHGzQeABYbXsSLSYwALubnvzZ84n5
uGuq+GEMCA/y2leg7uQY0hKkSpG2jBgCn2/3Cbvm05i2NfJnKOv33tjwHWg4GDvfxPfno/d+Ta0c
xHp4oQq/yDQ7zB2hCE2OnyUHLGUbTMrxF0UnkLnc2IRycErzy1j525RZz7gSqNk9dZ2l/dezs1jH
U/HJbAMQ03g3NQ4/s8Jjk4z1axQ4Z1R5XolL19bAya3CevSlheiVgceYneHDwYxjmE3F2V1iBoKr
hAROyc7TFwQJ9VSVQ4apICeVvJ4JtVTyLVZtsBqK05iP+J3qNxaCt6kxvtG80ZWgSgrfBpzpcRg+
IrP6Glv/p0JPNIfuP/mR2DTTxsTcrTZxnzo2xDy994bs3UJ7Co6R58C3wQjr9ntJnkYwnpy9fAzI
EEyiNbwm+1AYKqWSQrYiyXh/y2qezMQOn6VXUVJ1e9Fyv1Y2qyfL7f8NZfBaew4FT2KTmdx6u5xE
DivDntG37XfImt7o3U3r1g89qXUsRK4mgBhAPgfDqlhxkLga1vVB2PoxzZqSm4YmwJ38s1lTQPbg
hvGy6UcWagZdGC4xNDs1ApdcZPnaUx8l1b8Oa+7WCTe4QbgOA/LAa/k+pDWXjFHtc03HHDNHcrvg
2ubmHrMtoRChm2+V1SeEaZiXkY7qQMTdk1fnDnV5TtyiB59qTLitgynd2INNkAfAc+hk9oav/bEs
l2iLpnp0cnUXyYg1MqCddPAV2bHGhjFsu7EyIgii79BHmZVWAJEBk8YUwepKfhhwCikWYYt3pzJO
FZ7iiiKsxGM6NfFuJpEtrD51NWIpNKnWZwLtmY+yrw2g4YZshou2sYkX51DNOvnP69FnR7D5VmFx
39ce/aZEW4j3nrW0IKNYt5TxefZokrOL2YDgm5ZUNf3IM8ZhYdPB8N4l6zbvPoeBK1ZlXEy2Szmr
iIVjPeR/1757TTxx1xAYt5KGR7LUYP5gnF5OGRIIGgmBBNhuCWm9G5goAjajQLTck5kkrwLsI1tl
mz9mzvNmoMcmZMxb08MeCnP85eSHqCEfLCsENVSws6BdlHOenaTBTlsy8VrCp8kTw1rNWwuACA1w
b13Zyhw4JBTGj5Uj2V6js6kohaP6psuWGCPpF6uFObgzW6+9drCDVz1Sqp1F6KxKArnRHdkqhYZg
Juu7sQjfu8QipI1HNxHh1hJkho8ymDcN0v0cy+CxJRG9SZGBWPFzErrZNi3NTSn4rkeGiQqH0JZt
Flgho3IdoT4gNUMxRAtL2AsUWwYED5954n8U/7F5zun4z1wuu1jkTwYE5L1lLraduTceWhHBrrMS
pk1Ytdzq2WGgdU5qE9N3aefbrG5xwaXeeOh9noXEVw1dn/udDeOwDRy3ohnM4q0bs5o2o/TC4k8F
4wMFfLh1pPjXlHO5LQeJPyS2CKx1p0PX8hpgTIFq3PfI4d0KhV0+098EEqJccyutiu3wyHQhorhj
NXeqAjImuNwrQiEmmGlLbxdNN7dkvZyy1DlRD1Rb0YEXthGh+UXyPLgMMJDBiw0gG2sjO+mvCmtg
tWqBKrONI6XVSkPhWfnEEb8hVewZrUKJGmKiL3QXo30hO2iMPzRS81NmAfyl3l6TnSe3UTjPZ/TX
TDGynI4jdL5iR1lr4U4fSa6IOwsCTejphLVlUmdi5jurifdl3vMISxFtQfSlcLHi/AWHHBsOJ5N7
FPH9RQcgKpAmRum2q2AoAfSgj+gw9rCgbe69QsyryrKdfY3F+Wi0EF9rloUvQT3vBt++M+a8+ONk
2sHVcb9S3UDKLeuR8IXsJ2l6RkcxP9u2FQNtm4RR1q3O//4RuU+BLwjCIHCqa2EZ2WNek3nUTO+y
Dt5D56PVfzUQ0sv/iKZZ/Y5f38Dn++xaJlpxbuPLUMfFEe4rI+VMBdvK75Kzy7gVyUECDTtS9avt
Fw8yHqx1w6+1tqrauP33F3T0+THOoI9hv10hD/deWB0RhziJ5sr6myFdLXgU1Hwq4fVeCHUS9zY+
ZGBTxLmm86fRzt7FT3PkhLml1zh+nct/f5lTP0Uqq3Zl5D5NZC/50FfQmdXzWzvTJ46lXz4bjBu8
Oui/wnuE2s1PuxSMIuqw/QbzBBgqA9M1Rr+jb90ifBMP/RgeQetOd00E9qps3ynIEOgPnv1iNH50
+O8fM8eu96B7OQ/72T2aFpeM7QBop1Lv/F0q2vowkSHHeFRciYsh38+r9HWI8nRddn11KacRPJsb
HlENoVvF3vLRZecQpqO/tAXsqslyd83gogLwnz7XASNDqvDRcsjCgKmzEjUBKmiPBadb+dHWoGsA
kvR31uw+hK4wrrLEBKe0zq5WOy4wRmmxcwjMa6gi8AhO9B5HUFCyLDc3VTpUmyKhR27jQD5XkX6q
57b8mkyE8kOAKclu1HxnQqM+MTUd2H/FwRm3BILX1KVUxNjx5Rj+vZsW9UNezc+W50Et6Lmt8TBY
XFyNTrcCMueOBNlur40YqZ2GHaJsxhC9k1PvkROOqErd0jAd9qGRQj4LGJGHdRHe+oVfyMoE+6pC
2RR2frgHIUa8SEcWFfYkTFi63mSNg84M+foW54BiIa4zCP/S/ekNVdw5dpTfjf//72TRhkeKjv/9
e8fJ52PpcUT6SufnvMDS7Zh5+zYy08ysLv0Xsh0mSwVZQXDOQMJsOdYXuEzTH2YPeQkY3PxRIX7Y
jjUpX6yIEuAbsbsPvX4/eYRmpmBpJmLZjrQ+vI0MBrj5EbEtvNERmM6LFXOtadbkRWy/BRGC0oTt
Nd1nQrB70d1jWqmOvPUmYpjnOurUvdtWDJwWTrBMn7X0fX4ngmJnxR+mCtWD2QAbdYVGa6oqfg6B
bDZI2q1BF3UtOqa0oWbW6joR++wxOuWLTUond2nW8uMqBhZP2t860nra+S095QhCRhrpKeWiOYvw
q441gO5OJM8RU0IXCQrbqrEkvm5GYKzfhKU40z0d7UJoS8yLrPIGAXwbN2a/02buX/EAJ2vHmvG5
ZQVsVxgQNQMg/jbzvN9Y5mcciNPBd4rxNdBQqarJnUAez+OrEMYHaFgYd9OQHKGUNYTDee3LpKaF
MNe9haNlbGtEzfsgi4o3BJReRhZSbxKF5IhGrOoUNkvmhjhM7PBQhc6DWOwudq7KvRzoPlpCrdYN
ywgsCROMjFFuU/7VeWhBHKYT/MZ0MKaLH7HFsaJpw05Inuya9fqYd8fOqdPdfx9Ppn8KR8f3dlLc
typq7+zcIN5AeuaTw6GxMZpM3cfjVfpI0kCg1fg+4DlNFKUHNvdyvkwuEU+jYSMV168hxqensmeN
IvEmHzSZm2vfyPSGAT6mwTG6tTobdlFphOjvAtANY95ueynQXfVG8WA341mjeKYdKdkJRoQJcx3p
5EXCj3uc0CqBVba/qIuMFyvh6/Ot5piaprHXbh7w8dDORNNnXW3AZFpsyP+fAdT0eMxEEJzbePFm
VvaT6SNnmdv2AOAJ72jveXvNkP7ohCgP0Y4R/DPi+0VvFAKRPkxyfgnxnO9NT/tEdpGH22TU3xW2
jDxwwrUgd2J22+TqueV7NGTOk5gyLGbkua2i0C4udVCVF613cxVvxQCAt7vZL7SFbX6ZPUfvpTGE
pzJwQ1zoxPJF9ajvRVThqfA8WH20yIgiN0S7c7YsbWyDIOthxLyB/GMq2VCVG1vWCEiRAsWae02E
9laYjBoittRIaiZ1l9X2E/r6bP+f6akqUeu4ITOrxe87dH57i0FxKeL1msUsEjtTsx8IxsBoay2u
UlaZ3eyjxHd5BFROqENInLbAz8xW1btfyJ47zxr45nbMAMKQGZThxClXT3WyvVkQGsv20A9qdtGL
G8nrs1upUv+gJybic0/56ebNEQpfA4S0YYCBEtk8+MTKwzhALTTUg2CnnantuDAWbJqxtedb4em/
f0TFdGzgTT4IUemLX9TDtTRVfGEAuUbkGUmze5sGMV0lobB81yLzgj0n39W2Qv0QjMnG7pDAGCXL
G3eKRxzFfMI4fYd9HvfDGZfEFqhP/KoUBJlCwswhtF6+2tr440HkC11kElLm4wUsl7mbmO09REge
wRtNZCOq/lhPJhngKLib3M+edHIbTQXyO/eRZzLFrC+FN5R7SKB0DS0YOBD7EDzBIj5aUS6v7K6f
CKjLWRro6cJMZTzmFDqIFR3mGAtvioZnFwiHk2gE8zq7jtyFfZ6tO5S84Jr74tXsBTLosds5jWCs
ZDX6hDXcIN7ZvEWLqYtRnbNjXfr3H2OpJwywYRBlijh7C0h1MPQ8XX216S1D4gvR8Y7D7ZJUC3a6
1nx9dEmqj17AzPuP8IpFJcOn0eQKK+zKfhy86VYBo+OKYprdK6hkQbgzSR0htRTbZd3yTKQKcF7T
fdmNr26G0x3mmG/XMH9LE6QguVzLMsHxjkn/f5ydV2/jSNet/8t3T4ChiuEA340lWTk5u28IT2LO
LKZffx5qXpx32h60gYPhEFZjMC1LZHHX3ms9K1jX800ejgRRVnQhNgJi8CVztwBf9yNzqlMFN5et
qCZ24MQe0pJ6SOvZWsqOdniatP1T7lmgk6KPqdGbVwSV6DwVALbMwelT2CjFomFfYDtG8JK2666l
pUCqKb+XdbyxafAR+zx2UeLnjsB3Z0Th8fZTJPjyaHPYcUkat4jyvU4zZImkJPtB/f9KQ+kwMulr
RwGHT1YI3jo6tSy1QQLZ4M7VpmQ3QPF4VDkhiLaT0pRFb93m0Ftp3JyqtK55PIwerBvIz8Eg2pMq
XfM0CJDevjcb1cgpeAxZ1CdVM4GQ4KhamrR3NpEiD3Yz4ljJFQihJlMwxQ2MELGffZBhccj8j55O
d+G10EucICfFZ1bHRCFK3H4fa5K/gF2uO5+Q/qZQIjobAwgvwYoQpzJNYo36BQpoWnz8vZ7Oi2ob
FIRhsiLfVRG8N4k7cqUc137EvQElwopeMqlJhhPWRjDEW9qjCHajF8fAD92TspLiUBQtYhOEKHRp
K8A6s5TFK/70E0+uralzl27XAFE1iJGJsuopp1sP6d+i9IVqgDy4Tw63kyF8zNujyyDZzrtD6Y+0
yhh6vk8lM6taGdbJKJFH4ap5H5XU30dkdAsHDW9al3B949sDMZbrHmHfJQ0dsoXcvnkDL/gSjXH8
IdxwbdfJelY8PbjwDEjOQRYO9fXx9mqa3ZFDVDzdXsGgBhrfPJd13d/VNfHhPDMy5pQl08Ywr55U
nLMYO/jFQnoyV6e1GRLOiCnNm2umIDWOmQijeyoo4qqdzEWbVe470ZnPNd1lQeeU+Gt7OvZz3nmV
2mQmWliwaCuRSjikyZMM9YuKXPEnAT9LNrKYP6+erY0fsaK9SlvnHtENftxq8JnL1jUfwnzKkUTs
B4T7WKpq5OFmvb/9BO6SIiEagNfy58SBFNY7MYriL5R7mjD/wrzzOwNQ/8Jjyyd70vWPudG+AtDT
Z1KUfxz6sGWwW8gVWLT4DMzA2U598zTOr1yEAHeeaLq1PqOWiPD8gzZg8SLNcXZKhPYmdqLkNS1B
GQE6qU6iDZ+BXLL51CC2D5pw3twxeaasxs6FLCUSunYdDZ2hQYxmMfMEb4N5gA9hLdMaf++GqXoI
++43OYuaI1FLtIyJvr+dkvknTcwSIaTTK8trYS5PjCocs5EbmevWc51q0XKcdLm58fa1uIyXGQJ3
cv2IZRqHautD3GRy6HEDZZnc4BMxDrcNhNEyX0rKimhRb6ptHtNOeteOenywOjk8jOBD9BZHY5OB
pdKj9pqkbbKJ3The68Ry++lA6rBEJDpC7Li6kXztGQbeGYMU78OYEkobQT3xC2NXmVa3JNNIvg9G
jiCtV1djNOSp4zpgpOF2c8NN3WPmCM5eMwbH2O4WOrPA8+2Uuez/7dij5dlpfyaORyxYbqgr1Lpq
2brGmSvwQKE6nvSKfGy8/M5vOoNuPaVPlyTQH2+lad46wB+IXNEmWFaabu7QkWQz/Z9Ofza+O6r+
Jk1EEun3U6QD4jHH1g0SHaTk7Mx5Q/8Ia7L7vEtVUlOz+ka7Gcusu3jzZaCG9qHT0/ZBU75aa5G7
DVLzB3z2jdOk3TbK82TPOP2azhu9KAgNBmJ8bf99WehFxwa+/CMvd07liQ8iNL2ltEd7L+rEO2cu
s0+4xXI75Ez3WyLFMYIEyfH2k648iu9IcotaVbfTppjtRR4fPPZ+DxSYv9c8VNdRobwlhAsghoZ6
Igy+AH6VuxffgSkWQllcZNpzgp4yY/XW8qb3Fy6BDm1kPXdo0FYm0zyDFeKYx6W1JNTV/Ts68vfh
//x7ZuHnRA9hCctwDEG1KaB+6HMo3z8+3b6e/DCWwAygDbobKdTO84y/aAho2D5wNP46ocP8HA7F
X+dYOlGD1Me26+pzGt4//jqFdZgNBDFoOX6S3+HX30k3aX8vKixMEeT7h7H3wnUo2h9liwBZWjAv
Cf+sqzJ4ZSoRuJeJse6urAxrG4n09zJJ0SgEqbeNJQk7plfJazkNyVxpfBNsZX/OJyQI3XGlY0OB
MS1Htz+lbPVx1juMBrqF1xqHng9nx845JIrtQlEMeCf1LHb3fF9k+fLZgZksy9exKNSRtPH7KeYh
lw2iXmSQC3AU1Nq9sKWxYlfuI3K5jKku3327qghL19WqSkNccKJLtgIkX0C86NoJq7/0hlmIRCS8
6FvNXGS+Rge14dlT2KSRoiy7+HHV7LWp9Ii3Ixbe662DMB3/xbbqVVrY91FG79eiQbOiirz3er+n
4YrPUlVznVxCcS6xvLJH0OV91ug+Y5P4KAx5b4ahfozIPb3vYzivdYFfU/dSwhKqDmO+gXX+11cL
yuwv9z4tZCbirhSWrhufAzUTA9SRYWH0sGzjZHGi9RR4tEpUdD/g0sOZSomqYOGdTSBxG70dqU+w
JmW526AEzJd0nqoHhzSttV9WzBpTRoNdxZ60qVj4ymHsLi1oc9QgCC6DdHqtnXi6y4kRWKqcAQvY
XHtHadse6bS5T4ER02FGTWoDHMY8XZxV2+ZbWdfRGmWh99w05SO4KvV7in7SpDmWnJopNt5QQUcY
Lqv0NxMRnQlapZNzF8FvtOM40mZwyd1tuoxZ9RyQ5+E0Wxlwhy9YAM9mG1h3tF3YVje+/hAb0jgP
aC7Kehm6DazBQt8DXobkagbazp1KbddZYwAVh3Zi37uMvjTX29ma0rdZH/W4CbJ5QEZe1ypqrGkJ
8aF+wHtXLycMEpavG6DMs/aUtiYqmMhA1YCpNS0upt4cQjcqnw3lGw9tbS9o97nbzkIvhOnizMwu
erYqrdqaZpjSwdvRzxnWZOZQ/4RWv4EUIlZ9wHjC0/SS5z4mwIA14zGyBqQUeijIHuAn5EnqzJPY
vWMTsdFcN9+DU2v3v77CxOeoKmFbljAMm4VP96S4JQX+Yz0qLctQCM4hSGf6E2xi47bhWzVwvdhg
4NhVfb2xAOFiDCTwMAFpe9eyRVvFqvIXygqcU6HJYwSzLhqzt2BCCO5OH6A0xjkrKHKyzYB9/TC2
2hJmDnMIgmHyVvfPA8kkmS7UQYteLcP3LjjsLVV5fGD6bJWHpBWKyPzRxAArnB1UnDdNQvPuXI/m
C6R4xsdBuPr15yHnNaxIx6DIt3/87/84Jp/HHJJLxKEOeN3VP6Wf6uT1QB9GrehVQEAD4Y07re/w
KAlHW/RB/+YZyFT8UPVYVsHbWWgJT0hl9zbs5oPDR72pDNXTN+9ewzQY0djp4oSEN17qBFiBITT/
bPEPQKIEjDEsZcjXLJuxfOrsnW7ZLxg6NCzzPHki3XiOl7QyjXswYBqo14s/gVWK0/Ia69zsmoFb
rQqd9AOTIlSphHiFKnEegugdo5y99T0vwpJrxKdEhLtBF/lfsaHcpcbI65sQ3dva//lzsyyTtUr3
HD62T0UKG9XY8P2kwILCTJ71qcHBHBQ/qmZOwJq3ALLP/G1q6HuTdf7IRmtXfPQA3hPUM7G7sKGW
0Id082du2D+L+D2miDVD+YKcwlwQlJ6rHIpCa7h39EzxxDq+tygd11y6pAXt7B4nTaOPEx+Y9BGP
YGv21LusG3TYBblNY0eWmcEbpJD+EdlzFAXGsTRiK1G3LHMgj1aj0WHj7wBT+XQOmM5Z2dqLPHPt
G+48hLJ/K2JLHQwzXVqCiaCu2/kLW46LlhjlxbcM2Gr5AeNQ86C66FSydV/8+vo0Pud7UaewzJuG
p6OsAnAyF4v/uF8ThI666INyIfSoOwydE23rBL90m3j7vIqwz4kwY3YNWhQQ774Ixv6gWucjLWJY
7pFTX420jhZ+kTBvxC4Bubu3N6iHv815/Ld3SkDaXLACiaW4+vmdMiNg3IFVFJdAOAC/CWlLhYvM
iwlAd8qPntnIQVWxs6K3Ya1w425rYmjO3qQ/2rmtVkXfpbRz4h8YT5nmqIxJceVb35R/X4prPk/X
NFn/XEvqwp7DKv/xefoZVjW/bYpFNIFU0iWhQIljskw1ZGmGOCEWZYaP65tv8XPmMd+i0KXpUm/y
r2F+WmXKvBX1CC+Dv6ta+1MRsi+l+QEJRQnCc8DwinuzS0tYLIDg8mk0t2KQ79CswL02mknvAtPm
N2/q69InYFp5nuQdCd0Rn8q7Li7q2hwBa8R2u1VOpY4J0PxtQHNoNRIrsgkNNWzLNG6Rv4ptP6rn
b97Bl+LYZvn1bENK03JdIl1//jLaVoeRSX9ykcZYHj3I19jafIge/FUCSdW6EJLWZ9JtaaDw2AyH
V/abm84m7oV0Meubm03OX8PPixrRba6lu7bjeIbrfLrZXIUixkwj8lRCdQztrlrniYrxaaXOe1oD
xkcKs9XzKDvSBn2CXWi8goGFXh4LeUy0ydkBcn21sy7dsocxaEUk4b1NqozNsHwPmyFknudBAJaN
oVatEfmXoXsxZNgn7LUta0vBB+uOQaj0H1qZa3+51bFtRPhCfNvbZA7gK+YEGzZgGkzlOD0MvXor
5xbn7eQ5YF8yW5JyDc/woXYbbxVP4SWlc3CyiNG6y/UhepssJI9ao/r9reV+O2lR+6dwM3/TW01w
+OZ7/nrT2QYlDc9ZtkPsgj5d/jKxIpxNCBWCvM/nrMmVNVjNi4soaAvQfVriwO7uzKr0DgVp5/44
ZI/mPFZ2w5wmyRt7iFD4FSA31zi6Kvnt1+/P+np72obtmi7MLct1eKz9fB1qeQnJamJLUOEuOLpO
cZ30Rq3CoYIfOygGEm0eLOvI/YOulbp352DvvqmRiMzBQ0Mpu5WtqE3crPPPRTCb7infbydo1Ch+
R73Y3F62xUsEMtEyke8T3R08BO57nVk8jwboc7DXvG1U0qnLxBSdHN3ZU5y4J7qH31zqxpdtsG1b
puESkGqwzXM/14E22yWdPkTEMCvbsUDEZ9uvvGMPyTm+jPiyNn5QkGze+CdoWFtilJq9Nf9ngzF9
YOB9w9LCnnZIr998F18LVCoy3bFt1JICJ//8mPnnAl1XUAtwny8U04SjpjUe0HR0yBbpNtyd5koL
xXDglpy2HkCrZUXLs83f9QxWEOEl5SGcxumget06oabJgWJGYlHbrjiCMpLHeWxPJ8zx73Mq/Szv
gBpNw49YddPKxgJKGyWSD0PjYF0FSrwEBwI7xiH7q2Xi9uvf9V8e7raUFhWUJS0y4z6ni1a1EA1T
lmjhmPaCCDwa1a2JLs10tDMy7/tB1d5DWEH7ROe4H0ItBCjzlmTWUkVlcyBmzTr1Q4s3IkPogoCF
dFYjcs+/fpvm16/EMekBUIw5vFuqvZ+/kixEsMRVOcfHYyShdqAer8f2ZfKZU2XkaQRjYV4ZsBjX
NM7Y+BfJ0mFRuqsT/5HiiB5RUUDxdxNJTwvGjRinrYJEC9qYk2RDRhNXoN7wiF/59Zu/RZv/vKZz
Q7PbsVjXqfbFp7VHizSCwJsR8Ttda1CzSMKVGp5azxEHDE5/YDgC74KgMa2JzmPHbxzzqCKkO8bV
+ev3Yn296dgQMN/laSd0numfP8hEJJ4hWuBN9TFDKn1XpN740gfoHzwpeyDfWBy1It01rpGeu8B1
9nBbX3Tfo8caR+YhqVx59ZQBRMQJ/gCYo23tvJ7zpsNpZRopMLlKHW55c/rEPVSY9jsM20PWsaEL
nS56S5VOxp0FRSSp5HDIMvsdiKxzVGUNcxad4L1ODuJ9kDaMiP4/fn2erFzz7mxh0D/VXvjOkrSq
s3RRm+6f0ySdI1HF/oYNswHdRWjwEL3yvgYAcfUKU5AsOnSvhs1UxVcyWhdlyES/LuckcPSUXeg+
anJkIC/fiXNKjwmtkUWjRSCl5pd9VDi7KLHUg20gb5z0zDlkrqw3dYoaMmjM0lnBXl+xtQ+F8eGQ
edGP+kGgJS8Q64pvOoHO1/qY0njebd7Kecqen++ikbcTwoTPF74CHDmV56RygjdsVOnBykDouzzd
1r6ElMVXNyzMsngDw9Qe9alAY9KkJFyF5Cm0Qxy9eV2DHkimx3Bul6Wjh4cAVLfUsCkmBEFiBYk2
/LLDXrT+BBMxUs99gVisKYk4MxcssitSSAD4+5aJOjYgWiszvGuOE2EpndI5NVpQ7gjPCMBGKf1R
ZLhygbcO90EvWXRbNz8FoqXHASpAJ31DawLrBX/TO1HjT53lkxiDT+2uKpoGbaRRXyOnLDcuarte
NbP7rXmy9MTZJpDN7k2VyN0IMcEpQuu9tHx7bSeK7JYxy9iLhQwjmQyu4jBptjKbMbgrIuunFR9g
CObD63Cx9PaLF7kdCEZjejS0Uizx8tvrX1/C/7YU2g4PbzrHFk13MVcS/3g6qTEhgNHUYe0SUSlL
377mXf2HnmPoyxHcrBN5ySazXDfxkGALJcJADOYVkpr17DKgU3m9w7LqPwyw8yE0e5eUoKJ94SLX
63Fg3V7RcJzufv2+/6XCcfCGei4OWct0vlS2YDYx4yuoiBbg4xofgjVUCzU2wSrRS7CMfBWbHHDl
1ijkNgyhPDQN05wGGO1C12xvP7905u8x6fw/fbdHytGOJHrVJhnnmP0W8agQNJnkMXR666x9C58Y
owxqPq72FjPr3gjc5MIMuJ8jZgfsAeYPK0onphSN3NUC58qvf2n5pZk6l/G60Hm6mmz5bv3tf3xZ
jI7GTERgPj2dcOwedsM+IhH4rhsDtWqICtwyPouPrk/rxO3D69AJLLq188BkR1/eImbKOfEUUk8E
O76U+PxYYtye1OaIPds+99AoFC225gW452hl60VynCQWzhaforMykzre9oPxmwjNhv5R0BChtIAC
QN57uGmGjBEIOLwd13K1rbquQmnqNOtx9MlbqHWTigSCjhdSUdp6SFSX2109uShJRXyzug0yGf1V
o5dEtw3/FqJO9c31fns6fnp6uiYsS1dIk/rY+rQjkl0DscbN84UdRxZPEJIVdCODmxs24SXKaRr2
tAKAtvfwd7REPSL6icmB7/KHSU3m3RiU48bTuujam9iWDNTB7E0SrHN17NAEIn/hfiR3+V4UfbE3
zQSpQNfFz25dx/e66037rgNK4lVGYcAvM8L7ImD4fNvGYOT0Vr2fm7CCPXdp+Bi8b+3luhLFBrXk
x+1VH5seAad+tcicOXOj1o0NAQ/4t+bGUQCV67ub7V/qJc+hvyo82wJKa35aJGIPnSMzcQgGBO+g
yX1WRYszw0SccHuZF+VGRoG6VF7Pqq65cqWBz93aZWavbFrxm7wD15bC2f+BTVnUOt7sAvhHuk2d
3j4FMunPwbSnYwyZgAk8vdzi0kdjgJekXhUxoDQE/sM2mMhtiXUHiY/1zS9pfN27U5ybLtMh6QhX
fN7Tdb5t52Vioe8oxbQOk7Tf2pH9NsrinYvj7/vDEeNDVHTDUgAL2ge2P+x8BwINfu7pm1r666DN
hgHtYWagUsUW+LkhOWhFFbE+sQfQ0jXVVPFoxGF0FhP2+CZEaBVb9UYMo74Ps+q9lNaxY1V409Rw
8Cf1ptR4qO1B8FT2xFJ2FZGtpkDwQOOQseVIfi6B503/J0Qh98c3C9V8Qfx8l7mGTWHABylttj2f
alSbIDs8kyMeewWzG2WWew8Y/mGsesC4YRqeRpKTTzmJzX+fZFD3YE/LajGAhcKZQLRpCFLBOZuW
Vb/ym3a7ClEYTCNeRpbEbDh5gCL3bSCA7xPTfW/HufM0gYctgeM96ikpN4OvVSdbM95rv5UPLYEy
d5VXp2fvKpEiv1LJF/e2aRo4WKZ22bTc7oiaSWsNMrws3hMZBP0pKvJxnWqvVdoV2wDK+yKxGpva
qlSLMndbkKKafU1I1Q2ilnB6xu3fLFr21zKbIZozf5pcDw5u0J8f0oO063JANoYuGOQwCI4Zbart
6H9oFwHGYqWHjljEuQDKXuOQYllr9reskgZS6Nof8eQqR+AE1atwM8ag3udmhDa10cWaLqkGTloz
uoi1yP5PLmaU2tkhk92eTKzm76hMZMOUWhpJgwW19P6/p9HKe2JAr4pRwJ2VZf17GzOpqxw8KW0f
uc9tzF4UC8+7E0FpImPug1EL/QerSx+qHsw0+RsY2xENxSD59jDFq0WKDGmtWR5ArC7w6AO7xwHd
fpw47UqvlbVKTBfLdRnm92wjzSOkb1YFqrcmYqo4Vo8T+Fkib4E5fLNSWP+yUjBINm3EUxadvs8j
FlfLfbQcLIfubKocrRiHmjK7kxUN3apzRvOK9ggSwUrZuOZAwZSqr/ZaSciDxtcFqsmYNv6I22RK
gCO3PdFpjrEyxQCKk3xZPMeefuDvzZZhXTb3xWiGVwdKiKyn+NyYLIUom4NHgh6gSKKKbgoHZsQE
FRVM6ne9rq89xLmHJPnHlSyQnyvEpCUMMcPXgOLYS6+22/wWZ67zXs36kTDxnF1WRrPbM9lymUG2
ROq9q13V7BzrbmgUGmtLhaTjKGf161XG/vpY4inu8eZ4KkFNlZ82IPTt4RiRO7Wo+ngddji9mlYb
HiQRynutg7EH+e/h9keBU0IVjWzyjdKGyiIKjlppG2R7p9ZZD8zzAA6BmJXoYrjirxJpFezj1L5P
GODdGcy272oeXruqdCDRxv6xSlrjzpo079zpRnEcMOovwimbPmiq7kisS1/MXtM3LYF+d76bfRDW
O1yt+eQk9g9onyERG/1Looe/o0nNz5I0ACIPGQ2l/pIEL1KRygYtZe4+16Q47Mg/qFehbRSbvO9q
NKVucCyi1r9LG32dlsW8f1bqB5PQ6ARlbFvGNhK24KwZwTdbftoMX9Z2z7AdKfgkEPXYn69+bsKe
ZzTgnmasuw0OKPZjdThqxxqeVBCZRzfx8kOGEcAlhGQlJm3cOkMBVl1EvbzT2cya4qK6HqBzVVmb
YVpiEoNKl3f2vUGU3x9WZXywYA9U8ZhDpjJAo+nWJowkVT72ydKbwAwNurKecxvHU6g8/Q+rb/CC
9TgflU7DwEbkZDABWNizkSADqbZ2W5GtUhN3QNlVxrqpMqznw1A+NHx89ANxNwVwRMjf2BiTz7g4
mYhozAWEqBa6/IGx+5wb018bZK74HxycG7rfLC3l/V55VHNxWYtr7zMTrqyDHoDxu1PdfEdEEIWS
ECjKFOkju1FkT35X+MeCrCGEs7/ZWWKDvJbywcOiyOR4gvU9bgqpdDqvRBAzxoVXo9CXHNPZzwE4
0Lkj25vWroq9dcGcFtGnnE0z5iJyY4GNVofnBVsKl2EdrRo4jxfGQP19RszULoGhm6GWg1jKyQ51
0L8682ijaZlRYXF/cVX+Nra+ccSwGzG8bNQ6YxVf2PQRz+S9otEsTP5ntbmTsPRZvNoYWHmczjYl
5C2AeuA4TskySo18p6YEWmajV/ddOcr1gAViLTIjOpl5teFi8w7WfIrmiPZBcClYaT7uolp2T7m2
sXV8BQOIzCcmJL85ip6XUBulqHj6/3dqdOPt18vLvxRgnsk/cn7q6qj6P1W9elKbcdPZbCsz60j6
OKyQNnWIYRlITm0Iw5KxGl4Q2z2RJQs0eUTDo1XVXwV11lUQNLOcGihbUubPUWDtEGWUvwFwIYoX
C630X1oTfvu86xKl+KZiuM3ffi7AmIcwDKQ5J9gfO5/ee+wPs02gbBYZM9h7V+OiKetZJEOlsFQx
S7dBKTEHFXcPcTeMFO1NiK0t99BD2ThJeAAp8g+XOYEszPydFMMjsvto/kkLeo2Vx0g3Zmmmxyof
YJl3DjKnYWSEnT38+osw/qU09xxaypTmbH+/jtVQ3UqDbizfRBiNR9caja0fMgTGWxAuBs/Nt3Uu
6ivNFh0aCBxCzLHbDsXKKRuNnfIS52p1VXwamBsuiAmZmDUloUutQvDqzAqqvQ+VtA9h2E0nNOHT
k52yvXJt4qD5P5/1OLT2ZK9Y+wQG1F2LyA8LDy9tv/wTrEm+t7PKXoVapNZTWPzlYMG+1Pqp1iEu
VmWOOWoIDv5oZpd4qlnhEUUhhcUU4Brmb2yY7ydNs9/l8NKrfNjIqnHvLc2OIUN061yPm01kJiT5
9c2qFYBwmGpmZ+IgLUxvDjRR3HhwqHparNCbqg2QG7Uy3QYlOMLFbROaeBDRHhTIQUmIirpLPrkW
bPtAo3I0sqVVecajs9RVNz4a889Vl7coQIpDmU0pT0lkIAR0JjuiT/LHoQIOQNwVejItmwMsxIp4
ku41nw1NDCD2CTrylVdDASo0wV62+CNkEH0iZGs8pHj2F1mUz4Byr15NxPItaS2aexp/lwkP+hoZ
0YARwiAVyZqGD2jxd10vEQeMoUYGRs9EQwsVmEAnfhYNUM9fX21f1aoO2gT2gI5usuV13c+3TlQV
aWVChxJm3W37HD7FYL1WMNGXaZIH1Rp7Yr8evSrdGE4yMr7p0jdjRl21JubJYqADnIBIuCskgOg+
77OPBO2jjnrp96CW+xTh4V+aC7knLkFf4ZZiUdw3ZTASAjwgi2WdXQIWUJumiJ4lBvZ3xF3DHaM5
eSLP27zKpLw42Qm+yLTTGR2jBJl/DKt22onUt+G66LSoZExyV0NT3qP/ugYFVa7zzCZ4264GVt5U
PzdVMxHS43s/LDk7MycJ4p4skImLfuf2vrUrsHHldzppTd8Ub96XXhYfM00FpnaITOZB6s97mhD8
WawcHtiFKp7pF2f3mtM1K0nXiyZL3h+MlgTEoujelF53TKqH6XA7hUWIJSu8duZlMC9NPZ9VfemC
i26cOTyCqoxzf6rErgnOjnHyjFOA6fLS2DAjWMRCiAQSjlo14wN23toOP7RQg98EBGcl27r+C4Ph
3s88bDxhYtNe18SF//qjqxTS6bzsl3HFFGs+bOPBCh9FOx/m7XDkY5I9cXTjU5Q9Bdp/jql+9v2n
RjwP9XMlnvP0haMQz9n4whGnL7WGtwES2WuuvXBA1LjT6qzriUiCYehBerh6YbEmysr7kWWoGzG2
vdkiDe+x5rRP6tu2j6l/2Xc6bDIQzKKWNU10FZ+aZYY0aUIkaNsNG4HkjlRwvHQQJftsP3g7iw9J
7Dm3oKmjg4+5jJyp5tBoB9K55J64wbo8NtN8DN7Rzk/02DmEe/LzU5cjNTy7LkaiM8eEUdQ7l965
Ki41ZfV0GW7HNF1cfz7K6ur7fA3w+K4tPxvXgLnEKuUzebLhuEB1y56aNhNbMwkOGt4qyMt2tQ1K
JzwHRYIGXhrrwtxqNOR2+gy722ndziF13oeVyDU/HyHhJN7OT/ccbrpPUHITEiH2dkW4+CHwD6U+
HxbhFPnRyI+gsEZIVhgq0xMHMF0zPSn71Kx7a+8l58o+jd3ZSc6lfe67c07gpH1O0gtHlF7i/lI4
8xH2l8y5JM6lza4c9nCts6sY5oN8u9ZcmcM19a76cLWLh9i7tkZn7j3iOhJl0WOdJaisNoTjuWD3
Ey3uiEWSLEiOHqwhuiRXU0OREai6X+OwIK/0QeYP1u0w8gcO34Fc9uA6V64ylH6YSYVzFck17edD
T/5z5PLy95HKixeRMnNxbuewPVvRRWvOwiIR7IzjMYvOSXtKonPUnjiClt3xSYljq46cS3VskvnA
kIOAyu4P4nakMMm8Pe1BjqTeR/U+jPYMifN+1+e7tN95RAPF38jCv6pk0EOhGjBo/rGV9D77E7IA
dlgdCmSdZlg8hkXirrpW71cDJo7HcVT1yW88fp1UPjJBJ4Zs1vzVvVIETwiC4empGCgu9rc/up0I
ALKOwtpHo/RIgXeQi0O9IMGum66h5zYnTan7ykCkHY6wEVPIMQBEivFH2NQL20jc17hmgMGdGd3f
jEjznzsZKPqxde0Nm97o7/9ep7AO7WYXoLy8TwAX3wmn7M63U45N7xx1Ili3ZmPfjcXbRKV5qq0q
vWAAwwOT/G6LKn1VQ1Nvm+wb4cPX+nkesqMRsy3UzBZzmk8rfEPmL2LvYiEn+RQnsYdgaLoXMw4t
6tm66iNYmKmu8D/lpzDvGvbw5JyMpHAN2fBo2vLZlTK5YneLJBtcK1ErUSoJ6xiu1wCg+Iwuj9Ti
4ptnkzGvaz9Vz7xzxOAGKhIGHl+2uC6d4EJlA5QfFap1O9U8JWvzOcW+shICG0eSlfaFjBbgyV7w
IlGjg+Ggt+l0WUujpyPwd47Vdkx8XG1S76o5SeDXdYr59QHKCIi2DIAHXAbu52FQ7EwjOwpgR+0I
QriwMbjIwA02SoebA5fGOY2KLhw18qrX8xh0STEukpktDZtEI6nwTVZZve4NJaDNdOQt9Nkh9lCn
m6P/Drjm3BbTd/OXrzIdPloaZ+gGmSSgg/6kGGC2FExNbWWLWK99vGjgA11JLkJjpcTvwdtcMHjt
t7Ld5w00N7sa17IS6EAzZzzkrrapEfFjuVHELPc8F3/9oX4VsPD2KEwEEmoU1F+GABN2aAIm4baF
yi+fgX8TrdXXMS0Dv1+JxkKOzNbv6NtEGmISO5kdk8W4MRkvuuMPPVLAHn16eoWwGe+Cyth40qXb
OZjf7PC+NiF5p96suuCxfRNhfrq7MlKvhhq+ZzjOS2yFAtlrUOY5iaxxpok6vXOdKbuvjdZEjkaA
FJ4qPPwdLNLJnNdvZArz8MlYtmWH7y0kkrX2RudoCHMew7ggRFSHQiHMDH2VIcs5BRmB24kuR+g7
2h2bLPeFFs7/Jey8lty2ti36RahCDq9NJKYOarWCX1C2bCPnuPH1d2xI59wjyWVVTaPYlGw3SRDY
e625xqRFrSXaq20Whr8I2ly6kntEYVhN6GRsUX7xEf3DeW9g+cduSMPaZFf4/QtX647KKT66E3Xs
5Tq3hUvU5UThVX2oc+NLgVk4ZCyZ+Z4lsBJerVuBz/r3X8L+hyuEwUWNFRAuop+NThU2LrfSagnU
yEJVJ7QGQn08WYNMTenSC2xPStJsMakbku3HSGiIk6Z4IwviS0bc8J+QJi4j8SO3UYU7ubLDpSIM
9VSfzD9aMldeMPX1T7Jw8sAXSb1uKXYlMdTrK1htHN6Tz/WzCzqTslc2ihvTzN2jl84EKdbMtgtZ
Lpm6mUwJKMllxeRD1jO3Aa/57LqT+mxUhvde6bviwcD4zpR0kbx3HBovo+G15+NPTXUqgjl5KKYG
05aTkJ7IYHjMtbGIU/JE/GQznKc9U26p2vUfHMZltDpTZcIMNbpce4c35r6qkBaFWvcxRhLvnd3b
AnsuiXX//oEw8PHzNduiVwMTgsqHY/5YpoZGO88UnDrQZ5hR9tS7uyb+v+NRZ84vtsGyVapasAee
yRhE2yQ1V+d9Oi9evHkx584U6kSKT1KrEXlJJAwp1k4wU8lrYNvCOE1H2p6GiwPugvYiKDiT9fZ5
665fpaZXw7hYh0pC7pYLrkSUJ2dDk7K0M6E8YmLMLZbuWi1GyRSnc+wmFIcJhY82I9oNQpgie4zM
MSK0sXUiEhR3rDBs5POYeVdri/MvzQLwkRSlM5qyc2Kd9+085BfXAkF6sfuL2V+W/cL2sHalSjRf
s+qak640X9f0VhlXhFH2q/r9ZnRS7X6r95sDnYVcUKgk9R2BJymg4f3iIzzWAz/cdV0cmtx5ubDJ
/uH3X+xmLLpOQKHFsTluTx7wl8deu2S4zhgNY6KqoJXyQqWc4bXW/XtcjLCcwZ1nSV7emDttL4Vd
kdOVTvlrkfxpZn19p55a349HSlWJa6o73MiT8mK3+WeF2Z1XmxwwP3Mm9d0uLMPvyWSJe1YUL92N
6cXmAfviR2bl+ue2dfpnMXp9nOVUhJ1q7Z/T1HxRBShv05OJoe5sE9w2fimKbn+ackV9xgCRPThe
Z35mkK3yu6bCLVSzn9rzfXN9ah/mw8SLBbUFobA0Y6eZ3nSwtXfmsJ174UwOiBjTDuvBg+OAARHe
nvV7YTNkqjNi4BukkT8czg2Nsd4HtuzTC5HkfxOo7T0X9YBjURarW0buGD1tLEzmwKLHRW9i86VS
ybtm9LJRIqJyx5M9lQ5MQm8E0QBvYcx1I2QIEm7ZwuxuaSzts1YrH6bdrr/kbvcFty/0MD3hLfnV
0lH9qcnAjCltb241lstYw2GC/B+nCwAtxaxrjegdMvjUKC2Ir4s1LiJ9jOFizM8TCUJAgPKzK6QS
ce6cM0PsbnFh1HobL/t4aZLLqF0AsvfNdVmvY8OulVlIvypu+3pl0hd1JJwVt0W/uaNUn953/Ya6
/j6nUgOG9UNLz8VMShwyJGT+7iR3/Th6CZFJ97p7BLqleBBDw757LJQ7GrvHXMOP+Lh2j51yR8Oh
Sbmjha2bTbBQMPJ3Dq3aHQni/LI75k0zu9vZ3RjksTJvyXGkx4E8Da7M0NkvDjndn4VTqKfeG9uX
muAvwqdF8UrEp/4AiE9/3q3uY2fA8bo21DK725zevO7m8GC/WZiMvRtfesW9eYf0+q4e2lb5jV9W
qWllvyY12vetfOT7JcOB7Htt36fysVjBVpImfG/Kx9y+pzZYFakXrIuudbcPKcWjzLtcT9py1637
vty3Q8K6Gw637PtcfdPm3FBf3clhmJwbFmkdl3QrlbU3kVzRmlwrTSoZru5wdXICaaEhXAw2jewV
D9XtZQf6r5xL5o2NszWfCTzKP+JTQccSNN655jLlN8cdhFDu1kZkGhG2pV/douSG5/sLnKFq3OYc
ph5Ys/9oUd/UfbEKfWYnZzuKz9j2mcKmeiuIpTqUwTUgqI1BLTmDJ0XCTFpLbUm0J8QCRK0RZasU
Q9YKc9Z5VEJSU6XsKRyaUPShQfKtbxuhaYSQuL5qrEAOkfkMnywihd2xoz6PLWw7XUwUcQPc0cK/
FecZpkyprPsmLHQIH/lkne3swhxeYxZeuO4KEFm9h03RaGfUaWeI1+V0zqdz6sUZEb28HFy5YF+m
uNNiwR21itckQiKJKu5sRpTyQlqpJItAwqFRDa0pJOMECl5OMHSILF4IL8sIGZv7qnmM0M69kFe0
a/Qk3NV7D4M6c3+5Z2FB9w8fHGtNy2S35eCS/MF/0Wv2YioE0BEDQwX6JGCVkKUNFjT1ITwgo/dT
PJ2an680M31iB1IupSn8zGCugxWw9BiIOqC+iTQz2MbAMKWsQw4LMzMolaA+1BLNC8jsEKlXM9cG
JXAgaivwmQKS8dBgBZPFMjxYLKmNHyfyByhcBCvtDczTgKHZrTZBho0P7BxJtyQaGz5inY628ZuW
3EdQ3DzzpHunXqWHAwT6pMGOOpRCdE+l6Acpne+W/qRKDYc6hVRAPymDhgzakhE3qb0PVgoobNNJ
oFgD8mwoYiHhBkBpO56EKuwG4yGN/keOgSSQ/gc3QFRgUH4odQNm7JFxiLRw3IMTxKkAfinJiEgv
ggUTTBGIIvBImvX8FsuT8GvTh8JiCKw9ftX6Obl9hV8kLBnI4T3VkHZkqssJUH0lGA8+MWadxC4h
EgQZ8rmm/l75Zu+DCcexW8B613wARkBmdbhwjm+mAcksaD9Ed0aMQfOhxHc+UicIiLGl72aIgA1T
xScoeIuC1CJLR4oZdznmzkfGx21J9YeaPRgtsOXBbAXjJDXtZIYGUFi1Q4JuG5O9eTC5fp4HYHlS
Q0ojXXDz15GWlT81/tIwVOFjCoEy65o4E0+DKo/S/yXksXHwQZBo7Hss10uiRf1ikRpVvydUzZJq
Ff6I09J3ygAJPtBVHlekB8MazMdx43PU+U0gPPJbSQ2HKF/lfOgUsdwAyBIq+JugtAhbz0NbC0wt
8JxAWwIHzNsSqBorKKZYg7WTmg/tReB6PkhJLNCN6VembwqfZPNp8gcCoFm/8bny6SZMmZ20M9UP
holn9eQtv6gOHBbAHy7gpof1x7aYraaipX+/Qu1EV9Xgc3GpJTpTvKaavTIbnr0mgxEs61rHZBxk
GM5cNWDwhOXJqBmfFOclxYaRJKy+KmN/oTnYRq5anVesc1G5pCxTIYlhTc+e/v9QMQ9xcpxPnvOp
nD/VM/+ZT3v6qZ8/aekn4xAZYOBPDwLqR6X6aJsf5v2jMXxwTanE/ODwOHlDmXjzLlX2Uoi3sXqr
xBsQW8d8j8aRxsH7LH1fpO/d/ZUhQKt5dQ65zrtslSrWd4b5MpbvLPOlNUjHAXTctTWZy7ntvpZC
ISqjTf4q7Lx5I/cwHvDvPWNRwRo1T8WpYo753b/fSv+hYovxija6x/CrSe3rhyqSuoyANRNZ8Wqc
J7NjlOs4iIq8mbbC6tOuGJw3oX9QO5tEzcnSrn1ffB48LtCEvBj+ygpJ1UBLjqQ2kSxTFp8E4Bff
JaHsXOX4VKCZD7qhhVYC47xoZXpgW6svc7WzFPPKa21t6svx1MiPDw7MSVJdM49mgkuuiYKjy3Fz
91Vsm/UwsQuukuIDCevWldCw/z3kmt/IMPe91x4WfWUdSsItgxLpZZgU9707k5taLQPXEKhpPljZ
2Bq7+m3A3f2LE9z5uaxBz4RpXlrwuAZoy31/gm+2npTqsHOC9y73OWnSbJ1RnAn8RJt3rrXz7rE+
kWLd8lUp1F+PWScpli6IdUtSySPrFmS6/vzI4kVZvq1ccAHmTsjKBZnk4hwrFxYvRSnXL6xbsu3b
umVJQtYt06Gv6xaWLi0b4Dyet9jo5KIFVVZcoO6cHkuXJP22aJHzbxBY80aEsAahNTnZ7Ti0CgbY
JOhn7HWuUJ5mQGD3fz9LnZ9LEga1RGkSZEDKY0zm+3ezJFp7Ag3ZkYkFgqSipHobse7ehPu84AgE
ddeJT/mwY9x1ligljAVys7tfj8M8VLRBinI99fDZ4sHNV+aE8JmNlW7+PunaqQP66Zt7O0cOLR6a
ngwz8n34M6skFuu/Tx3PD8OQnFrAycHxBwQV/r3pgjCRIg9Hr4G5P5Pv4RJYfW342JhNFjj1P3kA
mU91sX3w0uJLO1pFsBcieZ1XnQSNfKfbYK3uJYXyQgvafl50LDBloTZveqOY13mRebxD07ypWEHv
7hd7pD7W9l75G5nFvyezqL9sU3JbqMO/DTgLDuJG1+DpUrzdib1cx+Y76W/aqPcv3tgMf1tqrz6U
Jg6B0oJVjsFuDLqp7t7/+0cHPennJR+WEzy3Kp8gW9AfPjuVIqNCmH13WjW9oxxtUihz9PaJoYi5
DXZaAJ7f26z9ApbyA8n2h+qNLNWAIWU00Ja/5z3Tg+G+hhvWK0NqWUPPC92SgaDI8UISvcwSh25k
DJErpCo7Kg6tWTwfUixWyDGi0US89rrGVhsbh8Y1xhTIQOXexu0ab228kL+9ymO+xlMbp2tspnGH
cbBl6DKuWr4qEWCZ9VBmRfoWaZ2AYQnNCU46PvexerL49YbIAGg6RJ6I9CGq7cgSUWlH+aEli6dD
Qxa7rVSXxcsaMwUyrdQDmMnT25iB4m6NRStFYaVivriVKvgrvIg0VpbYSGNvibU0Bvu1YX5L4yWV
D1IrQokptWMF7CMoNBbQeL9lir2IqiICd49Kl0BnKUGQUROuc7hm4Zyxl/hFW+hnRAhlRZt7v2p7
jqZ7P5K2qsqpmqXXATVP2LDVuiREoKinV43+VQOVNiYdwH21nULBeLPnr/QYSJJY8zq2sJZeih77
TakTXTNQv/0NQuB1tAGZZBOpZ8LZtacs/eyRKQQWUjx2YplulHfSe7ZzO+paL/ukrisfUEYoZT9p
0ynRwNwtKsQHqJf2k4v1+tKPE3UxbynfUrf6Iv9ZqKSd6CI5T5iNiXtq2DHPqgcqdjEvutURnUth
qavV8arav2sSeF1NLjEZKReCPRPExojU+Jxayp8MG0x/0Cl9XmvlS1ZY+7u25N815658Bryq/GpO
9+dSPxwFj9sR/VksOUcP5H+qQA7xKJU7q7ydpb3EsyWyy4TPChRg/mpBn1UzEfaDt39s07yjygPY
gSjlBWt4XpJfhLWoN2wjxiUkPrTZCIPXgpC1WAkr+Wy5W6VCutxkJL8oX/08ogs614C8YLLfh3J/
+Nn+5/fO+DA7JkQwqJkOaD2RmqetptupGH1/ARMI22UrzkVuL++wcnmR1r5RDzRfSIFUfsG1+XnA
D9u2h3lbZ5iI2/qPAC6t3HazXEsFxiHzGFXWtXe7y7/gB3BDqzIaQrKh1Obe1MdFRZIpAPA6ygXz
GBUAatmTLgyZ5T2XBK44+wPEVh0m2mifC9vK2Xrt3uepMl/cwet+MQLDcu6nqzCEOa7CqgkcV/+p
JDylTTU2m5Ge1j1R+1MKXxPjqCJ8V+015jRn4JuttEKspk7Jh8NssO/MbOKWjz9oLZx7eQ1OgmjB
UFsc+7IvRg9Oq/X8oqkbyK0pBQY5zmbIA4ay8WnO9z/JMbHCfnSmq7FSLD8ezdr6qV3HKbInMp9a
u/iIRVac55bA8a7DmAq78dq3S3KdzAUASFKsoU3uNKX+ygPtSr3u4XjYqPV4UZ0Qy3Ttvratt7VR
2ilqQA/DIgOps24EFje0RktqISOI5+M5IYrOZ1wo83eJId5amykLemGBmw3aY+EmgFmFTdpRZmTP
PcjtUzosJHHgrn4+npv11ntiPFcZ//NEQc0AC4JDIIY7kSPLXjdxudJqvE5/plwPGZaD3ZUPLGlJ
ddm3oCic7kWtSWRWVQIUi3bkzjaPjwMT3dfM0PpnuOVE320EmVeeEk6TNsdm0k7vNYM0wKV1ma6x
/sobainVDvJ9yMstXj3VeWCC0/AbsVDCsrQF/icMfcOQCN4pSo2pJfsBfrxTkXDKReyyYdax0t18
rROD/XhBm6uyMfGXClF/khpJ2h1JebOuw9b0WJvYY/HJXlfH33SKyDNdfbCh3CZLR30/ukP63BiK
/sH0fjctu36r4VGneWLEpTlmlxXk1eV4RCX+26Ou7j2uvkv/dSbGqYE69FPnnrtuX4NmZERw0qfl
Cn9hvs6AX641UHKyYXYvIkrkAe5f8VvFLEm4eJM47yWrKwhwH5m2u9dZwUxtshh0EscEzJApygsp
ISq0ZejHhDEPf6gejc9RuI8iLzDp1M306LIgOX7qRb37bg9Wyq6UiSadZjJ7Yk0ajkZzecgGjNwK
XJIpFe8dFScF82XPk8ckq23vBALZY0tXm+1Ty/ZzMdr1AqZvvbDj/fZIn7f10nicxOxdueHyal+W
qdtf3Fn7opijecFaLV6+Pl+NDMe33u346XheUG9y84kYE3PHh8V+d/Iq8ZwzDnPRdO7jwmYQgjvb
i+c4IM81mu6p0SeXMl2IatzVnQSDCkLvQy6fzY9nM4J6Kg3H1jHR7ZCKEAl8r3RhIK18PYzLHjZK
CsKstUaMWTThGFfDVWsoCagiCsYqlzb6ohtR0N3ibBGUvKd+qce7p7INalc19qaV16N/3BOTN87W
J4kJdy59fz5+mNW/gVdYZ1XMphanplz+rxrR45X43IusflOaNORG7n4aGIvru3w91wo9a3aURdp7
V4aiiuXheGoHHHA7DnP+W7+6EJp7c8n8gyK+Srj8SA+wkUleK0E13tx9O7jyR9cj4aYvzTWat72/
Tn375yyJq5yZTTASShnYcjpnHVziaOr+aTChftPX0aMl702sJWRtpwrUahv79cNkdxpeHKDqbmak
5wmDwQN9qO5ZJTI6r4blkZX0Xw7wwHe9Qbw4kMvxVpIJdoFw8EqTYgTs5TAM24DsKkYFIK/BxrjO
7Cby+B/Gu07umkma291ripzCnCbPc9UQD1izUhpXGlVKI2XksZ/3a0nQ2GUn/Q8YicB/WNDJkI+O
AxZrVrXC2KmUOR9dJW9igkStu6sM1t1sdOPStMubq037VbEcBm3ZxJ2YM9qvzhFA6e4tGeK2/qGr
64+9jfk8m/SS8mnCFqwzsZNu2dVox+GiTkt7MgHc+DDkCCGdEmpek0tyCukQrF1aFRRUrjZMoBg9
1qy+D+apIkV9ZqSrs1KGOoDNTQDx8XvDMKJa4fjtJi5GTVhbQgzP49It7aNilumjQ8NZOxFyPu9K
F2RUncLEG7Garkt3Lhz6oUzPOHEGTPJhMTWP0NXh22Em5+sBuwaAe2s/bW46yDtFNsVtXX8x5Xeh
IIj+YWq7JiYReHxKrZpcaVYWdFAy/B1p8YezmX8xx2F+Xkx7JqVBZB/6/Jx0fBrCdQRNtWr/elDq
ZFBOVu2eHL4D5zTtCmJlO5n+XMLD29vhCqky2a3qEV/4bPmm0XBSnKyHotx+9/IsI6JyzJ5TCuhe
rliXzlqTdxgybtoIVldTFiuEtLQ9bhJEL8S++e5M5rK7q+fE6eGsu9t6UkqzCcFM9b5wWkENNzHu
ZVGftXoWFDeXvzyFzZjZFeBzpcMC88g7zUjpOxZmcmlThpGA7gRbwXxPOROEpplp/grznWaSnHZo
sjF5xXbzh1oWzh9W2gANTokuXjxy/WSqieku7k2H/On3G3FrW6b+1k1e++c4mKS3O9mnKlnmILGZ
lKws46Tj8OADJviirhWGgv576MiguxadpVKoL+zASo0vu212r+ZmGmfNIIWrJVQkYqLVvc654nBS
6+82DTtsmzs4bJnsiVlvpg/lWIj4F7vln7u1BJCqDhgGnf3yT94LUqhsd5pJZcqwaj1mgx7zlqq+
CnvSzVsaI/PVgNx34t8lOdVjfAAoT0OcKyADTdz7oviNUNT51C/eazvqv6nMg/9iHXy4B76v3Xos
hOHk2YZBTeZHu9wOOCVxsJ+dWCVT4FeqR9tqONkSjNns3d42s8iuKyyu2OasX666TgwkJhrP2sYn
IHiBoFxwMhb28jsDuEFGLdcvK5LzctKDADlmtd9p79ItIjJFhUXPor+uW+KP8s3km1L8CQMNtoKx
PgCTzAN1Mv90vQRM6yLr+H1BG0PXMXqvcD8q+5aVGgM5HrPbvZNRqO/ECef3Hu9MQFBkyNsIrk0R
uTYzXmLUIwYNRKB1kZ7TAHOy5lPmVfSOLc5AoNtwswJ77N+0ZPtSdUKNsQoYFzOBab6KBortCuSA
QbXXfz8z9J8X8PyGNhdcw8ZUxxr++xJYq+2Ty12jZl8GBS5xqt+g2uZMBqZ+Q4vAMgZc/Eb/cV6a
jgvDPj7ynfOizGjoElVV+qnePO0hDAa7wB8Nt/ac2ZkTqcAgn2tPvGkmQ7JWqpFVz3xZ9jhXffbY
Vb3zC3OK/VPv1qUQxPA10+w2JVLzhxag1lTw3UunOXWbZr4nfXM3/s49q34tDGKrnCYv712uPM/t
F5ad5e046BrbaOLEtdhe3eW5n/4ut4YppNG6b5tGfhIzoQml+kFY1dlbdd+ReUlgfhh9Y17BaXPV
r4yJqKQdZDNI12OCKNW1z8Soqe+pM7OdYNT4DzE/Zy6XEa0iE2mHLv9a1CS6UPnDGVFNfzMJsobj
0mlBJzL9sR6J3zHUr2wJo3dZUK/c3Wsnz99DOo3aVryOdXmblKW9ZHq+fSD4O2DqxXmr1/KzYinP
+Zgu74+ZvCX5m6zL8Re1Fk2zftz6uSpDB45jArXE5/xTr8VNzVQhCvGkDQHca8eQ8g7lsLjpCw9S
9RAKM1yUUDXDTQlFHe1KaBBEOpGJKOWwcSjjGlI/joZgd6OyjGEm1WXMLC/SsWgOMdVGAruzkZGe
2HBid8d7HdvF2XHilNWeEyfFWXFilLlxXp4LN+aGvvmVy6oibty4I85ZpUobz2rM+pBvGHJGCKux
N8bMCilj7HjRXMWeFymHdD3KkmhZpJh7mg8tWYS8PdTtELc0GqcQiJVIw4lGLuC3YOkFeaGb6kFC
nd6ytKxv+9j57RL1h5o2QvCye/5bdjgeRxta6h525bw9ZLlFtKxrjn+K2CEy7hdfeeunuwHOTIgV
NrcEKt+a+QMVqzVSoaTCAzrZ3031boA5VKWc/o45xuvviSptMSDDUu2OM6Y81C0P4xjWwMoGcs/v
3XDvMcFUF0xt2X0a7stwF/hhsvs2SGOMAhM9u2fmbZ5vBWZPZn7nm+BxJVUBkmQxQgSUuMIcE903
qR3QnitWQFQs0gqIRH356gZkmWLT3zgMgSv9ueqMEVAjJV0aAsdaaq5jDIFKIt2A0wrBK+ocQm+j
xuHCG6t5XPWxu8X2Fu+W1Jqdt46W5Fnfzuohr7841tnh2F+s/tK5TMfiBL2UuPEOFfMV0bio8Bfc
lOm6pLcpvdmd1JDeIAJ2+6055Lo3eEO2XGZIbfVdd28Lvpz6PtX3ob73mHLqe7vem/perkFOEsx6
z9d7VZMucc/w8hEsudzd5a5Ud4/VMbBgvgy5eRtZjtzaan3vGjctY2LjNsy31JTHiRR6HldSmsOv
fTOc6yquFu+0uDKdhWl0+Y8TEhskwg+JGRIbJOHF+CHT5IwT8qsZcmX7RXbaf8yQ+3+ckP9rhvyv
E3JcI6P6ZobECVnDozqckCWV1f6/TsivZkickBpReN03M6T9T2bIYb8ws4wTEikkkhjSD4kTEndU
cfghsUb16XdmyB3XlHuzDuU7iLe75t7QzNsuIvWPkXedtxzCUn0Mj+sZ05z//h07KEXfLWb4ijlU
Fj3qjBhefwTPgTmvJ5hw3amvs5IoIUd/bWove8i2zrkS4VI84r7ug7HMOq49GwmLOkPLswx5B35l
PmEFNwiI7AgyMqjlkZ+2wXraqqfGw0gA6SQNqZBanHFtFY6W7T2JjDysqU0Hxl24Iqce+dZMPZtX
R9kwVJBxefeouHdlghFuT5dQVYACqUvb+natZB92x4NIyCzoL9Z1dNR+ulGQKiD5ZYSCM8Djyj//
n2IrBsWhL6aRoJPF/ypBX8b2mzTY2aJ8Stk/DEGyBcoQjIzSCzzNUk4ZeocoIq+wzAX7gDAxQ1qF
jhJStkIJTACiARtqNVHeRM0cwRZDQosGOgBapB8qvGibo4pRQi1qvMjlZnNo8CJrjlI2014EyqrU
o1qP2OtK/3zgNsy7RAAOUNpGWRaxpiuyiPHrKot6O9y59kNE2MN8ksLLrx3q05AdQKoGFSPH9APU
oGW291BCf9iFhihVE084SrFnQGRuWwpVMHZO8ghoGxHrilovgE0Ne2opwglRtCR9tgu7InwPMoD0
OYNNkh5qXihKoF3RWkZzGW1DtByaBiok0TBEq5CaRTQeR2Y3NCsqhmi3olpEmxWVQj7I/6NUMNxB
cFtk9FJaH4ki2vsInAcCVLy4IZpcwtZCoYUr3fg5bNvQmEMjk4Kf1TsBKrQgQ12QzIHSShUfSYid
PIxwUgNZxJNPoDbEhrH3tcWn7Y52WwriOEqGoAD8R+yvCIhMQ0sSbIemAYJkCHpjG0LPDEkDUcww
s6SYpUlTurdR1kR5GhWcLIf6OWqaCHDCfGhoIuYPV9bmWiTmyNOirYkULdo5DfTInCNyQ91DQqdp
+uA0EfIOKWR087/gDDnU2Njvws4mCS/Edv5YpOHKCqEOiymkrtRBu7SD3A5KzpJZKj/EIJDj+hwV
2vFYwNgOC6KHpbbFN1Wpinhx2x8gTh4i3ysfgtwIlDUgaaLygrkI0VjQvJbq11DRybwMPT3UvdDR
Q9ULN04SL1w4Tzglhmjm3OBsIWONy0MEJJ/0Ia6U7RCZVjSIb+pEhEAtrVZUcfpw4gip7JDCtqqP
vC3SyRTvI5VuYBGJPlo4RwpGzKPZJYAj5ErrMljnhvbMoFnYtJAYST2RUrMQPiZS5gC7RdoFHvtu
TpNCipgV7N9IGaUoFfziiv2ThRBDO4NwpsNFymAL8YOzohD1pgyCKT6QsBcHyMity1Jy1tWNsATb
t6e+vB1P57THvz7CSrqND8y7vNv1dj65Iyt6a00/9GOf3Bed/MiKVNlPphxCn+ycVoKlmKdMcTCX
uM1w3vioheFAGK3Eu2Iwr/uWZo9HqpWVzSnVDb+BxXQZ04zi8ji5D5atfHZLfX6evaJ5NSpJc99/
1Vr/GSDjao6EZ9PYo7PDKvH7C7Y3JGlVKA453nqWA5DXuMUayRrZlv2Wy5+Op3RYl1CmUGlesuy6
LJfWvLi1FPG1uX5eZDTw2ZnOdiXleHEzx6ke04gpYfRZUg7Jw9nZoYPfnTv7HBqsxHLS5qXc/WLv
l929UH5eqyuaq+syX1VDyktvfX9z0lvbS83ere5voydVNfd8uxfNfYSk3IXpdk/Wu2JLldVjfiil
rLU8JuWjWw4Z4eaOAnts00HCUtzxYd0p3TVJr2kmVZmXebmsy8WpL17Nlus8M5MMnzT3jersTmf2
h7ZHXIZUC/ukl6KO41pSNi8vOyubVGuftfxS2+eaDsWhrboSur3wAt3LOl81FjczpTepjtnhntLu
zdxvan8pgPXc6gaQzw1l2x3lzV2RObW/2CX8g8HChWMGOYk7Nh2rn7DYmmjWpKtIn6fGhQtxUUoW
KbX5lCWr4i9tZ7xuo9Iy3ApdgSXQBxvf9O7m+3MCkvNdS4SIkRJsXundGFE5nEBQwuVcIe0HG5Ol
T3OqXxrLGd9Tv5zejwqXLmOcHu294YqVYyhmlDRunb396PZVWMzmX9OQf2htL30Pm3Ege0TWipKJ
skn+V1svyx8NfkVhQ+7YGJGScAZqu2mv/VFW49kyuahNq94/d0D4TvsyKMzx9PVDrmyNX1rm8J6v
qc26e/3QOtMbARK013RqxJQ+mXPMehs4mzE97lbTnfJmt353k/YxMz6AzvBkoud86av0RXdXJ3J0
9oRzY1jPolZWf9Dyj2UzOHdmKLFeD0z4dgp+C6e9CugNDDes6och0y+gv23yAWugTKJlsK/L7N90
hWmhVBhPQl2065yp2/NxKHqCCjsqXYFrJgRalKAH56G5ZkKor2OvfeT9WS9iqWl45hZe+lG74Z54
3WyhQo0YwcbarvmgcenCTjdIK+1cX4wVkEU658Pr8PcigP+6YICej4Mi0uRinIq1309zYu5XCmTm
x86+sgI2P7VT0l2EtbkYO9P8N1o6H9Wurh6nbHsCydlxSV3VQKckQgo8FAl1GV5cSo4vaUIFLSl7
gCRZMmcn7pI6mU/62jaPdWK3THAwytiZrf2J+tVfmmI0X7ZWXAjtScE0W3fPZari328G/7BDpvQi
Ga4q+Did8cHvr4CTsyh2bY3EJqRCf8knfDLJzmC5C8DzU6NqX/YdrlenFBaDRor6WrB4rMAgB4Rb
KMxHeFHuZinAshek1f/H2HntRq5k2/ZXDvqdfegNcLofmN5ISrlSSS9ElQxN0ATJoP36O5jat0/v
bqDvBQoJpVRKSZnMiBVrzTkmqkxC0HsaKaf/vVHLXUzSTO1xvu+sKH3MK8N7MwSm4EojxVoNXXDP
OORzkP5N7DwH+Y9o+uHlP7L4Jbn+q9WL5QKsXv61A9HZu6L6KaqfevY6Za+W8bMfX9X1XzO+spvl
LJJDW916fdU8tk5w+c/PG5Dzf6v1KfORfOJ5BogIdfvPT9xQE5frTNgue127a9yk30767O56xxhe
fditZGLDVxa9AWN0zAE0ePRAjf7YZZdG+vB4GiLEDbvaQFKGSqYMeEETEPckTX5bfhtfZBabqxiR
2V3beaQ4ljCeGx2GouN4Z9e0xldnsFyoO2Yoa56PxEMrTnikeog97S0AHUPFwck1MwtFuKrzGeGS
Xc0ubFON8CRhtLe2q9imLEldWTXW3okK46EposdZZdZLZ077Qiv1d8P/7esemGJ/nsi45kZV9XQu
ctcjW90sDplBXtck0mf0xMlzEN+rtMg5YZHjbYps5Y5NeRd0iKFLAlZXvduBqXDc4UZPx+LMlH1l
m8Un0Z7jU1uk9c4RbI3Mi6q97WvxxeB9GEJZRBdmY9EGL3uyOjm/V3b11iuIk7T1FVVeQqeta9td
s3iL10kvV52GXnWV5SXxbvDgOzm9uelQYV6gkTai6kZIe61BrjeuYWahGNBI/r8ulX+9UsA4YB7D
a8NcgvTJpb34T6dCHryTQ9B0K9sd6/0UaT/sfvhKZiCYhNp3NygiKiL2diJwh5XsEGb851/g3+kH
jESo9fgVuFjZ6/7lWBqTM9kaYB5WVhrhTYido/JqjIOqjQBxYDkoHZr5maQsrVm5fG9Ypx1nZIhI
9Xow43VPmDYaE3/jd6+FwueYozaxKbOH+B0uZgEXc5IP3Vzs//Nv/m/tO35pliSP8gzFlfevKrcE
RWZv4PxfUaQiVXOBCKVFFHa+7nDEtj5QK0w3Woex+vpz//tPQZbt3/+H+++VnJo0TtS/3P377rO6
/VV8tv+zfNc//tff/3yXb/rjQde/1K8/3dmUKlXTffcJ2PGz7XJ1/XHkaC7/8//3i//1eX2Up0l+
/u0v75Cr1fJoMZzXv/zxpSVpzVyoEf/9z4//xxeXP+Bvf3mUv9J///+fv1r1t7/Yf12SSgAJsPYH
JGgumU3D5/IVzfD/SkzI8kkWOEjLS55iWTUq4busv3Il61DQqJl0hw7rX/6rrbrlS6b3VxcsuAum
ExYAxnT3L//3F7t8t42+n2ieiD/u/xeR5JcKzFbLA2Oa/tO7B9/BNVPURnVFC54UmeXr//TuYUDU
piLvv9K67LeGSZsadGPDqrtIB2ClkSP3mDpYpdH2mtOqWehrbarwi1ip2kiyzG+peWaO12nxjshx
Ok5dUR46xxgxnyQUNrp+B68242A/oPa2Hy06Xsdav2GhStGgxSrsmtG7cVAFPBtGuXJyjdVRM8zQ
s5A9C/gEa5HmOoudG5JcU6Ir0rRtW5FQp2pr03DweCa7QtLUYJ3uG4KHjM7lLVWT7xuPtngCEmBs
Zvt9bOrpErUkMsbVbVdo46VXxQ/h+y2O6Tm4q2PUrEMO9snMODzkdflwHe9MeSTOBeE2Z18n613F
m3bwgJg1pIERJl2sR9R/vHEiZR1V9+pFsEx6YUGPGB1aDVUcffTL44P1DO5wFb/r8LAObUuJBKNN
nYoaE4NuF92GbI/sUHqDWvetLgnUMHom/Bx8GZ5Y8GL4fr+sPqJEdofrrywzcWqTZsTD7jOpsApJ
HxSPpi7MahNr6Z2EynmbsNntgymKwnQipydOx0pAsbS7sEFwc2S+ph2vH8nl7mgueBlq6ChkdJet
Z00zw7pFtCb9ckIhNk23yvKJH1auA6+gWNmtZjLU7S5CEVoKuuznAPtwlxW42ruh1B9wGTPe0nti
NSfrQqkGbiftOBV3tdpfsbHUt+NNQSVBaBfMTrYgY20bcfMttbvq7RTQ2/UU2Shs7vVyTkMnFfYL
2Di1q1qccqb/lGmFezbBju5S6fwc0lcbeTIwhXdljD4sx+XXtIKOfZa4b013q7OOCGWbCNCZThQk
qzKosU0uYdhm6kYr4s6DTVwIc+OSWry6vopWUPp3338NopvkQAhAeVGNR2O1RhTGKUJn9Y+ifVB3
2l6QE3K63sjMoVq5/gr2jEmtzjT7mI2Yz6a67x4G+1C61VaLY7SZqSa3pa0Zv0dTHConVgBwbPQM
ZMFHwFr3EK5AmmEhuSOPvb3zbKwvXc41CAqBXO40m45cTtka6GUUVuVgXJz6Jp8S+6NpPRLQx1M0
1NmzWw/JrmhR4pFgFybZjDykZKBU2KHeeMlpFmV5QSKNzQxfJE+4bS4SxJY/0PhAoZ+eY6tj5Nu6
3fH7GdHKjl5a0NzPVY3q0U0ysMnidXAgiGg9hZHW++9lQYn2fc/ODCbUcwSVGgeaDR/2BiIPtsvU
eIZvUjbhFZzZTgHynj5TG89s0rXOVPRxQN2HaOX7TrB8GkRvutaKzjinhM+BN3wiE+KpMwQ4VxOF
CUu1fMW8/wYEuOLUkH/5Y5+F/XLPEVgaNVwY++8/1c/jH9cAretNIL2L18BMZBs9llnp4nXuPgKa
G6tCEv8TLCeQXCqEL2tNaNbeKuryUnG2wOwmijXSnGw3zhWBxMv/BLTsrFNgi2tT1Ih+EJ64uY3d
1FOffvmVxE6LfsNObpO6H96mYSYdxjWih7Tkfevmo0VzQb7wEsGLj7pordO+/83S4pT97zypnDWC
6mbNERfV1hLgoSnMIplZb1LcDjiyQYJ3efThFoZaS2CeF8+uT6ZmB+BlDA6TxF7SKHaGl04Nt9GQ
XNx0gR8vlCwRD19ThipxMBeAd740k43Zu3MokehAppx16biNJR0FXQJK+n42VR+k55b9YUWgdHIY
4GHFelJevKG55VmbTyyUP7QszpCkuQetGg0kGXqFB2pOLFYh97GK4MwKITZXAvEEIOjmm0isS59M
HAdFUQD2vMRR1ZNF8rOb1RSmKUalq+QXPdJ04uR1kkSaHnOhvvTlTd44PuvddfUeyrhdKPt7eyiK
S1cn5VOaxU7YiLtiMlNaubgbbTuVL0FfAcojlnlvOvbaqP3mfL0x3cjfBfpLqa87Gxxcu0SQWLhX
jlVv7VhAyLuRaK+Cub1rRtZUr3KabbcU7EJG6N8ECeV9PFa3wEG7cJwi0kTb2H0sGvnsFKo/yjEH
PQUGCoENv32s9AQDwmSv7GRJ/s2toYbAPN+Xvq6v/Mri2F02DFUDM7R6u7q7Xnw+fuGKJdmI29+i
615ijEtHO9Cc1TzYDfPGpuVtTcMuQMMTICh9sAb9RHfLYmVkaQyhfhZv1P03rl3ZX51q1oH7XtD3
Wo1m6q8lpoatbCBVCxuEu+Uzrb+GR0gfp8zgY9nM0uaiSNJdAaOcflb29BSl8xQSHj/cJEM6Qizr
q7XFmxdRmne8SrUdS0wHMNegV+4r3YDGlqDiHvscWnqEh6WMgLXk1TjeZ3befQefTR7pZ86s5efJ
msB7KesHbqZfhpzrn7rdn6THKM3SxuwopGcwirUa8odERtuunh6HRL8V0Nz60MomonLMo55U+jYx
me20wnFuizk7ttNm8KzkBcdFdiqiZFxpfuSzzLX92c/lgkAIrH01l+U+gh37Ona9eY4H/x32ffHr
Tx/EMeJKT+HBCRzI8yHoH7OJ+i3gQyhayzqfLDc9lwjBrvFWTJO5dpMID5GVMLUd8Xqr0Rx+0e3p
quoUD/Q6glGjFDJb68HM+J9pPmQHQhYw2Ho9XHvTTCjgRovLvKlfnYCfpE2kX1uRdqjTzHomg1US
MD0dJg0wt6n72cP1ZvlUNvn1QZMNySQlvLfY/enDIZLMDxMr7Z86emlPje/eWUEU3BK5S3pT7skj
nNuTpzT1aOezuhsLayElA7GhNzbg9JDzhZQdVuVUPZilDVIdvtgxxgB2qMzS2FOfclpObH1vL4kI
gpJi20YDPv0isvFve95NAAzvNDjyKTarhBEQ613SxPiHRby7rszGsjwrOq/dTZYU5YumcwIiu3S+
D8wp3SncBr4QmB1N7zlVmE61qMHGVkarHv/KeSbd+Bzh+h7jqt1TNDVrZELzJdW1t7lPirDXIvej
AZilW+BWrWFkKO+U7k2lTJBtnZQvvpEhreQN4QxYT8dsql9RepzArcDpxnC0jgv5WXu99ZJ2hbMz
hgj0tlvbL7CqNELPaWK3DmZyF3GVHifGg+a3xoNU2XqwfHGx0rjfkVCarMdpoFquF1f8YmOeB9gj
iSYOXSZvPZE5P/zKzsO6w8FkkZ7x4EKSXdnCFL8iBIcyQeXSeu2vceEyxDba3MFstrbbh6PKjY+e
T1fAw8ChZ3jq54YEIfi9Ie2Z9j6N6minYrISSMix0kDPQj7QU46VCNJICqlOzvWzvXa8bideZwJT
G2d3U3TkXBhIg4m5b5xz7fnDmQsfNhDQ5nAEPnwDy7A6CiwJu7HiKaz98TX3DBj1uivSY0kG5HWr
0HrXPRdm4+4iE1K/6BSsRGYz6wWOs3az2jzkAQaKuSTvByjczGA3GC9jwKxRo8C8JavGvvXc5Eon
LkNRGM5+CvzuRjlYOysi4+9pgwGbGeHbdooto46b7qSW/BWFbO2YzO7xWjRfbybgO6E3NaRvwi3L
MTaG3eDAd66CBYhR2reBY8mtMtAVhzCOGDsM7XlmN/hYPhi7rP1Jet5jY1s/oiRzD1d9uJVlBAM3
ervGugYfos9QdXHQEobKPuYWQVoi1ZPL3hbaUMRws43ujW/KYpf/46PlhR1mPzldP/+//8MYT3bj
+4fGMrqHxCbUripHeUvRJ9eDzjiaxTIOdbAXKBlntNB6t7/uT6bZl2GAQIEZp5WsK5lITkmTrCgZ
gGoYMIHjNm3PTlIdv+uEuieImzojFFo9vbdBtvouK8mAcUi2a54hnrJrL6fQbCy/jNkvEpTaVApe
G2xrgpqfOMv0T6aOQMPNzYudoW13mcZcX8rSh0owlL5Yse4PKcTX643qiXxulpt/+hxiRvRfxc9E
Gg2e/ZKYM605eG5d3czLOTK13XPfGuJMhl28ckZeUNcsqtvrjR9nyUYHH5XkIBuv+9f3JrbsWWmB
9ELL2MTWLICriczQ41WvHLW6dVPPlX1zvZvwBtvUFZNBJmw74FLUJwlTizQK3ssk9Q4uP3WbNslb
ZXDKbaRaiiCR7nK9KV7orh6vUwvdb8FJDdEvubT2+8BvN22SMwgk9OZxymFHO2azpwztVGo8aflU
PBQxWupr4bjc80S19VvEmJVUzsrpOnXpxjg9NwXBQ1Pr1vjVUc1ip6c5KE9Zr3kZGXp74pOqexH1
6T7ynWTVmVZ7K+CXfFdey2tYNur7U9duQlHgFtdcIhIUwlniFqz4IY6Lt35Ub7xwAxIp5gmRFag9
1jSoMYSMPs6G2zyiSV5l+NlCyqDqQdelQfZ0rW3HQCxIDH4NBVXFbj3jSXqdwZEAmcSItKl3+SZ3
HNpdzbjkIckIXEHT5q5mMMyvXi4WQfXMFD62tF3naae8J+aIJOL6tSD0ONJM97EPCjZrR1TxhQDM
HF5IDEcABFBzm1vGSlem844TnXeCYB5UliVru/aVBcH0s6/nXWcG9EXSZDwQcfKjmhFQdUbHZd0q
FD9BL1EgpwXTX626tXVzXdLKWxM64NG9poK2cgKyAmlgPF5qbsZLMXOXVmeL6Gskkq5+nEztc4qR
e+oOvNLJaDk0dw06+SG7y9AkH5sRI3Y5Q9ogz5ScxBEfqZUNHPjaJFDHeqjzXWfV3Rb4curG7T22
q/5OI+9GFC7NaU2s5fRQuv0v18zukSV3q8KgUA28aKXLvFz5xqOvVY9tbDzrZASiC8Bo6Hx58bjO
lgGEnT0WWfYsneh3jADbctscsl99roM5X6UFx327fQAG47SmWJFtdcoSHzyNLti9m4c2ySwC+6YF
DZNp4lal+A38Xk82NknIsj62St+Bq6S9BBwntRp3X8z+WwaDNsj8Z71yHvxG11bkrYZR1DxVPe42
LZrPqJjpjQ/dtPJqkwSioKEBNLXI3Vv0uOgSNGNkL+aZOeHD3eAOiV5zl02lnL84Sdhw31Syaozp
d1S45rpoye0VBCvczJB7YsXEnqYfXpS4J2ajfjfSAhIXYd2TPb152mCdXX3WV0N2ZlBXYKm4Dcwk
2JR+u84nx0R6xOSYIDM7HEbz3hpJ3mNwwZITTWuJJqKgHUU25kqzxuEukBkaodjN1j74jn2lyMvK
nDok89rem/WU79OOoWEWGQ+0Vbg6IveF/C7O/EbL7L0ctMfWFm/pkjWdTPOPmKEbliCxjTwtPnaM
EtDJolKL9LsglsZdr+m/WqcYDowitx3wE8htA7sEEW83PqRMUcc70VbJOWBDOde028baQALKG1CW
DWQ6oaNfBXJkv+da5eM5S/ll2e3U1N5a7lPb+OUJu9+m8qAQjG6LBiy4D4o2+GDql88aZucJCPci
m3MaH+KZ6TAJ6XajltmHvKSR0jDIyozOX2UW0O3MiteZGtccWvWwtdeaP5sPvpHAG+/h6XZyPMCN
6lYUgeQo+ET1BDUZzRVRocyFRZj2/n2e5lXol6LcT2RCOulim6ZPWURRtsYc6nhJsza1fF4EAi9B
UThPUCCcLQhXYl0Cu1o1SV6G2PmCGxU6QSqPce2CNZMQkYKR6BGnMbDh2yVliFXea9P4xRnjK8vG
dDMHjVyZcsroAQ1+uLBMDKx1AehPonjjU51hTkijjYWzLkS/YoRBLTmJTEzxSue4aMazPOJMK5G9
6iK9z8WxLYPygPUT6C2th1VCC4QJkeVz6Bxskgmx96hKr0DYnfWe16Mu5Hz0DZ6RuSP/jUT6PbF/
+4YBRIggGTJtoA3gXKcKTUez033vy4ppyQEmzZBLLfkSY/JT+urLfI5m+PCpXj34i5vZKciy9zOc
A7Q7Mhp9nvWjG5oYHEMlVizlx9FpNtgZMbt5tPpQLO9bwyaDQZ0CpcFQraeVFVHlsy7QTy6NxzHV
1lGQto+lmb5VCRyzABwrnafSeGkaYAWtOJJebd4wWyM6Sr8wC/zQJVTqmkiGSQ0rS2g5wUHFQ5+m
3bbTAM3PMQGRBREra5putJA9WllWgd7DG0Cj52e8Kc5BIy4XPAvUOpRec9ZRBvn9O1sUiNfBvMOH
8ugPKYAOrCJ24ql96b2lChgAz4mxIpdwOupGor0xguX5FZTiSVOHZqvTrcBKeez1gUwfOJS5X75q
ulefpBMafZBviZvG3mvXNkVlJXhwBMnmbdXMPwMU5pFIv5bnYB144mUyp69aR3lXJx4yr1zdofb+
sgo/uymtIQslja2bPiakgqMHfRAtrVJ8CWVwK1mUz0KUa5qdKKt982AtUJ02sE0wpwObuvLjBxvI
JpOFNJXJTioPtu/k3Pmiz1ZD5Ws7WzZJ6BsV4iGAnUQG3vmtGeADbh8bLLfbJPiRGOZtM3NOKPDN
jIb3JLriI+vt0MI0go+Qy6BpjWadyxy07lDuaA6QL5xzaXptSrlYgclKzJdknl4a5adrrwxOsVWC
csiKr7mz/VVT0ZVWdcN50MTm24luprfWQ1qcfDypQ65hEpX7uUCMKIbpq3LjE/1A5Fheeckt7RaI
Cvq/cchOPk4gClf0TATBz/jU5nqWWwbd/saM5JvV2ET19MVDnrU0cxfslMg5nQ5+FVYMhH9OIFYS
20LHG8zpARp5FxZJcykIZUJaaJ/7wb3rdK07Gs7BbMhKMzuSVby2KUNV2yNKQ/FBv75lz7PEVs4+
JZOFozMt+1tq3d8FEhUqNDtcCPhLLZVqubGq2z4+6c4w4oXCYG7NJdA13OGzntPvxhBsJZV9nlKx
tEU8FCokLwZdrd313tMwy3xj5eYzD/dS5gjVDMocjoYj9hRC28NUuvT8qZzxf5K+izkmWKde+Zsl
5VeN5o+qq1r7k7WM+xlTKr//nO36c/C42KFxrYRCiGwzmTZbs3qrZ+yPHNpMjziGu7wRdPNFvs1F
DZsmVvdzzqihaLAWD/4bUzYs7qn9GY+liyqAbBzpOpfYr0bYTuYr6iBJb6dFoRljYNMKQP1VYO1q
+VzLyoE2pT4temPbJkLRajfdHWZKe8tz9klCMIe5CIaHASKqF8+uUVdHOaccZlzoqxTWPkQPMxRu
ER3rqkDkKm2WCWIwMapB+ulbMnlmYWwDtY3cOQs9Q4i1ZToffk2T3DI/0Um/dyZwwZFWzkZM6XOE
0UE1uLlbEelMa/rXpMKZRzx3sTIHLBUc/+oa2m5hqW0d5dN66sQbS9OH78VG2LmCeLSRnJ5wkmSU
l7E3bpsJ9aiRdvNzG2Nvk+49Qb0ceAqNjqurKizrMSA/UkYNgjWHZtMBCj86Pgp09gw6mJ1MD1pc
Afmp+oc0+QRqwMnB3ycuQVJpQxZ15L/2CZ0DOdLwY1nOKeJkz3sjIhsRQd/caPqBVHvaQX2+44x2
Z4ghOPipufWbpNvRVSAVuVQuNfA0IIdV0cX22h0Uxxb5cbcOEpfKLtLF82BdsO12x1I65T4xWgZo
WYRpZkn99brV5Fr2m+0W+Jtj4OIegGlc07dpsY0GuFx2m0WbgpliaOgqD5E+vLkUnqvZIGLNw0GO
wVcfQsdvta0cR3srDB2xb3VIE2/mcELT29ZRxJIBCNmAfKNeaYiWK7xcvBN65vzn5QThVICE28jX
DnP3KbzGXVdJVW76zjknExuviw94lYrFIlLjAkEtuIySOE3j8oh+WxkNzDxWxb2e5gCVGyuUJkLb
uCC/r6Utw/REgmplvpPK4XWeVb6pDAn7AJ1YiB36l5d5LCVzxQXa5uce75q+xI3kskg2eePRwYNX
dpSZXdOVD17HKurveDXPAay8gPWQiZmz8+eiPrpj5IRtVRwCXQQHkLXk21aXKO5RV+vVneWM9a3t
6Wstyi3e2gGECCKa4zL78LO2vqQjsnQBRbI3wHEWWgYU3ZmgPrN1RJr/bsa62HQlLbackseLSAAc
NXWvJT69zMKtVlnbgDpsAuBMjgNu3dH4ghdgFCCSgrnG9HOplYo2kSttUJJjYn0p/bg6ecGkwtk0
Kv50A3nNaO+IstoEJk056U9r6lT74HGmbnpI8LH4nbioxJke0LEV0Ro0/a1uM8LSRmemOoBW37lo
qGZPhAI6KO7vTWHFZNpypgwjTW+OthnQ7S+yI9Z3Ti4mcGungRQ9mzoq+UIwIXRfGt36yjNsPY19
6fMKIFGU3SZIExHZrWwJoUj1BuNHpwaKTamo5/PBaOSLRoEUWlFmr/E8aV/JNJaUCj1roZ8ka9Np
P4ypJvW4iNDKNlAsA306M0emaQP88DRa/XgeTK0LtWVjnB2LPZcbWDfDKQ7gONmiOlRa8XL99JgJ
+yDm/jntA+tiNTDWncjnDFIy971+rvJ3riR1LUwcCgZNV84pDdxxBV97dYVhM+unXpkTzq2gsaWe
iDUPKlBr59XN9Qa5yqte2f6OQE+5q/yaC7iz9YfCtVsg6BhMr3c9k2QhixFXlQ6XOffNF3f2yg39
CzpYelRRdaGmE36CVhLd9UGVKdPngjMVVeYx8jlnF7KnT6ex4tgZ8oO8IhBpngcGrSAd4lOxTHh6
OYrzXEYdZNyc45c9N2fpZAsoF6l6Zpdrw0na1aByGc5zZW2iGXhMs8BjpMS6cn24QKEqECMafPzt
/YsHTYQE4lVvJHgTMr+42KIswkCzzNU1E9Qgho/o5JFtOvoslgl0snQDbHt+MwEQhWQ8TRvmf6Ao
o1q+0u7WOPRYw43VFpsytuPXckgfRBH0ICjcitOHkz0MTnnvNo119uZcPPizYr3yBlvc2H02XfKm
e4VE4jzCQK8fzOhzkWe4ykvv5DChvyS/MXPhc/HG33qov16baTo4FYrGOLkOfrqZ0s5q99Aa4wtF
NT4OeBjhpAUnl/TVXnJeu94knX+KqxhYIz2i2HTjI+ggBdVO/Yzhcvwe7IS4X9N+jlS3kaMfLRqO
MB1L+/DdNi27Zbtq4w3F8x90dZ+c2FMd45K6OqdmPQ194diP2qLVGNJo32tdc56WCViAoTs36gyJ
agpO4B+AdjOPdchCnIFiLsjbocJwMc/+SGomNZ0TAGF3Isc56X5fNFQzPmHz1CwRfgnw9tU/opRF
PEuJJ7jL122dmDSmaQWsbVrU59FCEQGanfQBAykDXRcG6JXIyn2BwuS2VGN0O9Wmy2lSsvIt2oIr
Sk9zuw8r1YatT3tClSbGSC+ybg13tm/TcVc4E4t44owcJcDqrMH6BLDfecTrjUbbE0pYQ6FVG+TS
+ksoZKAVgksmO43YRwoQ3rbCYlG5hYWlwgcU7BvNY5YqsIHXR1cBJ1enNbaVICMkjiJ6A7o322sq
jzF0ZQDCe/l9A3BZm+/uUm7nJO8sz7u+PO/ttoPisUqWEBgdMrG7AEtm+o5Ytcdj6SEi4aDD1pUD
h57K+k62GbnLXrm0pgV/tykBHzv7dJqGx7o0jjIY6rsoMHpIE7G9VVOJzaLtC7EuhuE9yJhyT7rL
uzVug5M90hPu/Jr88QaeWteAzF76uWOxtIvrySVIp23uuygmvaF0bto8sjBiLE9snkqccZz7T1J3
f17fDUKBzFJM01dx0BknS9gGqyUfyWSctl3QxaHWesmNsN+vP8XmRI34/lAuKqN6MZZzqBHnqm8e
vldLpevnYsKrLePhj5uYPHNwFdlJm2a+KASlSqwayq64umkbGtXfH2VkknakeV5fg+vlcn0hKjQT
KwA4UI51wTmupjFXiuVydOlMBb1PCGyZYrVZ3oXKcRZTsaHMuyYpvtyafCl/uSFtM9q6fqaYmFn3
mhMMMCXBaDEdo7ttWi/+AIxotDr7pmjtT1Mn7ZcJAVDPrPAY6AkNWA/5fLZFY2lOXW1HI3f6WTbl
2be0/LEHTLQmu8FF9+Bt2lxnfoZyZne9OOjmMd0nDkL+7vLWvcsVjUDFRIfnSF8nSnf3hqzHbZkV
kLy88lfp+S1nyYZCil5vCEZWbJG2VUdf0/bfjVvKUQTTzGiuyy4HOnH8/oLfjJ9CS4qdU2Awy5eQ
sMluwySo7EvLRuNk7X3fz3KPKC7gvSnyVQxQ6SwBVYSobfQ9MTLmxueCJMcGl57Rc/lK5G6H3gTE
fuUYdcv4Py27YNU62kqpVu40m2B1ZBcPyCOKdzlXm+9Fro/qn4NhcwyzMBy3V4HO92bS2kT/Eu85
rnrQumw1nRkGDmqzBonaRxY9wjJR+8EQ7RZldnXQCQ9YqT6JKbaWzvO0NL9HR0JfgxJ0Xx1qV+9u
tGlibazT6VvHdtVCyX60131Tr/sBtZibMMy5igikp0erQbA8M438jK1Re/l+y/sjnPIs+7jy5nS3
ZO4WcUz5nvIEZgzIbJlxE0DPoNuyIEH0GFbMQ5YL7cW8SsjcpPzAVLSFJZA/mEGMvIV78UBpnvUO
0hsGb89R3GwTd2Gz6PBiWjXeOK6G37IsoaY4xrq3e/N5cL27626JjAWPId8mQaDu9JHG4LR00687
5rB8VBOgvBKaqcJyxKxjj5b5RjwNmAGiW647+GBR6V2XiOsbxhhQHfkaQmAy37DBLavc9WaOp2Ld
d2wbbtrjW611uZuNxHgezeIhFrJ/j50KugidOHMumY3Zq85QYluogB++LEFzUGicOfF1GC0Gzciu
hu/CbCL/YaOEO+FEHX7bqLVr0FkrI8+cQ9fYzY/Bw1Yo7r5fCrPJLq4Ts49jVpujxnikffn9Jyex
O+zNbvr1vZYZDtEbzK/D76Ug79S+sxnF2hCSIl/mr1Xa389TN7xzbN5adjc+X1VFI3AkeVRM0d6b
FFWBL2ga8Yr004GlLDgMrTszEY6+jDhXPxxPo1ApGDo7zYT0sOcU4Ad9yzbcJxv0KWg4lUYBH7TF
xJLTT0fD4nA81lr6lFrY9Dk4bwz/WDKwPneKMN4obx4h1CFXm3SerpT8462yyWQf5puMTSnTEgII
rOaoGRAlnZEjG4s/C7AzIHSKa4ywXF7piJQo8wJYQha2lMQKjsoeSDIQKGLqeAb1bjmoKB2/vBOD
Nq+qIpq3fq3ru1Y/0Gmvfl/HSd0Q9SBMtM2YVpyt2gg/EO00ufchij02Vva71Zr6UeQSSX1DBsKi
t3IG+UukrnW2jP7RzFNmxIvlRUxJvkIOCBdDUz9rBXG1/D+EnVdz48iaRH8RIlBAoQC8gp4URcqb
F4TaCN57/Po9YN+InZnduPPCaal7ZIFC1ZeZJ5ldo0y9Z0NLsJVLZp8vb6bh8DQxfTnfvoZEqXfi
SQTgHfVxE7qlcMqz2U/o60X0VUg5vet0E2+S2P+6KXWKPfq6Lx1OEcyRrkMNVM9VDBmiyq7uc8ev
12gV6A2BsO57rAZwFR1m5qB/cELc0Gs3Dx3dZg2jLINW7+kHJ3ETD1rXHkxzYJ2sR9AEc4+LkFjp
Lb4Qj90PpdGrplnMu+hgdjalKVNeApYoP6AM8LYliJx03MqY1su2ChuMIeWA8kRUdlksQyy+Q/rM
RIIp2rJLLfK5Qb1nfXOGLNwOC27L/8FXLY5TE/aXm+MxjoEAJyg9u5iJFXF3EtZ4YgmW22FwUQX1
V0w+3piZyEM9OBrPfvfYaQpUlKG/DtJ5FHMX/9Ky4KX0Vfqa5Xm3tR1KgnVhw1Aw3L0e5+V/dkHS
aOurPr35Qxy9W+hEBHeKe+DdGsQe42D3chmADZLODx7ErCbu2rYzsPmD0DBTpPc34e/2Ei0/Rz78
sfYjfy2K9EoEJTrK1mfNj6aXcM7mLx3vjddpNM5PmBy2DB/zR9UNz82slx+iTO+bmI29MzCNF4sG
PHYJmjlEMSeMoifpz+iXYRvsmEXOp9hRzYqwfnmth4/bUQPzc3fNDalf4cpmXog35S4RlbjLNP3n
cLPauVmxAzXrnLHD2WejNexzZbORBN9oE5MjITnaXbrpxktecxY2fQR2dso0I2eLLzKIIYg44uLb
2cqe/O8gMHE1aI5x7fwURwIxlrpoUUaw3vh6ZnihHb42ZKP2HK+ZCbvdg7nIVTYafVOTElZp/xuZ
XdMr2mqDkqOIb+kbrTqYgZ1ereBRCZfBLNqO7wxXobr5aUy3lkZtlNmSIbY1G9ACSysmmu3AwA74
Hdn1gPFLHBUNIfkEVQYpc5AWh2zUcqyeaUQAu6KOw3e/cEaP3uguGDAgMwpJVCvPechYoLUPE8Ag
5lnJOY90grvjO/sPHRiye+ZKo1jFblv2ofjo8dexGiqCPTnzFze8phGJttHBwMUZ9asNlL8OpUGc
ov6uis7d6bF/FwBo0nDaUZWBrwjl4IeaNUA18HDihlxPFDofHdtX0OrJyTB7L8cv6mGWLfe52W9C
0lBr2ZYgHUvYdrPC54FwRkdD9FSl4ZHd82WyjWOPF1GfIbTP9RcxJPK9brYTqdNQVJ9iSGbyvGDU
7lK2Zpj/fku/cnDIz2BP3bLfVBu+t9+OMDovEAJ25XRvD5z9Lan1uyFyo1WAV05W5+ZJGhBY+F2B
ThK+J/s6PjjlcOh6S3sstWDxZ79lVkx1MVU1bt4GF6zPWlzPKzQdKoK7L/pAe6+HL8ZOc6ipDgI2
oAD+sEwzBSnn3wFVpCvdyEyPcdUe7aVe1xWz65J+9ynRxSG1CUZl5tO0Z0HvV7Bt/YNmNiDj4mAf
12kEMJb5Qy9oVaJNAssMB0AQz8Ng6lvcnuwKiClsR1uTG3xE6RarNfe1WgUWd8EEQKrrdWsnMZj0
zGtOfTd+zdS5ABcLl/lAs/IXIrXuTKe6poUmdvgFxyVjP9ZRpo0dLlR+7t6od0TjzfLazzXVeDVh
CH25aGd+RGFVrIy4uptC90nlslrl1NNwKsKzFM6frcrOI42iK4EVydDUzmTjO9rVddJ3zLEm3ffK
FqExSPFiuqgY95w5wn2WVVBv5ctA+GGVNXyuwqlxKptICuDDzu9lzwUUJ90nphV/1RBK8NzaWuua
cg5Uex/pk3IqH+h9hIImyURWZJlzA7tgkk+b0GUkPaQUhtKmqCu873NkUbZNhMdf3ArIrG3T/EoD
dYdQQQPMkDCqbqvhCAv5Ckca/l/wnjB2W2GT/8YR/dDmCIdBsDSyaawFPNjYBcU/Kqt6hwSqPugI
pIooKjzTjl26eKLp1DUPkpaeRk37cqk6MOGw9woXsb80dHUv/axXAExyiB+sd26VzEwsaZXvpPV7
YMdEICZ9tGwr2A22Ua2GrHtrLfnSxRV32fLYSDKstoGq9rhMV2nF2a0D0VuZncWACYRmZKkvJ64o
r3VRW8TgCRNqSjjAK+yLr6Ged0nKZNepHOElSSq93Jk23AHJ3hfTmt9/2etrJsEMMZy0hnihrWQu
dm1da0eQkr9ngCVGga7MojOHNRr9DP7WtcBHFLgTkMjTZ5fZ4EaWyWvHhbSp8IrbQKjXXNGvEpYu
xr3M5h/q3A+SchSBDbVNqo1GRSxlohjpa91a397Cjn2pKhR2o2jwSSUSAdNg5m51FPg1h3xqvnQd
rS+ffTbTJrkWr5jM57l5VgECVg4kgsl0uzhri9U0q8OopLsFAZn8GIL27GNiOAkFiHSoH4tez48P
bTpHV2TspzIkGq1X4R3bmdqTs/9DhzobC5emy4GuemwNnTe0DCdrR9IVzgmaiDPZR2W8wjlcd/M4
4ENz0Aa6nqfmRWuST6RpLvZsqNa1NkL8Sj8xvrJ0Apf04ql7iua69hLDvcpa/C5roNWuG125vinm
KYv3MOR4hFXr6NjICnRRFx/DSJlTlH1z7UyrtmbOGJOesbqOfsw8pQ9mvhYigzNTXYq06YFDmaOH
KjqjMrXwCegxcjQkKKQs3gmEdukO5HmgDg7V7jKKMSxwvFkB85u9aKk7KHxtg+D3wbeVrVMfJadw
aXXw9QITnLVqBrp+stgYPYb32knlr1g0obdk3JYGEBNVafMaiLu9yeE98HGaDgOnlmzMPnkcweut
TINBTmPk29KH6Yvlh0yDj7rV3se4Zz2FMdaDJTHxYu3LDOYCJ0W1ilk3vSosl0Nxy+C9Tl9wIsRs
hYLHlOcSz0h9XhcsEQrKXlE1lG6IWVvZDNUhnnqly7gOE9hSy4IPpdHWmYuBDyHzwQ7Sr7HXv8yh
Fmtf3llVoK11LMcH29WOLWwey20hrugMUwUihNZgd40IDHt+BsW1LiKccdMHyiCdgVW2a3qewk60
LceqP9XOgEr63VpooaNA+o97Bye6E678MYFcYTarBFS5vXR9NEXNo5TWXzFFgH7diASdf18YwXNi
VQmCunOvG/tWt76bIaTDSQ4bt5gXXJ7x1PQ07fFU3WccKwEa5gh9sAVLAqb4jMy1WaN0OAXnHTMZ
V7aDb6Sc2QrJ69z3+QaqE19REXK9tEQalkA9e1WTy6RbfFmShcwUzdbumNKIK+3KLTEffZvTOp7L
MT80Q/9TBrCW6MySGbQhI/6dOGAUeubnK9Z+AuXTR+703jySe500DLZ5lA+ruo0PHAM0Nk9GsW4f
p1A8+/rw1makA3Xu4LXErwCXgX8BnteR8XNuNrCW7QbjifGE3iPWTcN+EB+apyDIaUYRe9qUvROG
+5XVYQsaEVqOhmGLcRJJAk4pq8aP8Vy8paLghLx4vTITTQek6S7r/GNbUmqjRTPbepMLHVwEzLMW
X0bbhc0aVZObkdpxsCxztDYM8VVY2Wud41mfMHnVsKQca7QPWYcZeWFQ6EUI/tjzG3M64G0Oacg5
q9Ha83vGQFL6SwkK6MJAXOfGQceK+vXQ5PMvn5AWDtCXBCzNrm3uitiCSFwo+hxwFnmqEv5WW/zd
+Wvj4zeLk7eglhfHz6w1U/Q9tTYv2sS4iVTcZ++W60YLP4RjPVDqTG2CRdS7C9d9mrbcLFHPc5gv
w7GJPQJb3qfQdcIZDlHG9imM9S8W9pop0ItruoQDxuFRFZwDuWomTyUEAgekR09kmfmIjEKp1IMY
feRk/4FmsDDpM09UbbYxRYriM740irC+o8xL19DzZIWvxGpWqWk4Kz1y8PWg+oNMXKq5AV4bd0Ms
Zuau/HVUdcM67+l7k7N2JgxH31xsUT43RiedYtvGMLaZrgebKh6/bKNAHHQU/5eGzaxILu70AXH8
khoktQeDUu0MW+DOjqpPVjtUUW1Ij3Wif6JcdOuiFitw3kxDpmjeFmG6afLqJSMI61iUe6RweldM
duUav6Hip8lQxsnUQ9q70Au7NY0OH6ZeOrtghlRTWZjusNyzKIXtpnYb5UWG2pRFc/Yd/BlKG76M
LDwxkl7aiR1nMYJuTPIsBwKNF0jU0zGZ+odBR13FX81WlPGG5y9LUSa1alOhwuvVtUwNPlEicpzQ
PdJFMK/EWBnnKOHsOAlbBx4h78s8G+5qFF8eSnMYJ+vRLn5pDr/vPLWabRIwdE4adcz6DriSTMa1
aOxiZZbFl7QoTc7wReDhNx9HPfzp+6Ty9aSd9xGtr4x+DqXEUjdb4ApT4rbeoJloc33x6YqqI6IC
sUGvrB1LFplbQNSkGsGtGCDdIwkORi6+6Fm7zznS7CmrizXjbSxHLu1h8GTjRhzJKAVMMzjdUeSj
m9JX6fd30Vy9+QkkMbu3t10g2VMvMx6Uu6s5OScpOhf7iwm9FjKa6idMqPb36PYV7qEF+jKoiO5i
tpdxKLb9jN051yv2Wi5tjoYVD3v3oalKzI78n0VscoNkXpeOCZIGriaDBPq2Qu4MQm5/yYHNHVV4
0paXgX1Sy07VSg7Rr2hukSspEaepT52wi8jt5E6s2Rk2e2wz2AFjaEo4F1Zh5uMqggg3I2oQEBvX
LStf1ZF8lBg+orbiCZ2yEenWKeM5TEMHzmsRrP1m1XSQ9UfQSLpTH1yjY0nk6ZCx4IT58FO48bLo
HOM2F142o5STBL1zCPkpzgK9AJDRC0oUTVvb+JUMyDW63+PoboaRO9WZhhVowxfdNMb11EbP1lQ8
+43cMWLcpw0Zypw9ZB4cqs49jYMVY1YBYauh/ps4IaLBvwQq88Y6+Jw5MXcwLquQfxAVS9Clwrnk
v/MgSFZpWTNs0MqjKORqVH5/nVrKTPDSYezhEcj1vGN0la4Lw1H7mga96M3JNcDogAzX1P1gXsWW
vMl9wWrEpAXZt1OERIYfcYfYb8yT8haWB5XWzcbPzZbP9mQLcsTTGMabUbtqnDG9WQT6UbXsrNum
DrAdcLErwX7W/hIczzxC6Qou05FuQBb7WL3XLgU/VkU0G5cC6gycRrekC4MoPCcH6idzVsKAuthM
BbFnOO1n3rYvdmYv8z1whr3Zv/tl+25HqvWIpcxE/eD2a1+9AWhuzhHM7FU1oQvGk8EK3pP6LplN
bvOeqm0bpMXWN/FSGw2Cv/NtsHHwilRmp2UtPo1ZyBazfAqXw3lLEL0ygvkqzDG9G3RtD89dP3VL
ldntpRyNE4YjbBWZYaz87MtvyHZyejzlarCA9Kf+pg+B6CazupL1+BGYylmlQX2ph9DyMn0BHfIE
SOpx19fM7YTz6Mr5zLg1pJorSNYilSR0nSlZTX02ndnTbGDEhDwl+56irilmE1PkiQ9oCQZ3lFEw
FjJghIzJ9rN22CI0eLrqpmHa2fx06V7xKsZ7XmP0e3z7P/tlL11r5bvvltopsguCqqDyWaVAtlt5
i16zADuYeaJ3rkTTkCf3J3/TwnkErE/Dm4OUa3IqtYrmNfLngJr6p3iiVjHOX2zQ+V4GKcFODKD2
0/jS02Ti9a0+raWVNauSY4loYdoZdfjbBMdB7SbOUdwKD0hVKdNUlzmpbZ4RXiYGATOfIu+eGz/Y
pEHeQPUcfyR9au+cohnpz+p/oouOjpNvuw58pBQWMwRR4PCJskNAYskjZlQdwuiX0MJ1G0b6DpS5
TY/sPuHJsCkafDWmliTnpXpzYrQxuelD1GMA02WF071+btrKubhUnQDTWddu3W9Idj4KBHRMBdsM
QTeZgJo43GeMBDCNt8Z4olmCa5O7gth/hNMAph0obs7L5XMy1uitKaUDLXqhC7fY89UYXFJclGzh
akK4Sfq7M+ZmV8TxTP1fv1WtpOM6eqrLMVpXpXgO4SO2wwMl1IjlgCe16tEF/R4315Iw5bXs+J1y
lWw0kSfvlsZoSdrsrmltC11qZ/IwoAQySqtN4bO28OgWqOfFSGPF8KZNzby1spTfAbEnFJ4Zozpl
cFFoBdtwUt9W+NRGZ13LfsOtWWNKrchROAufrn6hBEdf7lIewZTYr9gMQopn4+Q3zjuRbJ4oWEM9
5W87MdTHWId4qDUkQenVCZL8y5zh/IjJ7c6lUewazD5eYAPC8OfugXNKVKkZTwEfJhds/3wr/55T
EtxxRDVBX7yDvsCACm3bA0lFSgLTbSepOClIzQ2BeC05uG79idKIVhYHWEWfmjlzgybMLnNm5/5T
D1PnOFCN4Zmrypom2gFDtVIV66XbPfq+P+9qK6e9Nq4q6KqY/MLfACrnWhDE1viagHrQCSyxe/Vk
7YdwLDYUdR+nUl2jMn21TQvAr5t/pl04ezC6xD4JoFraXcCC1Z/0jtMD4/kfUdhB94ZMUMzIrj5S
3JRVJF1Z7zZFEkosI8mvuQ4wgQ4kd42O+wFFtH4kBxpQOB3v5zGfXrJiJH+nj98q0qBTO7Lfar4T
INMUkv0OR7gxHkBGJgutOHG/RrQ5tiZMVHU/8dIpIupr1PolPfpFbz/0I4iDFBdQ3DGB7MbfWimO
4cDpSteabh3YH9HY/WzMzwLpt6eidMwY8/MQ3Q0l7VpuSbjiZRDOdBxbcueZexl5MHpRIzEuvMZ0
MKlW7EfEN8Hzy56n+zk3v1IoJu1cpasGkcsxzV02krErRvcKnuaMFOopLL+dm3BUnpkOTBmuRPrR
agZCmCF/jPkTxYv+Fe/hMvDF6lHmJo3DunVa1GlE7PBSGs7Jt+Q312P1HBYtOCiTs1dszmdk1cId
1qFtfdVW8hrXq3qgPMrMTVrA43ST8tUQaujyfUmNDQYho2ayyuxQrzlT8qN95fAmiFrXlJbgA5YN
xrhEsndBXb62BlkhA7K0yvP50I2upyzifk4JqKHnA9m7qgORT7sOa3BFUkeF21tzDDLj94hh1LCx
C9RI4JrBWkvHXuENNNJsaDvj9JwHd53EC5z5ywN9htGOG79iLyu6omSu3uKdC8Kj7DUK6cOdoWCF
YbPeF9VsrcqIMnDXslvgpXw7bGoPrWQPk7o61UsjFGLDfiEL4GOiXIc+SeuOv/C5axcz6L1Bem4b
XEPNdQ9GSY/7lBYxPXfzIR4bhxyLx6jpR9NwCnbQs7yagqq8Kni2ZDYXRW9sK0ncr268zpqcVWMR
hbDSJt3rAchIW02USkU+9a4Fv06tSt+wbO44vmheFONrlRRteoE2FEhJ4Vp3GQS6APV1jRmjNpUP
Ue6e05C9RJe+6LBqRT8/VXG/k8BoidGtzGx8MaYiXZgFRPkB3AwhE4VecSVi3iWQ073h4l+cy9Vn
hPRB9tOWB0tVT5X2DJvhXZP+K2gIkiAQZosieUqrSrCkBsxMXMLCpBzhAczKw+3zIH3ti9KuBqKM
c2+YmcDWQW13XiXtimQbYfbK4blfmbumjL56flaa3eCCTq9h7m9EFd47bY5D158/7UM5OJcyrQfS
UtzMThEw1FJyN5hps9IMJwaAle8qNlIru+2/uqBdqo8HIjVmUawGOGxBMn0OmIy5RnlPy1Gs0Zzv
9nedcbYfTfcdHfSDlHRmsvfPZ/WJR3jjuIwgap621DjdawE/Fcx5nh5Vv5QL9cUqymfCtK+oQYwu
GNlyUY4rDjM7v5kk5zaH31yJXeIWD7UZQuWxKw+3xCiPIY1pWDeGewpqXhtGBYwB/TihgFMdRWs3
p6AGp/oHSaTxDM6KkMJv0sIkMyYUuNtLjRrhEmvb80jgdD5M6lRZnfbK+PzMKh8/YIvjZIBjHC+J
TlyY9qEbZcEMXes4kUPQODU+WVbM42JM7ukLsXhogGzslW9yoTE/LQa2F0Eok0PbV87KWIwXtzcl
ghBzkUR7CgAidoZGZKLRwK4X+nhqMplsbcsIWLO5lCghxJQQRtx6uMozs5SfxWx268gQ/RkNGD6z
TyxvNppHat84NeclIyTHN9YWiXAmLzZ+S1/Gi8i0zetuehib6Ae2uujaxW29cvPMvht9OOOWs9IA
hx0dkA6XP9IxNUL3Pnsoaut4rMTzMH0CertvKFlMbFc8hpK0ybJuVTexurX4jEkZ4eWpJ5KNi/wc
RP0rWCZs3nNIISExlaV9ccNaBg8mqLwot7YNPj4Q7dNnIWlEN6MYHZ7iKa+a6bs3zeSb2V72fNub
AuI0gFiFDkcJq9/rUx6vVTZLDIGMjVT20/CRA/QAmc/Nz1XnWIflh8TVXR9ugKTwKOIs8aYlXp77
1ZrnH2n75U9aMd/ZY8OwN4s+SKwORyQnDMPJfPEdf/r0MXit1fBtQbq8s3ChHsJuzA7VGNhn25Yk
HRsmVUaFp3V2YtakQjTd4Q90hf2sDrQbMUiEbnSplgBWH3OynTW/eJx6booaI9pXqrMflLEzXefg
CFPTPDAst/q4OwtHQ+Vb7Kad4FK2S8yvfz62xmmSWeJdJIzPrp/U1dV7dfTDlkLlnG/gL9C3/4el
Zvy9AOcPSc2SlmUpqRtLfczfSWpVIWFQmO5v4UpWyEkdAa8i21IAPsRSHfo5/YiBdZVGaD7HWHY2
lAzeARcJ2Jb8cd3c3EYZWXiih+Nd7CCf2Q21bFVVhA/c6d4EKWXt+A/kHYaNo3IbkKCVHf7lG/k7
enP5RpSzdFhbrlA6lP3lG/0LEs5RPQ/nYsYrB5reamt9Z2TVY9hqmxJk3YYRVnVY7Pp6ETw7VRcs
GLDv0WLbPEVAX9gQcsjE8JBbbI/9nk0+hAIea8q4aJEGqZSqtP/+JduSL+kP7m4B9PElK1ualu7o
rsRrYOv/oNhR5sRGr6JtykoX6y0VbdkuqTKg7Cnz/IQI0EfdGgfqv00S5UlwyGeRUJZBoS66pUHG
lnHNrlDliGUy9Y+Bzbwjt8RTY8fHbLHEYPnDDeksBaROgFTES1mGa+UH1TpzfP/Io6+/JzXAVFQ4
jIJsZgKwJep1NIOdd+zkKdRnY+NKlZBAwIkiY7QX3QU11Er9rllebn9SrflpArmAvSMZOoEOOzOK
7lZNW4y7yQdulbNxnplPX1FUSUU4tqRAeca/IG3nPe8G/qSFl8rW6rdlDQqbsnhqG+3kpxF+TQU7
Hu3XZVLRyPskHMb9OLKXLUv8YHhsuRONV6ba2gnDTvzYK6O9FmyDEpNynv/+e/tH6yu/NwdmKReb
NPmPBHf490uNHWPI1EuDKcIjPiqqA52SwdPUqvocldOFoIVnhBB0d4ZWRiuz5ohT6ohsN4AcmAjr
KXB85tmS3uMIxuewUJtaK8cLhCR4uL3ZqZJ0IHTXKNHbx6pLk4MWagRjFpZrFYlkFduGs5MODaGW
FMOmp+iKlYh4XTWGT009P6nJTs51ZOFsnTm/LhbNbCSsbLqIeJGbW3eK8leGgcHltlxPNph9NYv0
JEHgeCiV0cmSMthMvsvE12myE6aMfZLq9qsDko42oZTLNuvJBYWpxlQ3hYEE46QP/7xtVeZdXFF1
PRF7e6rVUqDYO29j5j7cfKi3F+zFD+DXcO1IOkT9jK2mP4XdS6HhdTeVPr60tbj6lcmxfcxwbUiD
mczkJwSkl4LWhDTFXUBN7DrMrfITNWdd5q7101lcen0Hg0z1xNB6pfFIIJlOaCJ1z3OU/2BLnez/
874iUP9CEFf/Z0FyFxKmRTs7W2n6q/9xd2uh4kAkgNSQTXW3DR7ruymlIlSzmPL2MtT37YxpJ7B1
xgxD455dM+mezInFaOIKo35LOCAae3jzpoPhz6YNAvzzS99F7UOnTeFltt5tZTWPVcxQLvCXks6a
Y08sHvSmzQDnaOl3OaTfbjmfcWZqJ6vjKDvWKCK0v2qHMjZppw/xWN9gLHODk3MQ5o6etXQzBOl0
cYgSRbVTPN1eiq4DGYL76dko2bNM4+jgIgW7aoIu27TLWjCaNb6pmQbDwRK/ozRqPrQixKFdtG8B
gD8YDJnFAFFPX8FC0mo56XL3329PafxzWXVZ/l3dWopnDMHP/u+3p2mCLCdZlXp0HZA2UWWZgCUq
sj0FXXo2fMZQhWHphfoqzgt155c+CI28+aplAptcx9EVY7DDwFUg2+C1YMZpB+fGsq9BEo+PcSwS
1mrOtbIm7LlQA1lXbRpix4+b+fr24ncM1SMR/HAmg9SQ6l3jBRLQFgFeX+lNN6586JAMMrIaNxJm
s0EO853glMs+mHlMWNwHpp79S82DMJe16a/PHMxGXIoWD0oDwLah/6PcAJrjnLphlXhk0OTufwuh
cd3Nq6hsHDQBezgVVsdgWhZt/pX08mdQhJ+9ZdUPDOx9svQtjKpsdtdmi9uNW3+kXUXvTmPb28cZ
fOK+bLGMi1Y+DKqlAKimoyiszIwZ+uKH7ZwCXeTj9h6b+/RkZfCEbm/SDFxftMLXf7hJtx6SmHpo
WQ530SjE0bEoTDMnq1mePkzSBbFYRymXkD2lWGGY/2wG9ShL+541dz7dWDC9brMyxS4cvWqgS83v
ga9qsPSSIkTt7o7ICOWPSDKqCJmDvJJlLbxIny845f072bvPf5IMGq6zjtgAKAGBCcolVg5GLU+m
9cCQ8qjnVf6kK/Ej7Ozwxwx3hf7NHZLP9M6wPd+YjVB7VJp12thoZ6E+GJuUv1iFXasjok4g8sYm
BtBRETlM4VIh7GggwW9rbFTgx6tsUV1cvH5LsGrA07OaKoAZN7ra7QYemq45seVdwBvjlUlzs4Jq
L7e3N/sFHIvU/mA62d3Nq2kuhk19XUB5O5t56fITlASNqFq/ANec1oQSi1dqrtFiYC2SBeVkphpt
czs4NFDap1SbABel6z4e+YkaGsoxC/VbzFiSkiaKyOAdcvF3sd7sUFDm1dwM80eajhdlDvIbatKK
KuR/21cJ/Z8rACxeCxHNgWttSOU6y8brL3vBBvxi6VcJIBib2iJtguwNbYkzJXVTN6yaQyhWMVdi
nm2vrFw3X1jAmoSN1Z9NeCmqlY/A9JSZEd0xqUUZbDf69IgNb5YKUBDhnInTDYPZteo3UwIBmrc5
GploKE/W2+NIEg+cX3CIG5/iy6QwIaZQg1Pg10Uiid6J94XgzIxuzRydYrTBQSSSRXaOOp9h/ozo
4wIwPzRhHqD0ODT/sAl/5XDtrsFqrUc9Gc49/YsMflz1gLiOZYxlg62CcedUg/fnap17f15bmKTX
twsltUCwkochm5DD3kpKwXi/F/pq2QmbMOou0Qy9IElpzhHLm7f3OYibe62ioGfJFgVVDPDYUvOm
a11uh1H+ACJNB09BmfkorA3yaoAtZxTTqVIacVInHI5TzOzDapV8rs36nqUGVGxnf2K4+s79mMJ2
jaN7keB3v5F4NSgPWDbQetR8JS6cPJZL2A+D7y8IpNHp9lZQdtG/PD6EXJbAvy+R0ubZLHXXZq+q
rH9s7+ZgFJldCU4BcZLAGqzSdcxnex0BeXq+PQW/gNYQcO7sANA+BRwyashqG9WDocRlNET80k2X
FojfpdRjGrtDICSItIyeA2XukgKfRgt7ARg0EBIEXcyRFnRWFIs53NipTtduHK+qWSceaNsUTMVR
xE4TsSI2GuvaW3b3UhaUny9EvlRQi9cOLFom7qA4fy6RZh/tUfxZTymgaK9/Tgu1q60CUPceJxF5
7CozfFIC6+eY10cxtH3rqSjO7vIPuw3D8+3lxuG0WnZJLMg6UzOyDLrrhXlXvk3M1LeZzQok7aB8
S1r1rOjcoPMQXl+PMcPTIhV6/YDgfAsJ8XWVa8vUiJ9YavhD+x8CiwIgOzH/vC8QY4JVHuudBb+O
goI0XeuV6Z4bLKu4dJzkyBQi9G5hAjdtcFbVPRweC811wQDbLTnzKe/tey2a0IvAh6HHPvwZT4ip
P2fa1yitaW/piYOj3/AvdabsVepUIQQM/BCFEOnOAVEJ54CK6XrEdGrnT1FHaSZc6GI3sNtmL4ug
0SySN9dqfWSzLh+BlKwxphkvhmkH97VautvqP8lPrHPvzkjRje/DRtMn/SMCJXffL37PaBJQT/PB
7fZOlnA2o1TvAT812h7dY51vzFS4MbzvcbjjsbvHEK79C1Hf+CdSX1cGmqSSy8ZAlwBr/r5ehoOY
Jpn4OItIgKSGtbcTXAfF/EjJLyeOFoWL2TDTTSKyo3MQsoj3Lf0eJuqnH76GOKdjeGqTyE/20JnP
fprfu4Gz+bOKCPxWooHOMBIxBVMAHq9kz9kxwz2oNv+X7kH372x429C5a5XF7sZ0aWRy1fLN/mXx
n1FVGSM1sedGGpZRvCdvku7s1S0GYpQ8bIMFBhaZ1QypotvJoSLQshya9LLC1NgMR4HkS8KAE3aQ
uXgSblBDcrrRYQZui8Vweutt2AlpSOjaVL9IK6A+x9Xnn3+p+lZD4NNKQIrdNhV+DYGkMiAb9jN9
bQSbp5E7p2MjEi12pygSd2aVYgm7xRpt3I6n2hI7S3fjuyaCwFv6uLiMCIZkgNr5zETF3rRjIu+c
8SmdEHPinCtHa60n4izDWdyg2lX6TWqTPNeQUc81ViQwuNVZVaf5iIuGwvaBLtcWuG0Bu0IE68Zw
k/PU4A3gvNlu8sEyNqFkLN76v8LERxguh36vudZhrno+Ylyaby4ouhVu7vw4UHtyW7rjl8Dyh/3o
oKzeIOlVqv8Eu+aeCA9FUE6T6y0oVxtMzOM6sPa3N0v4af9yYf8Pd+e1HDeyZt0nwgm4hLmtQhmW
IVlFzxsESUnwSAAJ//SzQJ2Z6dYf/3TM7UR0sKVuGbJYyPzM3mt7f59uuXikLIsYJ4MFsYUO6s94
ZxE7sPGd9odc2JjTvDjgze/XprIW0jTHy6rSI+0+XehQoWeeXWzWVxuZ8Trte+qH5fHXJqa4C3Wt
dEdk4B1GjdHSwjWuz+xskWe2Hrp2VzMP3KYlhSgmhXCdp02PJt6eVjA7+vupW0SqbKUMSvMbbkLw
OmFnHWSGpvD7LYF47L9teE2ZR7t+wrdgenb1tgj1BGecOejDhgdsPpg+cdUgPVHNuABddddBKGGa
9WJCOiGmJjxotIKyGtUuHwt1SWdgytlcwzn+Nkw71Z3Dahl+aQ0UOhkA7aQkDw75JZymtQwtffU9
q0GrP52Ic3kccL8cyFtm57n8KBocO3C6Tl5njyunPJmO8sA7RZBfCA9rw3ntJbA+cuNXrERHU5Ay
jEfl5YcfSd48/s8tn/Vneh3fZ0+npXEBKxvC8/7oakCtubmQ+Y/RfB4st/9d5NF8VwF3ar9P8ri5
K2Zqri6Ln10z3oN8nN6NHq5Cm97/fksMxJvs0ran85gYS9kOr0Nv1W91yJigyBs8MpNbvSGNhC1/
aQo3/0B/8zU7Xvag5X12qEZhbWBkrCMOqc8oGsZ1ZlE00tlV674MtNmKzt8fvOWCBTr+P78K1KZ/
q1yWtzvRKMKwEBYbMPPcP2agjPwSWmPml0NToJoz6DvS3pw/RA6NPYzey1Kft0Wav0wN3xvMYPbW
NXHAwomu9qglJewCShfdQhWWsAv/qMkUJfLY8lTzJmJupzy3gZLG1WsVcyFPRTLdf3/wUIIe7HhJ
Cg5fjUJiCuQHuqJ7a53odfnJ/J//lV5BYZl+GcomQ1cD5gr3ZL3+LkiSpT5xbO2R5ZwkoW4ig2qe
EW0xL9zOhFjyRHms8OAgl8gpUfsA04rTDsUiVGH5QYzhhNUqIrvZ8Vf2ssZp++S1G0WG8aP6Guqy
u3Mt7cqyPjuVY/jaz8SC5Hx/z3aiEWPVcrNjGl3CYLFKJ4UvjyqzfljmDOTEwbiNmpJZfCr32G/t
lzq0IOU5OJaapoFyH3biqY9twH8pVHQcpnvTeWHg8KNZbHCV1RL3iwwL8WIDUwl14aG3MIfwkBNI
/T0n61vL3n0/9vbUmvt8Gdmx+P/9iwR+8EPULaawtLxvp3/jkYmXQLgEt3NvjIhHxiH8OZLLrnIc
qQ1JUytc0epoLR9oXNQRB44Y9OzI6NXc/+5vzVASVlw601PikN2T9tvfftuoyYbrt6dzHsWdP1q3
YZKV576JwjMpIswhc5bUv/+MbHTv9CJtYOK/VGjdX9DLnJELknvOnHMDRSP+hHhRkYCWQspCERWV
FGDdo8m89qmIY6z1nbevbLzKvlX295V0JiBu5A9WjtPdmPbAnoXuV+pzTtptHK21xn0s5SQvlpWT
scd+fl9I86GYpHYRrYvYqG7Py44K+m/mHzRLZ3MzEmQnXSSJ89y1G1CkdiAm+KxQfvKgbToX7Tcp
9wTLUBA6bgRjEwOvJjT9XJW1/gyeYtiL3s2/nBIJ+fdmLNS/OuCaMBKzdl/U8960xHQO5ym8jQb4
n7aIrF2pyHK0dW1FArH8ajm2MCZMzzb18a2CbbZH7rIrownzUe1bLzks802tavaaDsSMia7CGF+m
KWwgLFJ/WL2WgiRkAlVbza/S5OXQSuAgkWXDc5Rb9KWf0ZzegsFtT0ro7S7Ds7sNu2jYK5G2+37S
0f3U6iZysvE8JLBpWiO/WhD+wHO518Ym9ukb2JqKYjr8ph3bns7B4A3nMtSvUZr4/6YdmyInXcuR
jzKEN5kN+SYa/PlZMdlnHA3X0KBhwtES5iPMMACED3pvt5fvQ/D/akrTMpr4/4c0bZuP8uvnX1Od
ll//O6TJ/xcjDnKwHFv4vqP7S4zp8DukSfyLuR83AclIgqrHsCiRS/kd0iSMf7Fv0gXjUYOLAuDw
f4U02ca/LOG5pB4iuLdofP9XIU3GMmX9SxdtuzZLreVOZrEoOEf+KMOzmgwhPLo6IbDDtO+t0dmE
LXSq5r+A1UxVLCjsbv8gvc04lO+/DxyPTcjKnREJjRODPwQB0T8s3v7fz03YSIhodkzX0XkV/+jw
9UKrWiUVrtCiwg3ZdWUgwva+jif9IoFQyWQyWYwMVrrDpOeCj+gJrMQTtPYnrwt6vfWCthMZewfL
+Idb/I/4WV4q1rGewUrW9pd/3D/2BhIhPd02nk3G9kj3lIWYfKEyh6UH+OVtaPX4NrV8sOUVjJuo
QreQaSIouXcWW3jXfFQ5IDfNK4xTIw4hpfGTDBPER0aNN7hGahoqFd2MyAPXeG2gAeULYJhMrV3O
Is3VUF5YIGt2Gjw3LC7exukLqa+MysfOP7D3Xz74WOW2iUVpqvG9/ocXYckq+/u7hzUuM3zdZMFk
udaf6XSW7JywjcDC/f6r4ZhC4wzGgTjU2JXMd4cEwZr9+A3S8FLjSDSCd6MP0MO+v5pC6cm5XU5G
gADxVpA08JcH8f73G/mvIWTijxkjz4dp85gYiCF9JkUOD+Zf28ykczBiN9hyJjo9xDVL9RhBsIkq
lL/SbGzinL0ATmbLS8tYrsgNKIFLwFguMrDX+WSs6qULS+e6CGZltcE4dtORibLA9V58+g1kGMgF
dpPg5l1kLgIrp4UH8upb8Y5Z4nSESQJTd47U3YBCZu2j10qBzaxjE4GYSufs9ptYoBsgXisXkFfH
PjliFnUyRupUKzc+0aWj9Sr7O7A/G4rsBF21yQ5tGbbBIY/3Nr7hVZWagSI06dHq5vnuH17K5Sj4
21HBLsLnlXRsDi1Oq+Wl/kvHbo9MPaF5sQGImx/fGW5KENOmkFHIeQJxUIn7sDTK+6ZZ1mIAB++q
TP3S63C462gaycUhvAPpFTHkjX+tdNmcC8d/5/fCooL/cmav/cmYW52NUTFq6uG6wtpxsPHa2pmp
ZfDf347B4iXyyYnZ5MtMYDTRujpNR3isdpeHw8mKE4CbzSafBSEtmO9cL3wsl0Zhdidr3akJxwmb
aSANZrv1vDrZZtCIUYBdXae59P24lDwFfkkGac6YVLexKn/4Oe4GbzQOkeii0z+8vgT3/e0Vpt2g
9dWZjDguBihLd/7ojwovcfxRsMM3hnRmcecAFWz923GEn5RRLGgLk7tY6NzSU0G48Lq1mXRoCAVR
e0qkrZN0Bc1jqox3r/DXIuyLcyW+GtdOzmFcmGtb4nlG2b2hHnDPuYIZ3hmaGfSV8dlEJmjAhSzu
xOaveHmQZzN8G6kQiBQn7NnAwx+TgpeVA8HyOqJ/1hHNyakJAAJzu2Y8TESVYZyk1ZikYHeP8ZJD
tNDP5wWDDg69T/UVVKZ30DHOvsItEYxN+tSAUI9AqeNlgfkebwTdNzSa4rarNoKRP63DIh1tri5Q
dpgBVWCAabcXXju79hl8ewzGvVp47tNcL01uTtqXhZfZ+8xBv+de/pAt3IMQAxEqTQ2ZquezxWtg
xquswWnxgAuzxEyCLzw3GMoumHlhppcC7rycrqpod93MsasyY7wr4l9Q3eznZW3sFgbgDVscZzpO
QE8pSEpqraovrZsBoDndhWjPGPPGbZxb1OFSlZeyPJuL/kFkd9jcWtKoF2U/gwIfVWjvVBuj5JPg
FDACTUuW7aiHiFpM5sYArXxv6tEOud7HUMAzUc10l2WTeZdW5b8/MD5seP1csLGm3Lt9Mb+aPuHG
LPlZVZs2UeURawtAfQveHvKwH1d3TMzTnVUb4mRIRQg6vZsQhrcbOpHsRFeF956HYw/GiHohieNX
nHvej4EpoQGtAgL9rdKM+O77g0/C6G6ceJUjNI6wZcJTX4RLY1aygOAPKP4t8/teoErCT6Ac2j/t
7KWSEUx0k6DBjOy6H1WIrsnv5Hsi1LDScmk/h0WCatEWwwPwuwBLvIPEtlS3OhPDsTQK2O1oHKLK
N09ueMDR4T7Gev9md9V4+71UgqSzykktd/2xvycoqHtMwOsj5Ldfsrrakhk5b2vGjrtai1gSuf6z
mkjLtpu52VR1HN/P3Pe+34pLI9r5rme38i3aqLuSNBDW3fgW8BpjIrzxe/TthSegjyagf3HaxlDo
KvOhaYGNxryHnuww+hgxCL6HtXmRBGAxrhVqHWm9f5BlZ2zstvn1/TOVepX4/T8IBA/LwT7Megwl
RKJoPvz+YGq3v0WB0wg0O16e8TqpFlJ4eelkcm9mEGIjsyP8wCYvsS5j/8UPbzGP+Ru9asNN5M8H
idX4DsAA+c6hHAjCKKethYWFN/YYkSreD83atXXv9PuDwGQTszRJ110vXTg5XQvU+j8/oPzO9r2M
IUPXfHMYLYKPyobXUIFPIzgSPDsoEkZWdXjK7Nhii0d0FjOUUxbH+iVFL4yljUBKMyfMnpnyc2Jc
tKT96RZAuMCGXEr0TnduUTtHkbGkpBk8GbVhfjj9VhJc/Zkswl2zndkG2jwAu+/QzaqyxcFOFcsK
aHhlDPf9GyrVWRDY015dPItpL8QvdFwTgLraPhJM2t4g88HCm03kY4kZR0oHcQgP2y+FJemJAkei
ExYvMokfkEyM63JRd+FxNtYmxgewbQ4Fmq53alc0bXsA0dEeDFhTe70oglJTYCTEPFxh5HhBhFBj
N3aBlvuMFtvhJ2v0z2Thl8UW1YohIEJrpp4fao83XlgV5iVSJeOtpr3CdKp3xJb5IwrVDCe5av1r
HlXX0rLJ6fNle99HenvfTDEvb2iGRLuU/iFpsc9XbARckhMPRiJLYquKL7lAAcc0NG8Ietno8gBN
tWC33vWrHDj9K3pc8i4JQP69lXWHKH7FfTq9bxurLR9Fj3+dnYyGd4efZkVG6T577hUzzM++47tX
zPPOKMYIya1Nt1lNx+8PneuaO0PW+bPV+lj6i06evmUxTUeGQ+T69Q6rRxn0o0VhMdg9iQtJ7KO2
Ai6FBQ4DV0ul5yTw42m4Nw5hoXuW5KSwNHZ/Nd1JHhobI589F/2VgMDiFPn5Sy+c7irJXL66jKmW
YKuMxDWNKEc7rhkLYVyYspJMhZSkbJ3i8witAfVczHXtdzAtUeqjrteWH37//PtHHpgmkPPZZpRd
dJ8PSQI3gC8tVFl+auyXxqr7D3L32o3nDQsWcT1EjQlHxgYenmRsIiheAmi35v57RcLT4e9Y/JRE
gDC5qSx8iyOXEYNDKAVhDnIL0AJ8DWdaEhOoPWcAJV6OkZ3neMO8kTG60zS7uSue67B0L5AF3Qs2
TrHcdD++v049IvF1meS4XCRrcO/6+jvl7zt20q7jnWFiIq2HynpagOCrnIDO7y2BPxyYANfbJM8H
XIleeeqnlkMfCBcBB/JkIsTY1ROBUd8yurCu8Qcn4PlZnIRbFJL+WothexeOVT8Q5DKZ2L40UXrB
tCk423FkNwmPdvw4N/LEldZfU4DTu8JbchpT71KNIQw5fUAvDKwTUbPV7Rhz3DaVXl0YaB0VY/FT
UmAkSCPIcAyGCcyyzP5pKivvYAM22raeQAjAsApyp5XfurMrVpUGPy1upwefdgE1gIKmV/5swTC+
ZDb8epP94X1jVlUwF7oCABsnQTlGP6DcN9vvX140xJFEzlJ9qOGzw2pzqmuzfkgy411ixj/5SxAR
64st4kYBGsyQW5Q4F3T7ZdANuMlmXa47+w5/2nhXAydPcAKU3CrVVKivOTV/WIOMHy0xQFCy7cVw
IqDN98xpG0S/RuWdyR4iwCzj6qIByVG3QjjEPZQCe6rMIVu1DPVKphnHudINssTLXW41V5uL9ECJ
MtyaZKus2j476T5bckF0Rlwl5mrM8DEmD6RipbH9bo8o0AfT4+9MKBGruU22vXdnDfAnpbuoHEsf
+GuBm82nNGW0O2ABf5ra/qx6eVEGyA7Ck2YOC2uLWF5iOcQAZEQCQSvZlKD/cDUo88FJrWeLd/2R
1w4l9NYBDs68sz3W9pQcEKKv0q3bV/qOpcnZSlu5QTCH7XfuP33+nCjqN37hrbooRj4Pfn4zdtq2
Ba3Um6uhCrXz5GgbX6cndLuiPzmNm26Sdpw2MzJSx6NgBgIQEDzo7O1Fx+O2JXM7gNxDHW5HJZC0
azFHgz/edtE16SAmmL5GEVtqlGmmdqwsb9xJeadj3/MgC19ytxgWrT3EQXoYq3sYGUTy3vqlpTBo
evxgenwyoGGw+yjoFOCR+nPNLZD12kqfpnc909OrVewgWiMPuzIEcA+gYcy1KflUuni41LPajpVV
HduMPDgz9A5OstRs+s5HMrGKh/KOVoTbsMFb3RzrRAftIoKGdj4oTQzNyRg+OKXmk6FsbKNKItP3
u3dRIubDv/izm6JbpATJ7Uhhxn6ezC8b54FfBknViDWJI/N+zH/MECG0KNZPpTU/Ek0r97X0+mDs
OcPacQS3m586DLmq4G3pIt4FFDc6aD6GR6NTCBD8N5e7ZdUkFStf1/agDMmXFC7huve1ZJ1hIJQZ
8OSheW+Q1PI1EJejqzc6a07JAX9coortnE8//QkqCWaSdaEbz5ighnVKlOgR2/e5070LWz0tMK2w
2oPxPkeZf4Zq+QTgMQoGKUIwAgReGa7YwFP41XGIwLDp2eqicVtNxltpgffkhn9NJs3meyK67USe
jYXDYAv9D6sRM+faIfiF3rRHgzrcq+xrcNDg+HlxN2Wfmp56O+q68aEo9Xf9CfC7tfeHMV/Hc7ku
fWVt9SVBsarn0znszYCFJdAR0khWdkl8hxjlyZsAJiAO//S8aa+cerEuKS9wkkgcRiy5U5VPTGxo
ofA95ZXItn1cA3xsrSsg94OVxS1cW2up30vBcdneDJi3Fw8rUTR5qd+mmXdWRvUo4Blsndq6FVVX
H3LSvvCvq43VjPiQ+2mT4yHF6D4do6gdTy5Hve4QvGHj0Bum6WeaZKjyBKlIrb3EfBVcIn5zVBYi
AECMq9TS5A1TvqeksO+nkciWvrP0oJT+z3RCUzXVYqurItqVj65JBAD78/dIAo6p69hhbcJxGuEY
6RRD7wmqZzXhJIZLt9fnAbewEzlBRIuZzygoM77aMCc5ylLeyS9IxJmNtAl6QeaV0xwK4BS7okqf
Si30H3zW0ayZ1FUDqovrC+qXB1OcDJWVijxS1hfDFOv+lY5w8mbpibA84hnUXb75KQ9JpuE3M7Tt
4JEtNc+8hX2OoxV5tnhzubydKLymPXBEp8bWL6px3/Sc/zHWnh2soI8yKrHTuuzBRV0cc2VFjFyG
GS5I+Qt0F2FqupDHdgRLlHknSV4Ut4F1DCM7vJSVc6Go0k1Nfni2dxnp4EyZv8zSvaSK7DdrFLhX
3abcTR7ViIfae4ZBD66aQWyhcjhuA83ULOYdS2yGga1xivv6CwcnVyMNFe/JCYtjJ9dlCDnQHWUK
/aLLzsgDhw1lkEWqWeAVXUWxnI/7uB2/alRrHAj1TeZGKpgBzQXKuxVpYa+ivvyhG+IKrxO58hLl
4xAjGniyYC7EZ75GFmlTfgejBWiNd4gCmsPLGqMPMaQ8ka/JEVGSyeuhhe6XeUSIkTrICOFIZMyf
5LhIscv6bIC0289ZdmQ1Y9+wrpLwMSZjb+n4LZlXrOwmKgGMijeGAhKgw7tCJLXLtZxguwg8vukW
eJr9G5IcivVgz92mnIs9oXTZFXnzpupeMici3WmQiGVncfFCyuSIOo7cY5LpPTOkvxUQ7ava4Gw0
xDob4INNMXmbDO3ylckGElUwr0GhCgbfBkspE1pCLjlLy9iG6O5CoNCGaT14I7v3JN/FxXeaQQlh
bGrWnd7wPZiS14Z0tL6vPtsQVHynmVBKUFoSxuNvKyr0cZyLhTiIUWd467Ugi8TPKSlq0hsBksQr
x8tvZEPgWOg8uHNMCzOk49rojRvbAnZaOR6xT4N504mX3MyStZAFXw20xlSnfsWavR7qpF95kw/8
O2XLymDhivfqEqVspLzMALHucCSYZSoCsGkUzKDZu/Qc2fW4RgLTrryBEbuouYpAZm0iUl/JErMs
EkG5u1Hg3GQQE9aVRERDfa94Y2MdNCpno5c4LJ0pjPcmWVoGU0DHIcJhWTcksAEPaR+tKhHn+KhJ
oFdzs/Zyq9rpaLWDIZZdMLcrQx+qc6N2pgGuaih41fFSBDQFCqKq7yBGIWuGg5SwJrkVGdNgW4dk
jN9w4y6LQ58Lvip57Tp4LpgKSt6LSTBVbgJJY+ZKMRGP2OkQ6BZ70cagMgJDNW0EZS3M7lXkEX9L
tLLgPMVm3Cd9H0DDZ2Nfgo/z7J4Uh/5om/l7mSi2saXGZyAgVuW1jS5QBkXPzsFzHlq0GVv2iB0P
HFLXMF6bagaCvxxoDM1tKOyD5fVrZAyAlF8cEX/qmotNMmkfyYl4aLv6GRHiglvG9UuTxP52UZfO
rrFHVKxpZsTVEJ5t7oetF457rx1cAKNAOiZRyk0q9E+T0VdQNwaIHmcp63TG3JGdoRcItxSnhAo6
vnbOWnqHmTpoVeYe9huPKPcBi4BI0LKNCQAMTgcO/4heaxwZnXozwkDEVC1aq1VR1icvNZ+0OHRB
180YxAe3PBe6BTC2hJmrdXjMXVc79ESuMn0yeIam7qhGsPJOlJt8ga62Di3u1CKJNmTMoEjNDECq
Or9H658sP20PccRzJWZjMxgqC9SyWCU9inrWWbv8/r1CPppkA6AiM+0PMgRHi/XEPCnEvEonV4Ts
3p5lDn/7LLV5I8Z5g+sSG+zAOBBOYDWAa+haCU+Kg2+YuQlbXPmgA7dVNVbMdRfcU+vQysaBXU1v
NcRZvWK6Av6B5J9SXNQ03sXoNxMB17rSzHpDvTmF2i43Y5c8SPuMduLIkkBwpGVqh3xIrYSdwLtm
M7X9zoRgjL+hnX30EeQxT+Mu4a1U19qOZVoToI+Xa/o9xZZf0lw0OGwbkE+HMidYpyVLYf0dv0iO
ennEIQKYN+IAbAZ/H812s0fFhQkv7QIjdGnFTMjJqfS8ALiov80JOdebFJFLiySI78+ZcICbTMSk
qZZyl2ixeR6zeY1iJT00CtiwUb+1IwZcoyUTp8JlemMsjF/NONBGTs9WYwMHrFCaIRrdhR0HMKFl
2j3tZbLPBBw1W6ECBQDjapFxCyzuRvpTv2qcGTi7kd+Pzn2GJGPVEZMcOTBRWie+xWgcdGL41ERz
S3MQ6HhzpXfro88JYiiaSje6TeORsYHVYJwkCshz3NnYvqsPN4un1bh1BhKQZhQasfs1TvwnKy/2
noNtuYNHO3FSs+LvavFFNXbN6D252Pvc+UkIY8xm4K3iDa4se+NF/bMSALdFBL2vqFsqBb7Ieiwf
9bw1MIm6IO2mej3qs8Gl7L6lU0Y8kUF/LNKfXZFeJ0STBgausLytQrGBaMVY2QeiSTZGXzGbdL6q
wf5UvcHaMkphd4c4GvTyOn25I89TkY8vRjFB4/X0x1bRtoCEN7FarOnigWMjdEmpy1ZOwZeZ+caP
2B6ZJxqPjMB433GO90WNiiEs1wMRCpvY4ZNMSScfFJdQWzvBNHXGuodyB4hgV2f6E3ZH5vv68mAk
dzYi2rI6hKHEcJ+H/cpK88fWbe+04pKGFZXtAJ+s9RfAm9eLm7DWH/KsfM5dWCfwJ24bVJfrxsOt
7qS0FZ0Gela3ifmMwvYrq9tnNykY/2LBW3BRnCv9AwEmzVmgEY6NztlarrC4SHp2KNBUt52WEzgv
5GFQaGdkb/zyE8cIGLiQP+4G7gAajYWaakad9VfGftiGmDBS+q2GPtq0KG4JrLE/qXXIWYs/WSdt
rMGz79wvJZZJi9PaNzFj+YBsvQ2SBBS0DXWp5i73a3rbUcXepAM7uJLbBXZ0yGlP/tYq94mISQr5
s53DG2dUZ00ft+kgnlvm53w+FQFhFnbLLAsJPtVDODcC5mQho1vYgHKDG6y/VHWIC/B+0mV3zqMO
ABu/t53MLV8tunZJYkhSvw+hFkzAhu90ZaLktPOfg844QSc5nvaU4nx8rehPiWJGQVayp98A/ir2
A7PywE+Kddom47mJihgdMU25tGbW8uZ0LFSovYQQS1xLUYOFWnJA5v5iw0bzXdyf+OCSLXQqhVgH
FCQe161mtNE6xWe5alnBnlT/xF0e7RXBsXBOMrf9bFXy5Ix2dtXLBUgXZc/AP4fdbD4TCq7f6fGU
U6siJcNl0qzzmJTzYRqTrYsKhFOie45r2tewn+6YZie7Of6wG+apXYOzYYqblcUWwoVFsTNDNFcs
jHmTmao+WY4VFKLYeP3GSdrhU08J/GUEQkyb7wSoiB8QpnNiVUDNeb29B9fNf4B33MBzmV9JZD0C
TcS9MBw9eTCXIEe9BUxgpq/jZDEObh5Q1+mBaWTgrmrt3l74JqqjDLen8KrMDrioLK8Sx8vaV1id
sgbacAwUpC+GQzyOO9uAPdkoixGBJIxQqxYw2TzQCZKChXqE6FrBG8ty7WLNS3/wnYKpnzHc9i6k
s+7JlRKHSzYLlJ4eh2fkM1nwKJb6FglYBPCqbrF/M1LxOlQXrIyDmuPXDquPZc8Y2q8WzPW9CS5w
NUVqO9vaS+2O0CfMfCkTseX6/q+WnJV9MWlPZune5h2plCzdB8RPtAgIGO8a7Wx13QGDwjaCnVpX
ox6oxt1UoUcSMgGD7PxWKNDsoHCjx7ALX3M3Xipm+PGMZZDvchK2BGmQNPcoqFR141L04lXaM3dR
Zo9r1RJ00AmgcllKpc74LPQFcdoNwRYXcoDNTQrtFinZfAW4ElG8pG+OS+3PZ+yv+7DkhbjKzMpX
KHpebcXc0jnj2sItUhOA01pMseZyT6rOEAzTYs0l1NtsvRd8y1953RByVSEnUGqnGB3BdTfVwtJE
vpkGY7LYVMOUzgJCEymy2bHv00cnVFdqUiCyWgsbWYTbln3dluitcumfrAxWjmn2VHEWC9UBJx3u
GTA9ONvAbiN/MNEAB3hh2HmSZbhB543HvrURbxNdtuoya7iLqpLpGIjgDFcLCzRmMiWH7jin2clS
6a0s6wRXnrse0TGuxrGqiaXNVxmj1VUIGWgtVzbBGGh9SQbMUbpP/gv6xYtLTs5eMpJgLNGlDGYl
RWaKyt8fSE8zzAcEENGh0NhU2nn06NOMBVip0AxMDTZ7lnzGEq4NKPAmya1+FSHE4fm1172u3IAv
E0MMxzwAiXGnAS8JMsWkcfDkeA/4dwfS5jq7S3JsXYCUxgKXM672jWR+0bawWciA7qAmxe6aduSq
NPfdMdtfHA2I2BW2/J6R1sovjNecufJatNCb0/RouOyVcRRZickoSX+cXGOH7p1bCdvIlmjat3zu
TyKvw7thWhXp5J8YhJZcVXMYSK4rm6BpIFuH5NOscgN6k/zl9GbKhaaHG5Abl44jUS0ect+F59O2
S+vi6DexR/XKRhT5OwtjJ0s4N4uDoc37XCS/kDlK8EWM4EJjAATM6ZTQio1x6+znSo10rjz8dQFk
x5qrjq6DXUp4P5hEZzTsy1zJGK1ESM2pNpM+oxZvMOjKgW2fJ+r2kM/ZUU15sXF4OxzGbjzI2Sa4
yU5COC34Widn57r4zw3CBebY/Og0sDwJ5ubQCY01Ez8CgwKnVzd1yWcytV8o4HrmEr5g7Ns9xTwZ
AnrMyjUn82xa+SkOZCbegdPK57io72tVQOrGsLNLGVwuzFc/6Kwe9YoOmmVMWBG6HDSZa95G0lhq
4zcMVuVNfx+2WbqbmHGtxrbBdhsRkTg4Pd8Np1k7NnqqynYtFkwjf1ip3UY6+blgJyHin1x6yQ3O
FyRX8S/JZgljCCMD8Faqae0HqPpHd+HyLv8eZ+BVvHWCpmlegDXRidkkc7asj7S+aA/gQpydX+YP
Ik4vZH25lExsR9mybAaP8G7Db7XtfJwZyXuFx1JMpmgtUlbpHbKcxs/IhoykgwUlIdi7II8pL4/d
0MO30MfAYYnKw5tuZ+zssK0+hOyHVaRTtIP8hsQZwdR4zYDMaAjF6ejrHmoJzaPhRF9xpbgDtXET
OsgPEu69oGswxLHFDlc+dPxtWNm8IwsKFfsnLXegDCb4jELQFtfOaxoZDrpBVB5tN4u7Mcp3js2L
rifh1m8EQzPnAb+0uXZcuGaLjs9vS7XXO27yaYkJ8LRHIk5y+Eqy3+A0j+HV4xOo8uZnlcPIHolh
SiK2ij4TaX75q9FinDYybE2d1wM2kYggUnBsHvvem+axyuLqbGLkzXLSCQiMzvFTCg6Tjz4v770R
9XTZDzRbDb185vC0McLc+IInJVMwt8nPcXbIgc/owrTT4L0iPY5OJlhLPE8R5Pm6u8sHdBy+86NQ
JZb3Rn1E/kMscVshK/UOeePoZ6EXz3PD+zIhSxB9Rtzf2n50iRsmHErv9NfULJ41gbS9quTOb9n4
Vvc2dRdGpIH0o1D+IIU7rp0XpSFJwaBk2Z44mNV81DORnjr69Lj7jMgkCqYQAVwCmyXAWvQDHETq
kyYSOU5FY94fuX9Oeem0RMVxVickRonJ/tXEXnwT58B52XqsSepYayLpb0sh9mMtkS13w32jY4dz
nWLG8aaRuNEQe9kRq2GXI6tMFACWuCvbSfuYMkZkXkQ9Bdkguoz+LvE47lkQ64esAYEdo5TfWOOI
WdY9kvJ8KDoDWLCJMMJWL07J7HiW7Vqb21tEcNuqkNa27BLgplGtM5Mm6LnHzxbgc5r/g6nzWo4b
2aLsFyECCZMAXst7Fku0ekGIMvAugYT7+llgz8Sdh1sh9lW3KFYh85i9196ZDmCCzDfLZ4FEZyVk
Cd5VDgAdKmOniCsFG2PHWycOEOdzlJMYM28Wnmjbes1Kl3jJSv+TNLT43E3e0XZpr2D7AN1Mqy0R
KmS1JncxxdgckbCZTXtIZ/ZsFcQQreZ8y/jMXnUjHuIZe+KRfT1Y4Xnkh+ijiKuiXafOdTb+5Lgi
BjS3nssAPrKZZRm0PdfeZA0mq7bNbhlq/eV/2k0Pg0tut5KUAbbJuBcKLpcONW3bEaMzEVNKkOO4
Y5IQbtrXKZUv+EK/JhG1K6ndq80kb4PMCbUUM+I1KGG0TVk7M9xfjZ4P3dudXiH8T4rVHFRG5uI+
gRs+sGskh3lqfJWC/JE6lmxiaeniJqAqmMDlxqwuMjImRe5hXA3H59jo7uyNrb3VpL+SGYAoYydG
NBHTWovdM3aoytHXVmfJxjYbxCc5k1Npfo1jeseRYG4GOj6ExbSDpg3jJiXVMjT1dXaoQ6NA3UzD
PJukPXtY8TdGYBUXwiRuKKUedhztqwxYrpTzh+aNrmITJueHt/SyZFg3ZN06hu1dS9knG0QbaiOW
VrVrs7eum29N3mD1ZyZlDerVwKij4zeOiXYFQWbbsUI84XmAqdKBYhlNDqtE++sBV4wTnPKRtS1w
Aq6x6dqJ+hPK9IXskXrLwu9l7tPy5DTqrKc0OMrM+wNxDT2coNAtmJWv+gIqNwKRFmWYfpfWRKfa
cP/C9yQZWY1I8kL0NZENpB34BJWqAeEOrAPSSuTFhvNw3SUZNFpNM+iFsNaHqi0OZlZzJiHbOtD/
rkO0Zqt4hGgySKQ95gSahi0JGKekurtmfvBV8IviDGSorAO2JAViI4quVdRwD4jZrHeF47HWM3aG
Y8qNKqd5pckdymFsHhKFvlAFn0OzaM+WySnK73Lr0D1pRHmAudhSUiSg2tPcU55xV1Ls5YgMMp4D
6kbuMSQEJ5sxEuNG49w66j2KwOybRLavCs8/kvHB+AQdTEI6J1Kg8JiAaSSgOaG/oD4rgi5Ga+ke
7PjgExK1KRrjdxV746qy6v2YumeGO9h9DG60BlX9ahiqJ8HYM4SIuNYVrMKU4cA58ZM33vyS6RcA
dqt3CNCVK1GOcEkK4axdpA+0H5sw5ORNqxx64EhKFMvRcMMyfJ2ODYEzQ8JDCm65GK6kaTAZmf8W
ibhyHk+bBnEmz8DPrPXeO6iskEkhn2l6y06kcNWahqqdNM4+/uE7Ub3x6/K3X7iQVB1iGVuWTs2E
ECmzb42RPvdgcnbBkLB2dJhC5sac7RnxFKbxL2xLeWciKxqsS6xLc4NCesmaET0kAgIwCKu7+SbE
mQLCO0Yj/t8Y0zZeR7Wf8HhZIGw2Fkw8mm3rkrqEomNX29HBvYjC/zXr/C8rmHTVQShCQZJvUHGf
6KOcdYXPcG1G5Z9GyRdco+yQbT6ALD33cfwrcJAiJNpkk5/75Ih6kT6k0t4SPnuz56J+YgyORb7Z
q7xA22OHCF0zwuX/atvaebiE9p0UbCt8TYwiDOKVxRSR3Q/DiMAENIx7bZsuj6vTkJ9kMlKTYb1F
fr6k+oZrPKEpn/v2VUbE23sxp3fDdt0YwufUEqitluLU8b+UPV7ipV0NUFBvPT0fKlOdweb+Sxrb
27VDt4P21YIAjWsk00hc/pS6wkTUf1KYIVEaBiIpgZhEZcs0rXke0/QrWmYFXEdgjFA0kWXesHkJ
blZC34rsh71PNhfbABgQk3+4AYwZzdApd65iPE5k0VbbYNrKzkGjYEHtcfr3UCXhFr12tcog0EEo
KQ+5XZ3HhLK0YIHUeQAPYZrheSRMIZPDozI9MpY7BUheN59YVutVPRnjyg66i4F3ojWYexrkyWS9
fGtYkrMi+8jif1Y3Rodh4Erv4y+IyRAyPMwVthf+5kF092FCsEKQK2NVo3QhiSP719RkicWV3BdO
/1QR7oDs9mzkZrEbXf3gylhg7cvb5YiNrO3fE4w1spd4oHsU6CNJqHN9NPpl96zn16KLNeSGAcZB
HH9MjlND14ZaG4stW/rnzor/6tg4z3hYUKJ4/0oiEBQfBN0tpmOnQqtg0c6PXA4b1r54IJchsln+
dspn9VY4pCB1r2owL3JgxjGW7oJJin6x0huCGB1tqn9OXUCpOoIDdmCoIH4P2g2oAjYaKQHiUKpg
PoI8YWXJCGobhT4PjXJ/BTGlJnakQzpJ4ryM5FosA/GuTMVu6LTiXRr/Zfg9maFkHz5pVoedN/MN
u6MKaJT8VRU0X2A5PlsVGfvSHikv6mCbYrzHhSe/MpZHu17O7zMkofXIlMsgyBgJCByTvhS/9Ng9
hUgRhfLU0a1RXTEGqpmCxW+hVjuB8mlj8Hy2IesXPY1vumeNhrWk3T6QOH+UIgxWuetlu2ZEu+eN
CyTUdE7M4pNbkhoPMjggPPDznAMdvn/vw1tj+iG6Ee5z4a1ECtbA1Oov2/83fmp4CdHfrCUFNP9f
mq5cswqxNRRivR7fajt4ClJxiz0seWXA+K6s3WNlC4ulIB9AuzLz/SxpaFnx1huO3ZMRseSibrUo
Zkivx+RFtEEfH60sfSszPhExqXObxHf0yqQy2bd8PxSH8Tqf5EeQG9kaVyi1p/lSqupPzwW+iSL/
WVm06ToY3pajdjVdfTtblhEutyK7Hdvr3i2njrfC7+6QpVu/elgd8zVdlMC9NJLhXv+ZFU3XbOXV
vuGouVZNReK8Rxak4RDwSRRkBiWCOBU9AmW7pX70T0bqi2nhY9BA2SLmqRtlQ4AxCts4NFfTTpfR
cJhtJsIDWfimW29ElpR1JtdI5Xy54mWoSHEUXvvMRkuvCz08MDC6jowuvi8Bgo8kalJ3h1kZr8IB
jr033gGoxHu/C7HrJthgUVyXWcyjYuab3Ju3xPUSe/nDr4TH1JlUb9S1Gztszuk8oZGxt47H36Ap
OFab5lJG0SK2BAORtd2BzKtzoCiKa9s6WHUzICujp2yxcq4CcpuQEtzNCWkN6+eTyc9+LuTJlGO0
C8qEKbtg5ms3zSv5cl+owDhagYuuJgVsGi8XcdHsIsKAcy1JC9BAPaNTg6yqsa2MdZE0lx61HGZn
fTQC/L05AXq+Es9Aa+J1UMTp3qQPEWlCsD3l/1pHEurZyNwC6PEKl+u9RHvvLBllTmDSVQTNKwN4
ZqYzj3Uvv5quoZ8YFbK8RrzgFKDKSNONytIHlqwHAVsz9btiiji/hJa97WuXIImR6QkupSu8qoiA
SuqLuWLU0GTRRzPHcjeMMyyg9K3KtuxH8yN+nv3M1u2sfOtkCkZuEp8CtQqXq/Sbc9Glm8mYSc4Z
SYfBQJWsWz3XG8vL1bkqkcdqo3+qkfXvEI1z/GE2b6ieXHN6sXhfTG9EzDuScF5FZXRb9NCVh/JV
NcHT7BsUMdyDBPc6U/xKP6cPrWMTN5CxDrJoKINSfwl7lvvBz8r1OCGL76lCudpzE901pKk1vsif
TaSTdWqUjL0zMgwNDzlAKnCpM2c6Sde8EjjCwJrdfUNg1JDGX5IMsW29NFbK6u5wRAhtYT25Cmer
3BQtW6uuvnj2+Gl543DQ+Nz6qJuOpdt8NGFxkzm5dbMGFA1GfK29SVxrp9c730iXIEOxTaecrCt0
x5hU1M96Ufaj8V1joQYy7OLTr1K9jn1yVoJpa82YfefyzbHLYden/KCxGtwl1Jt95vXtxi7/tLh7
sC8Vr64//2iHBgGgzx88m2pd08QhaPSOpPMe6KBfOsf6MQO1X88ZhQ4Q9vduCvZjop6SBj8HV8I2
HMRb7PbvfQOPgtJuNUZGTYA3+6Ue1qwXe2+gp/7FzvzJjDxeJ1l3y6uByJx0zUlR7LAQkU7EB3Jl
jLwJDcp3V4g1yfLA1QYK2UadQqXfXc/tr6gigvXcMffwvX4NzuZQFbO9hZw3oIxqSclpkwdB5bwH
3rT1c5M6FY+oTwmxmhy9kZz0q5rqgJJsfKeSwjDGRVZH3Ka9iXg7xTi3L8cJmaT4x+KNYyohAbB1
3kehVoa0U0RSw0MkDDsZF5WXwg4OQ3AzFDsuqXHfmV9xXj7LzImYMzNl7EH2qYkAT4OV4TasKmOl
cuNd4m6Cv1R9BTHlte2n1xjOLeFmJEswTDm4I6v/GfD+yGXMCCkge7YJKPKd6xAis+8U+KawIAsh
kFQakg8QeCXhpWLVt7Sq2l1izionYU4qBZMsrIEdUiLKVZIzS4QEUHzYPqExWSOD+W1jZE81H2np
LFPGM6PFmNQG/oUB6enGayiUqzaSUEm4tXEVkhxAxte69geq9wEJhJ0xc59bABSyv7O9IXSU2d3a
D4JdYFhLag9JCqH+PeJh3ZVG/WUXEBvyf7B2M8CKIl6TfApYkTi+berFmrk+pdNSPhcGvZIxssnQ
aXLy64A9WD4x93V+Y2MhbKsdr5B1qNSj4pXFDYslKDtdhjgRGPvQ3uLOpQo013Ux3jCn5M/ZnDxP
Zeqc7Dr90Ru3MRgfngbK0BgJaAoS06cy3NMzQG6vko8BcctxzNS2UHB2MqLZGxWbO/QW3tms0nA/
Oa2xqhZJj2G/Z1Zc7ik393UJi6fHfMdOGUw+zDb3liNsJIMgfu1lFnCuMpNx34DJxvs857wGy772
I0DZYTo+JUg7OYzqrx6FZhfxOBK3oUKEla5MD0kk+o2DTRGmJUE/flI8ithlF0wgpR97P9PcPjhZ
MTEIQu41+TMcDUIV9Th+efU+JND8HOXRaWCYvnz2H04SJc9Mgnj+yD4dLwlxPrmXqh1xyBD/07dx
TtqtP6xSyyEDTPsXe0RclfvVse+R2bC03MZxry9+0e6hBqV7kFMGQlNv7cNCWjkij35E6MknOW3M
cMntRSgyx3FxmqrXZNYGqz7QxWVMCCwiQKFjUgTUt2H7qQ5FuV+Q/k5nntH3lFsJWJg5X7ZN2pAK
dGYcO9bFMXbKA7+HJjIlraHybOY0i7oY6oID0YnLPvX9a0O1vshiwFMsa4G6189ZjGKWZeqyLV1w
6CNxEKTUrWwQcRNeHMQVFrUrOaZahz9L9D9rx5CfmF4CRONj8M9zC/utY71mp0AUh8nd5xr5QDJP
V0Mn98J0mO4oMpV5DJ9G7cIiAgXU+525C7zoR5Fn8kjgE8mNNgnsPuMGYRo74RCFO+nkWOAVBb6x
tcau2uwVNgNSspuA5043K4MeIyPKN0pPRpfc8zlIuB3TZV/JG+ZLftDYwcStqn+Zg/sntzEtp4xI
jdDJz3xPaCtdqzyQEDPR5GNI8RkEjCaJmDUZKELvy6D83eBWP47K3kaO+J5g/sY58eio8HYtV+va
pMB2Df2r9jZzv+zWlQeNpxoFiGMD7fBIgSyYkUCfeWGPhk9/2WU2k/pSRYUYNEBbYjdUJ3aRk6mX
1msxffkWTVeCN2rVoEpgmzB9uqTcIupSDQO87BTqGqGJax5cLm2wp4xoGYJvW5fQ1HRmz5hWlGdu
noSkXesBSz4S4NjYVALIiBswgUVMCOBjEARUBFCwSXPYxsAHd4Dod3PLzVB3DXYl2N6szWS2rjz+
MJuSykJvapnVL/40J0qpS+aMZnY8mEGLQ2civiHmT1sJO7nibclrNI1WZv0hiAFeT3giPOnBZ23e
m/a9YtrHfAm0EBqKYVfr+FUr+S/OmjsCDHNMEckbvbrBGeQUcbhMEJgG47kZ6CEShRHJ2cYtaw0Z
ZyZ7ne5qttZn3fPhMfltc6ovItSXybAU2FfTYQBNKZZ16kNUPjizILkyUvbQTemJOx1l4/giqPXW
yPmhrfrNw2LdsA8hBuLpcF5w5/1NbSc+Ovim6IWtPbTcfscwFffhQNgFYK5zwPj/gOPh00A6hpzI
t1JSVyg0wCs3WzOLs1skWNmOWXwXRuQ6B6PE2qIW1+js+HIVSKYqWavip1Jy1WRRsAeIyftKkNbz
0OMVWahPQExLhkfxCbUJaXE6RMDrNM9D6PtUT9lz5ZC6O07NuQ478jCCenrRTmOw3Wc+wqr2xBVL
tnFo4ClBJzSJ7pznYPGD0mCDFFlziUOvIxNejYW7Lbv0b5F5ydEN5nHpKLOD7SIvKLv+QdejkAUM
5RrXfPKzyYCmzIMDNRVzOoHD9k/ChM0yv/BZzo9+pn6jC4yOkzte3DAw7uwwvmo5YqlZvuqJ1cTZ
HZyrrDavbRJEu57Jdshi5dBhaIcWhGjSJd2yUYxxYgS3WyYgKBSzdNr2s1GeOvCzFkrOKD8giQ92
bDGm9f8Yst+/giEanVQfXv/3zxVpiXuM+PkhvdJltT8aicVnRsG/1ghfBCKchzOiJMrMcd/2BPSt
OivaM0+GxRsH4THvVLxvAqoHVOhYVEFCbArS1O8ICsl3Svh9OI/YuGTprzZwrS0lv9gaDElX2G18
XIpJeADoTC6RPx4hJGx4nosvVP+cdQjgMqOUL1Mxo5e3l/679dwXqwx+Koh81D/W/GbnLAxMkSU3
KMHzW8npNiRF90gGT77CX/+W8rHeTJ5tsBzf/0oFavEygBNiLqumB0yDvUVc0clzUSEKVdqv/9+X
XHs3o/HelLb6Z+jddiTKh7u8IOiojoh9vkyEEiCtnVto+tXZnoD2RSMyNRGcoe1EYGc779bbNlCM
MSR3tpPnsCRfhTzwl4LkUrmKC38B/aPFn738GnQOiVvCPYs5dM888fxgR87dJPe88/9exj7zz8CW
EHV5ybzFM8GM0nfA2w218ygzLW/Ckwdyhq11WajhkMgyf61xt2fhSG7mYOavAFVuTjbYT4Gfxzdp
9W/NxBsvTS0OqjPGhwuJ5bkM37NpHh/tBECIHOp2N1mpdyXqFksvZo629x+1W4Q1lX74R/D0+k5e
nBzwMsdszlzCc/x8N8sFxUpUygH4YEKluSRKUp0c0iVHoU65CH1VvGMwO1V94O4zjB6bIk7EZ4JZ
HDoUyNrS8RAIByJAX9eyu0ra59z2f38zNBDoLTbf1ySD2noCUuBhJGb0PwVILuEIl4cmFukBMPX/
TUT4xjr+70vBCmCVJACIGYYdjCEIkEKhRA6K/jWY4ujqB2y7XKQPG+20LvI9M9thjTAR08jhzWpU
giZaN0fpdNtY1/pc2G5z/d8LyPOVUTbL37c8Ct8WaET+30u0yFOHwLwqdMPH8jsJB2VsS2sEzUA6
NlkDy07pGyOdD113QbO01UhLblmil79ufZYRK8eVWWEkcgMU40ij8vgii/aAJT06gHBzTwZRXv72
+5d9Uq4L/LTrNgAYIYYKEGVkcUG44Fjaun2ecuR3ZT0Vp2+GuiHDLyhC9V44vjj7w0yatPFh1ZAT
tgEg11cudmPFs9w907ChY0kHzgskVfXFnc4TacIb02A4a45gOyvCFMC8MTub2TkIbpvvTUKTdKcC
t/LOzGt45Jn+C6Tr6hWOfIYo9lFZJJ4x0jEfS1AI8nSyd8fZ2FvuzcM/9MZfDm6aOw4Xl1lukTrv
ItPm89zn2CUMje64YXLql+StDTHZCdjGWS5MrApDa9eXyXTssRBQNsS0MUVdLS6WI6gf5HajcJ7q
mohJq6ASL7D1rb2yQH+3/By+XyITCY5uRnDoJuXHYhbuLXlFUW8dncUDHpH5h0Aee54Qc0vYMHS/
rPv877DIcQ/MZBL2Tpq/sYFhTrBQYBoUBaRy1/36+503Z/Ij+pTkO8e2EfhjJWrO7K5Ue7CUeMtw
JrH8sos7i0ZnW/JIUhHJZpONNh5xqHCpkcZbf4zHs4nvZj0sE9eW9SxSk+CM1jc8CwvX65yW5A9Z
JhbhTD8QkMeIzNzogWLuOI4RF3gwF9cqNgSpTl5yNlBVDNojLEHta3mTSqjn/16Gqn4i7hL5cEnM
YtjcB2Yg91SR/j0ESbBv5/kTNp196NyQbCNKPyZl3r1YEnsGU5PoHM41sc/g/IJmPKa1nb/xRsWn
yDLiHZ6A4pA34jTYtvm2cYrOPUdJM6/8KkwvY6Ua5IrOZ1YPDAhBmrN3ki9KRv1r7SmSjGbqys6x
30Wi8ApypTql2+9BClQ/IJa+LJuFpDP0m0dGpj300ISxg3zYo02Ca1vnZIemb4k9V7dmsn4oMSS3
nA9RtOAl59y5p4xrj/Be8UtlQ/buUGORgNaWO2Rya0KZ87M9+zmNqI+tF8IOSnO+JG+MHI6hOzij
va6ArRyHmR4IuTundoVHRpc9JqrJ2mSe596rxmEmPLSK4W2j9hol+C1H5HnDRML3os0/IKxm8nXY
FkpahA0r8+Ki4hpdkkdo6TeOKcv96M5YD0cpg6797E7ui0pGufaJYgI8U2SXxiiCvUo8SqViPBOt
R48y1Sy10m66Zf4b5kWIcyZ53/mATLTIDHHhKWyD+K0zK+NKIdq/2Iamqa6f+8m3tt+sciFjF1PP
NGQHWK5i/f2xF/msWa51v9wFmeukfwZN8esymK4RXUD3wStnIYTknIixyRUpjW6VXpsF6YAP1Tr/
d/hk4Bc0WvYHg8MXhq6MEsOhRY0TV0+OQHVegVFFATb9lEg+LDvIt2ppJUYNJ2qmtDvx0YSPj91K
sI8ZjnGRmffS6P6IHFlWHdniopIKtOSo3B9WQ5wpzmuEWWAbHKyrXuPi9gjG7AQ2oLzPKQneBgob
lP4YDVzR/fMATuLUYNk1mWVx1RAjDqqwH72F7ahVJX6hqg/P8WAfE5l/25AZ5PXAGKVvQoepXMr4
MsBEK5PtkGD9r9CYrLCQWZvvNzb0+4dtDvjgl8CFUE72HvNkQZVG2AYHNvFdOqAFjrVxicHSLocD
Y1CznS6jQwWWyhDJRFv/bi0u+Ygm4PuE0pyFOyrgf5ZIAjLpfXAls4fXoPPDo4hLY43jaKYoHjBA
TC1G7Dj5JE1o+EEkXrp4rb2jR3+yNntbwHzgxSjSZSXMCU06EKKkJ78NaLg4+ozAznGKC3cj8tw8
jTkT8hqq2hgDrhCMBL8P/ymeiSlseQ78HKkFsTXi/P0yWhP9d1CUDGECyuRMJOzpleHuY2f4QMOB
OUzFnCGBCx0p7tAy+xbxmqwSt5Mc58uwvIyd3546Rp1kzCo86643ndJlpJfZ6U0uGdwGNVHEZuiJ
i75djaZc4s2LjxxG2RV3SXkq0fqsWluaPKRxwayu6blkUVC4uP32edvOt6layughugP7CfZVJJz/
ep8WAtxrCfxiMTW+ATdwr72Q7XM5H4jtIQttOXLGuD25umu2RDs/kR7cHV17YDAYq/FmDil6Yo6i
fdf5/t5A92qulukx4zBWMWGRbXQmpoOO6kuDHuCBBNxY1/yufWSjQ1dlKfdlI0FqU3y0fdpdglEO
9GL5j4KDZ4OhaXijoGl2uZpjplMSlk4/XTC7GPs6bN0dBhDv0fscEHO29PRuQrMpF6C6leytXG66
sD84qo8fZUj90OIurlJvPTeJurTKiXc2MvX7f9/5mAw/x+UERL57n12LGvM7JMGIY0A7S4lnIA9u
UkxuparHjbk8MgIjxyFfvrTzPt5PBhn2SE3CM79o0KxnG9WUKdgLVM3CbTUVXwW7rAUQWnUMBRPT
QqYRzXtZI/rG+ZxdWHumx6gp34ngmPZj7NunFNjshf8i7W9TOzfTy8ONl3dke8zFm49T7oBbMKf1
B4PjTyjna9KcrykEr0DmEPE/h1l7T27F/MJkUhlh1Hv6fuY8qxab1Ou8K9F45Sk2rVeVWqfBGM33
AUHVriMPAxOtenKYVFtSgvmiKl19p4NICLobEt8WFS9ekQIFsiiin8UMSN0N8vkADJwnlQeWgWA6
kiDHr9r4MsqvxQs0yyh5wvUl74Ky9C4zVH1NeR7zUCDz+X//GHkcYCawayCtaeNHd5tmqjhp4Mur
wSZedTKNvZlI+yZJa8b/FtiHtA/su2ib3URzdmWKtm+btL6kC7dkSXg5e0ofHE9R8sC22JS9ysDr
RdnVQCPIcbYBpi1fzKr3z5h+5Dphjv059d6Gu25bBKV8JgrL2usOs8B/UUNTEl4mVzdna1b93U+r
4uhTy69EH/X375dG2NfILP6a+fzsFB47b4rLQIz3nPTKcz+1cKhclDbBVJ8T2Z2r1C3PKtXBsyuH
3fdlMMwNEYffT5munA/YZk+EjTk30WXZS+N6vBmR5UO/Lp19C/Wa0C/X3YwAoNA1E2aolF779eCe
/2NfjzzVM96nc1ULVuZBS/EHPQ+5pFU+0mo2Ppl+srNwZbSXJZlaYYGZqlHp4qRS0e37RdoiunWR
M51Upo4sXcmWqRV0l3SA+5nYI2INKzWeefKoJbLwEQgkekKj9a28uWFhiGc6bcS8MaLA2Bp9kj1s
5yUHGIfCW3IfQgvq2JLurcpnmFI3GSV05oizJr2e/Rp3tWLoNKVxFRKhZMidx6G9ipfPNB5YwA0g
MLaSskNFqj3NyZhfxuVF6vyTQ2HkyknIOvSqZhfUM+ZudBgvE1WDdjUrUiLQdvWggwO2m2fZivCs
LTpAB+n1qcV7ukqWP8leRHiN10Dbdouza+v4B7HFSCStIj70fQ/IBvHUHskQylzTw8fOqGnngQBC
+mrn90E6RGnm7tYl1Hunwja/B0LevkFQWT/qXdKb0znRiLaqxPH2XcZOQOYtjDVVvjW6GaKj69ZE
ao59tS66vDojEiP+PZiHtUHvtKp11+9qJqdlZRW3onD7Z2xP9X5BwyAdsq5h4j4z4ml/2DOzjCTN
/1L6Dp8Z3qTByHOAeAE3KzQlQ0z0XlbeECAS/EsnW126uPFwXLC3Yr87H8sQpVmhRLwRk9/cndb0
9ib+zBMpUcAupogE8tZYE2BQPJWh62+M1ALYpXx/9f2tawbajCnzePP9JQYbTrQyZs7bIa1AgJRt
yLc3Vlpia+J7uuI5ZtxuBZtqcJ1zJrwK/7SNFFYaaKdDG26qF9o3jl3QD+RAIlDGZkuAUXvvO4hi
doTTo+6CN9uhrOjo9jZi9lEnLIr6tW0peaFckxfXDpPjGBc/ZFMdsjBI7nMpohd7iLmAWrKbRY5k
sBKzOptx1+zi2GUf78uNNq3kAxUpYAoEmrdpNH6lklilwnXL++DF++8D1QA7mQk5MIB4rqPIPEtv
ziCvyytS92WeuvwtE0wnLnfKxhAIQ2Ztty/fdKUmPw7B6NwgJTkXtGBwJohIvDpWwm4/YFuMKrVr
prsjM/sp8z9D16B6UcPaswx5yBN9E6JgYtXxZ2AgZOlC98JIhThrCOJ1kUrQkabGZPFs6p4t6DLV
omtZMTExbkJ3P4I6zDgw3Y9WTvPRjXEd81/sWZQf6WtDAnWWRssq1XpmUID7JQDt7i9xgmi1hoNg
b3keLZ9LjXOaYTK4Rnv+CZcfR32Yt0/aCu61bUZnYqnjkySo04xaebSi/G+j+03kpuikQci2WzfP
SDUUVfBEjnZK+oQJgIPWV1k9YAYHLnWAKgdhfLUZaF1O39w20iQ+m1mxKcSNvW0bv7tAHH2LMUDe
0uVFtvJpdFR5auCJ2NGwt73cfeIBGEAMLYNMfHzFqWklI8dG/mktsu7GbIh/TF8aO8fuOzTVMPV8
FpKY+J47pobDOXXCeGtsZmQwnyL2oOIt7IroDiQpeV/bzJvPjbLIJkF0sCtS0FnfVuRyKskT4FzL
y18edI9OoK1ctyLxn/73ZdE4/ckBzfQf+Swz+2Bfs8bFyZOH+1iuS93Vr6TLDKxfjGmrgbTwhhJS
6Zidv7cCLt82Q5ZMxnJ07bMmAkWQ4npN6lczmk9GnKIKy0kgaZMbBv8EPD0v2URBILPaPuNJNl4R
B60K8250XvwFsJUVbNT+tTK8ib1BIJeoRsZszj4eIuZHMK6gCGD724Ql3kxpBM22MvqQ96Vm4D5P
uj+Ff5uh6k+q6boPNtQ8q/6H12I8rfOw+BH49UWaMX24KuddmAUOyu9Gkf/Tq+e83IyeWPoUEnkq
0+b9CpKHT9D45LX9S5b1hDcZwOwaJAF+7LYn7RNZUjeA3Wm7ol3kgIcLpQ5PiMIx43hQDW1DfahI
98cQfdVTQnO8zvMAetrozOcsCf8xqUIzvgSSxByaHMboz0Qf+2iHdHkzxpM7mA1YFhjLhpGzG6Ia
JkvJsS6OAdOjEHLJuJ0fbmLfwKw6TwJlv4CK+99XOQZZW+TVzoRO8DGXD0ao3mfpmgxTx3zY2WPr
fWpmQ7An3VfmadhUnXcweP22mjz7R5FCNTRYn5+hGICBZeepk/zTNqbmqDDxkFzubUsoPz8MfFCb
718lKYvC718NjPzw5w5bp0OmnLqJ9fz94iQKxaCHimn5R3r089uyl1XSZ0nZdGeKxeLRFbN5T7ix
ddoCNOUGp1pWE8CB3kQntrzMAYABZtHdmprieZCFuXMy9v9w7CokOljyfTQDFyRG3ip1QDTIIQ6O
RTwTKxbREXSDzf7XGK6VP17EjKDTsSiHRn2kOU3PzlJNNANtT6CyF7nkM8MgIbG0MigGQFQQFdxd
s4nqe/g/jJ3HcuRMmmVfpa3Wgx4IhxrrqkUIhJYkk0luYJTQyqHx9HPAqu7/r2qz6dmEJZkkkxkR
cLjf795zmc9vU7DTnlnhYDegpBCFsL8qIjbXjq10GXwiPUa3nwfGtmIbzr+QnRvuVf0ebCKfkRJ0
N9Mgkxii2N9wLXO6nHdlyQBfpdCGRRzE2UeCFxaNvU4uFWGCFefaj57W38dOaekbmeHTqe9CD7Ms
j2zj1cR5ZqdUn+KWXU2q+0UlYE51XVA+r0TLZgrDqnO3Gp7EcgDpUMwXSZFUN45XwXvXsR+TcKDw
J9Qb2yyzpypmco/jQMNGHWEqBFehTs16GBRCCzWNI+iMAgLMNHd+BeALmhH7R9qBG+xwDq4hr5rH
ocR/ntjV74R029IIvyRu5oNkh2DW8par5H9/9sFdUZ+hIXMAUFpXYN4qLW6UHLhU543YMrZdG9cp
2pu/7gY1PlSDG+OmtzEa96zSXZkd2HMcGAl5MGLdXTgfXbUpLP7eMlRHWFwoEp7WlMbsO4pLfwt1
LpPPXMYdbC4SBVJzPakj9358ehM9g7z0vrkngqXz73+pFaCQfnDlo4lbErJJdtC1TIHFvbaqoF+k
Kn6AcSy0R5tw0jpuas37+bDTcxhqUnsAwwUP0WGaboaD816V3SUyuuJXX5dyU1OjvS1kEz+Gzvhm
1Jp5rhMzW5A/E+dsJN2U46nZFhOWvVVbDClFDeqJWTDJkFkXrYq6vs0gGc6NfE4xg/o26Fa6h00E
mCyy+ZKgUbZdxsuZKe1Rd4cRsCBaaJY25psaj+/sT6t7g6vZneoLyx0txA0EUUH166W2WWCUiVb4
TEcbR4gisRzFxpOoOZABQyaFOKI895PzK1aMUztR415DzQqE7gWtUO/s27U7Zgps/irOa+EyUbBh
DNxkMdsgKzd504p201VsGlWD6YMjk+nYCZvQ0fy0ZvZw6BwgQwYWOuywre6VRvVOLIRkYBHsWHqc
fciYdxVMdvegottIQrzPDHExsGhE5IM61g9ILNl6Io17HcovhxHYEk5I/8wmADa1bVdi4wy8wFRv
tl6rF9EJwFF0cvyCSekfHxtt/CARLbY/n/rj8z9/KsKGmYoCVsnN/N4DZmOSblKn8x8Pdg1o27b8
z1gJmu3P50OrGxgSaF+q3iTKdkSEPgy4lw+jVes7vxXaHQZp99S+SR2HIAkCkpqyGa8800zrHDVd
sKrJi5+DTHIbN/rdgUdaBaFIdpobGFCx6y2hr606sLWQTm7efd8/cXMYf3cMQtlnaMDHCvehiLHy
6MYnHWfkZNRWPOkxN/ior7eWBvrr57yKJV/s2sH2Cua2XG645mqaeY8/okSlwv0YycTcK0Npbom/
0X7Bp24/ylHrlnqMmqBZRXrASsHbwYIL2aHV/Tz06gBnA4MtT/gTssDOLVr3ZM8PSqeW6mqo9W/e
l9SIB3qhrv7+NySkN3WvEgT/r68G9zWBC5jYhnR1eR3s6RPBQ9/9fPTzUPmBtuV2WHKnKbSSOBRe
LmkNB0uTxUoYpC5pwxPYB6SxRza/1YkvLj+f+nlIi1Dj4ge38y9/YfvNk2ZVF1mC3v5pfVLmEqiw
TZ+dqWr3ndoJanFoqs4j/buPx+qF9BLq/xRYu8rMspeRyiXml4WwtJ0tyyubVZRhWxf32ug4fU+a
+IVjhneYopZPkZ3fJ+l4RVuOr71Fzw5RbQbb8Pp2sOm8n4KhqS+4R/uj4f3sruP8gEt6WUSBsW/S
Cr9jkyqLdJQ+3X+SJR2t6lM4IScwPacjh75ItGXlG47VHLyTBXQbQz6rqrpTAuBZtVY8QGSpl0bJ
RyBHGXoDamKEPhEZo/BNXJM4WFaq8T1Yz0j/HE11O6Z5iRQg+0usySKm8Czu4r2hY51WVLm35/Qx
Iy3qRtN0XlPxqNrICDJ84VhBNeFgIgeLlipHtkXUz68yeGgEQSfpKfG7wSR4a0QOoDsm45hWVqEN
SdWKSZ+7bDcdPHMMtwl0lMAUQbMUB9Wor37fYGmqw3JZjHirGy6QoqfN0qYNSDMVYzFW7rBgiGws
cUsmcBbmeBoqHbb35mb5FcPw+RvpWl4iUSRrV3E+8ln9FC2mfEb8y1aTcDs4GK6rmj1bGHJG7oPP
Af3bZJ+5JB/MlAZIsezy6kziCqYx8p7vXkZDiQFiOs5OtZJdJECWMAAt96lpbByYKktHViBKhiMa
ZnfJCK8VsagWVTk1BFNtHR9hFq4nk6N1ix3N1WqAmARerJgNFHeyt8BHtgnQY7FCzNFPMb742N8W
uaqVp7HEqhyIpts2xJHTnlgoAuR+qEV2mxqWi4h5bimQwuYIvCvmnqLsWLf5sQrqftmwT19MhgEF
I+Ieif62Gtsv6dM4wp4awG4RXFvFcI8qBSOl0wJU6TjlRyVJbXYzKJbqQFEsMd7QxnbeFrtYUzfF
QPGJcGrFK0wVrE80VCz4hLpMaPTLJqteVRWARNpVgF700l/7ouQrkDYV7RzZSbkMAzysFi7pwTLE
q6J2S9+t42U9xcCDtXqX4eTYFhEJzc64hsxun5zQIndBpbOhYF03bEyLZuNf8Qojfs9E0clXZusV
dzQOQR6lve6u6vQLGky6YRi5UEDy7/wiinZdpawkZ5qVQ88AQS/wa1MKBGT0nZdQZstGGM26n4S9
jcpVGH755MbvPoTLvi2ppmxhBQiH/3JDPHCfN2QUglhbpLPtm6yM2RCfAkK76nI7OfYQGWXQIJcS
OqrGFtxLYA+AWxk/jwtZDBL3RHKHbsDkKus+wdi9AuEYQSgajVdWw2UoCckREE1njqWGM2s12sOL
I0LIiIlNJ6VlUNidPGHYE2uIZ6xFNIn3vfnFIWqt6+anhSdi5VoTW5rBE1OieUZXN/OQNFlZHILp
aiwFUbLMU43O3/sVpkk6X2feEbhFEISM+iY2cUb2lCiMjnMjeCGhitRYfNHHQrldr7cXAx+pLaAl
TmXzReLc/FWyUBauQXe9/xxnhEXlyKDSJIi5HyL9RbGJ0RWWeQ0iLSM0RwBbCcVXZNs806Hy6iKU
evnQbu2wu5VQhdkWp14iyVnsNdtNLi4npHJyjxrH/lcjbDZxE9trDZoCqCjeb6L6qp3uy0+YQtIZ
0i67gE6Mcqw2oAXeQjt/H8x0BoHMYCSo68sQN9epmC8FRzW0tQlPFtNLJ3fAgJ8nbssdJRPr1n4s
0Q8uRgyBP9BBLUCx9/SwEMco8jFOywGACo013ABYqvQSso0B76vCp22NJCJU6s8WdUFnRC9oMuiW
tVW+Uw1zjgyrvEJWRzOOARyhagCKlMlnPYN9LOaIqLhatdKkjQXb3DWqQq16b13GXBxLDRs8M6Kr
o8MpF+4U7RrdimZ795xXZssBFBSnQXdq6aZaJDHWb7XL7jTokHn3y9euwocxVoRA/amrVqGuryeZ
iz30Q0zP8SEHPT67ec6DnV/dtonWpRUckkr7VpB+1nlfbukiU/ZydPy9xaWHqDNNKwL8PcqOZNtR
9Bi/W9zIgNe/FeCPoL/cQ9U4EZ509Zl30nMVwS3EO+c5FhwUUWs2l1qfg2flGas1ukR1XHz04tbs
uOGJtNknzDVYhdEyrwLC1JoObvdXXQKUTbP2IakUd9/4l0qStCYnUi5xleJCMplguAnIwaG3L2kF
kWYMejxwrDuecVVq7h1oTMFdungldQby7Pf0nVEr6Y6QISn+UB7VNHcp6Suite9Q1iDubUADBGT1
06RzrWlyjE/KoHwPaXMpSZ9tSpX6iLHXvss8f0Z5wRflJ99l2z3lcvotJ/1shGTZieiUAvszO8KZ
dGrAvXE5ZCeQjGX1MjSgaVq1/12Nlr3XarJpPZ8nWAvXNmXHOGlcO2Ex7m/uVDCIb9R8m9lcHzZ9
eXG5tvtIO3BpPQD04ZSR1hyyRgIFEOIwz2/iUen3MZYwJ86tHfjpo2X3Zwv3/x6fAlxwP9pT1huu
xoCkSaNU+b6NotbLct5LCWnUYeSc4VfZOektjyDD5xSo16YrL1pQ6CenTvaVDLZWlGvPzmwPwaaT
YpeOXl034peKlFXM3z30fpAjWrGs45nTkXAXhRLF3mD46lkfn0ZtxFwaHk1bxZxYsAbrBhElXeAX
gZ+uqHdyeGTXSUNvhyh/d+H4xEprr80mW6qqjtqsF83G0dl5VEqvLv0xwF/WmOuWdPNJlJzfc3BQ
ltSxi2AZ6YrsC4mQNukGb6ugQwEBa+nOcXxMliv4rLfJov5isuNbRwjMH45T856XlEhklvDqTN2U
afDqq+Vnbg64mcAiIL3DhdDic66KZMtAYZEoG0VpEXiVIF3r5C82TFpunaL/glIXO8W7Hpev0dB9
UIKKs4ZIjodY22NmHk+9BBFrp+U3ibzv2MhvpKFIIjAT2DoDO8KucRnvu1G51wZZ7tkzMUI+VeRf
FqUL4ceQ9AtgRDQ9h1nFYznozxp0YaLcdPiiLqc+4O08KXwiz9Mdcy0J6iTfJhFg0rBzbnGKKdot
XJBMwCjWutNjAjNxkJmiXTblsMs61Flbox/GZyN4l4LZgabCsxxWSUysnNHVLdLAIbTIp0vTDA6N
rMWuV7qNVdtLSzrTUWaUw3fStS5miXo7XUJMsp9dr9wIgK97GsCeGlYuyXHroFuPvK3rc4XNfkqh
/Fp0vPffTaA1a10AdWhwkRQ4hZvOLXelTlhFDOExho1/jKtgYxOPnchrnVw2V4sm6ei3KC1PmhmA
RkV9c4JSu5SZr17AdzeOEmxdGJJ7LU883FRsfcaJzm4Io1Ikr0R+lAeh1c0uwOyyGHzruWFst0p8
7Y6AYGFGM9MtThNzO9YOOAUqcWyuki2DWujGJWQS3xj6S0aqNcsaKo1b73/90SgOst4Da9nvKrKo
cUCrzzi3gMOYiwi10wwOZwqjOjUxWVDS2m4bj9TEHzobGtZgrHD36HPL+KBdhjyMt3lk7zhLe8Xc
R14wytwGVJS3VJVbVJYPpUBzHP+HRnHtX1ukqfTQLUhKrmbrJuS7f6nVxXhlg98joC0nmmacFnBO
mNDA7dCow/QLX4nNHRHTYJCva55q3M04BPLWedBH8z2ol44eGQzNcJ4k0XD+f7d76f+t28sxTJV/
QDOIQ1qMYOn++lN7GqgYzj5jw28XcN9I4gFaf5D6t9b0CBfyVNZ25JmZus4SMd41o8HZED2bWnji
tqN4dQlVD/XtSHRAA83CSpLrKMuZQpcsd7+JHA9Z5PJ/KCUT2lyQV6RjUOS7z7/+BdXNdVTL0W3b
onPVRkb7599b1hbon7QFvfczMIFDm5zJe+M/c0friE8ru7M4vRElzbcTO6y/e2Lg5cAHUwTNQaTn
FkNj9uhwcvSUUVr73nHrvRy6NW6k5FHoyWPgjpkX4BtmaNV6rOItfsdMvRNxVO8twS6lhkE3Edam
xQIyglo5QBrTX51qdsc2j3uyxLUO+8EMV2YDEpSwEjBIQZ1BUYAX8J3oiOE7OwTFNKwqUhRslIx1
61fFtWm1+oEnQADuogFCKQF91XHJLFxDoUzVPDpEcA+X+OdMopN9xJI9wKRp4ohVEVrbtgbLBUOO
7FNVOg6vrgmVrSKGzlmrOXQ5ZKIk0uYBL9zNwm3XINhYG3SabgMCgRBnQdryM3RyTrqyiQujPk1W
EW5EOAbLMBWNh5++2pulAoN/fvj5EIz6rxgfo/fHp9IwDz20s1+wGpiLNQkyGjeJZP3zJT/f//Ot
dmjRY0BvjPCn8GLND1VOBFjX2+MkSyIYBUdTDUz3yhlzxpuMmVgD9I+qr50rhv8FnbdIVEHvPKAO
Ue6hATvXOf0kXTMCSechreFOtCbOfAJs5x/pq9SMcad1WEkChIz1oOQpW/CWKpJIR1UoyOb+PFia
9YQfWWzISsVr0jwFpJXK3rq18lHHXUYOGdIHpZfF/udDkUSXkXGMU6vDfsqye9uY1RatFh1VOU8N
vViToZ86FysoBLHfGnvB3RgaENu1koJs+NPLoR6tmy5LrBsOTQ9gJ/zjz0NepUAq7BqsqQiVY6YW
7InVhuYY9lk32ZfGUwRQ0VXi6WHKcx1D4aSvAvZSWhjYr4Gr9+S2QKAYAR09+sCoqan6pRXRXJOi
eDPjxOE/8lq4k7jq5SlxXOfS6IW41uPZToTimW3j7p0BQ0EvG8C1hjVwpDaNPW00UN5LOR6vA+/K
IxllicvZDOAH1LLxGIH47WKyI3FsOJcp87CUqFe6//FhcrNFgZkOgxLkZwrFKsaH8gvoKF2mdtaQ
ySiXetVr+8FwyZLqo3JHLWEsihq6RKKMEaqpU8grjQ71+Tpp5qsjX7uBlW5p8iueuzJPFgHjLUNm
5V2AFYSTMVGlMIMEmCi5R5MAxLpnOadRq4KMT8cYYF31t6MBvhCdTjwLjvU1DUgLFHlhr0JrPsNE
KbS+2sbINmX10rYHuacamxNKzXJUQ5eVDkHqGH8F49hoPzrBZ80dAnfKeJwmgZMXVr2uVxRlWMWu
cWK5092SrTnq11YZo/oc+TVZ0gInmV+5TEzmz8WsN/SXET2RtcNRhS00DlCnqnhdFeNgK+6ZormE
37YMj3goPnwzGRhmn9g0iKMvTOyraf7CHN482H4fQDuSBAKTOltLQSRy5Ozpz42wRik4nqh5vY5o
4doMWY4BQ9G+cFOMv8MZl+4WmYAt2DPAgRFcmwNRY9zgGVYqfJ6OG36T2tW3zC3LXQZFctWz3Czr
UYHp2avlNTamYEtk9mCnbn0xImmyWS2TpzbkElGafSGy9Ii5MPa62lHPio3M4Ug33Rs2Ll5R9CeD
FDiRVINSlyKGbDPuEyeOX9oZ4DwmtHM7k4aqgd+BODpeDt1v339yQBS+TotYeaZuYIBRtXdGTEHw
Y832F27fA4Kbu3Wzwd5EavPdhV12i9KhOueaai8aw2jPOBjFemyM6Gj2ybjt9O6l6FA+up6w8GAP
q4xg5uhb9XOd/44Elt3A4Iwh+7RgfwIBM+3OjdnO0xWl2BDX6C6O5e79UDtFVKhcfF8ouzF3JIUi
4UL1DfYOULPO7KWYyE2cOrQ+V8i/yc7LinZ+QudRpUEwTRH5Cv3f+ixhCx3jHmpUEwT9Xs4PAgVt
2Xa6uYZmwh3UrrQtw7bscYLOvbU5cNANxFbR8EEzpTqMIdCYu4h+jJWCXPCudFsQO/kBrabaZKY/
LYMRtxIaP07rLDsJnoXnrPcBmvr+sGdQq/+98fd/fwz/J/gq/lGoW//tP/j4oyhHGSEc/suHf9t8
Fee37Kv+j/m7/uur/vbPH/JN//ihq7fm7Z8+IDQXNeMNnXC8f9Vt2vz8c/zz81f+//7lv339/JTH
sfz6618+ijYHEnT/CrgY/tzDrbnan7Zp88//x/fN/4G//oX/71v++d++4e/N3br4d02YNigc01LZ
PZnuX/7R3K3xN7qOMGDRAS00dd6J/mdxt/h3x7Bc03UM4CU2sL+//BvGvSb861+E++8cDFWkJRsO
omHyXf/5H/+n5/2P1+HPxca2Zs4N03/amanCEbpDoZBqCofsj8Pv9+cdpa0pgvcjHq/Iby7K0BwS
yezWUeHXPnQlaym6DYzdcZX3lMnr9T51IhAZ4dqmgEIjwtrKzwaOvmEkpNBi6Iqkqkh0+tawtZDl
Oro3rVMw3NJoF4HHinHYGXhZVFrgkmybJwbHuldbexPK2adtUQPYPnaNJywVARCPIJDVqnkrISVh
ilxoo/6WwcaE1kN8PqmdRS8+KgueUsaMGIZuN3LcqRdBUh+Tbgc5LifOrWCy6dpqFWevQwMPyBg9
p2Q2+Zy38f01Cx55Ey+c4aS7D1G+MRqSdzC+3BQpB+Sec+MYlCExk4gBaKxw1NV0PGaYz115ItRG
35Ttkn4hSG+aIAxec5J3OhGoBOkWhklug6ayf5f8UDTKzrq7MHINKqzeCoR1EXt+SzqTOxOuE1Se
WTvzXXVJ6QglWyepbCpnb9AogtWrVl8S+xAnWOzkHd0REi49DFT30scK4d2utw0lQWU5fHE+9bAn
su819yI8hZAkRgoo8vrY4qOfrFVi9gs2P/g7OHELfPD+zD5dmhovmolA2MAfnAkxMcTwzHjOqb+S
+ovOEcc26BxCRIIRN8PLa0iXJ5ZPdjbPUfbhEoSoyaPiS41cxKNi2mZKf6mUXQQ/1jTsRQixjIgx
HAOXJkR7WWPm1EfCIGRactRLKHzLSdXXvkxPun7LIFuXzrCy65VEFsXevIsMl2cXxZT7TAGTqtuO
xgNQq4WVOjsJKVXW6UlQBpC3096gVEb1T471MJNYU6rOiMme3BamScL0RscjgD+1tZjPtIu6yjjw
HXOxYgRRxQxRgUg6j65L+8+TIcwr8YbbRMrRYIBQ5ks15KlqL4Ok+6O7ToGkxA7DCrnaqbqwQ6HW
IjlSTUngFtyDM+1wyX52oWfb3uhQfvor9m+0+0WBJ+VOaTaG8yriBSXO+45wOmDCRcol8uO479y7
FmPFUHNCk86Gyu91mT45CW+aBKQ19COi48Aa/KXfk0FylYMK4ztHf4kAM4axXGNHWcoq2CnRlu35
1cC/QwnvurVwtc95P3ImSfBmGxuwJPVm9LtTo64qZvvs+gRWwEU7hFsTH1/xiwjmGigShg39xQmA
xjFWBHPPm5frtWjB/dMbFWls59/k9G3omMH4ieO1px2ItkqvqrQN8PIDOc0N4XQLwkxUY2cLaS6Y
GGY50zp3t5HhHOoSsH/fP/bNp8H2OciHbRc9Ow7bhiHd4HnbFDY4YoHjmOFgp2IHIBcMCiN/E25+
VKvHloYRwAYRHje2rvP47jVO9k35EU7v7EioVU0Xps9bz33HgYmN/d5J5n0gdH3eUiXPt1U8YSiE
wjJyIqOqM4K9StlWEjyAxFm0ufRKGt+Bom3THD5uLBhaKBfAPPD8HF4CuU+RNaPsu2MlshlnG3Kv
DgmxOp1zl7lLyveaHX0IX9zh3j+Ibm1qnOu6px4jnx4CtcVcxdnENS74v72B/pepndbCpKSE5SKQ
9HJMxsmvbU/l5o9Qu4uwpE7KAd8AZ44IssAQ1VtfTu9x1q5a+zdEJk4NdQ8IvQnfOqKhMdCpuMsh
xaQBnFDbRRid56d4ZVtPn+BL2xY04dogw9f7QiNVRLWQy1A3K7FYa/YJOEJ2FsTdeixAGxy41sIs
cJzIhCCqFi1FR9HPNH2KCR+uTiJm45qKPBV7hRAWhB79t1pFH5RKgcRTHC9wBxoHzeiXbuvuJg6U
Dze0DjbZ9P2g6AfgmnCbqCfNbcmGSabmNie5zERhNyoPRNojBrpuh3aDNqqzn+kUvE10Xq9EbYyU
HbCQD3HlqU77pdVQWamQYnPPbnuXuE60ttzoIeHWRfiE68Noln7dWb+LMQXxBWQwb8IXNl+AvFQH
mGoBpDxW3S1Le4Z8mCANQmyi7WCrhB2bLBckS+rjPgMVEpHznvvLuioD11NC3uqmtqPYwBoW4qan
ilxTIOZmxR5sV7LCnLs0ZabBq42+6wrVBKcVRLh0NaSFCjop/mLiNucgKmoKihGhRaF0AjISM8em
2dTmc0MHu2boC6fBctenVwFpZ1GIxN+6g/wc1xxxGRCH8XUaB4BiOHN3TUdKDWgylKHqQ4+aWz+K
91AE4uaa3MFlorSblvj8srcHZkCl+gWuY+5HYmH0RyLskdc0NZ020GyF9EzIuue2sr9Z3AD/atLZ
UXbC+hb29zSq7Hsr07OrsdhHLo1xadNeKOfpNkZ9StV03MCjpzomo6WiGGk7hP6yloP7lFCsRjX1
+MqR5V0f6aYqZ8I/6UwaXTjDNJR59xxY53eGJIsLIr9ssl+1rz9NaqKtzMq5h/I3wEOuABffV4QG
NaisydhWxy0gyYvJQQHwcPgMAwZjBNGRbq6J7eLOeVK63JlJlh6H3n6Hw3Qfhmp7iDla0r6n/wps
OzzFke1vfRT5cWw+qixo9zrSfs2Ts8i0PGZ+tlIDMhdaIn+ZRZGewkp77k0Hh7xL7XSrZbu0ltW2
X1cjGCY/ILkZ6pRXkB+YrUvpmZvh2RdBePGn2DxDGpQNkOQqY4PkDtmbWVkd+cvi06xaDspCZ9Hi
PTowYZfMQtc5AoJhkEizUnJ7TWL0FzUTD2OAEmzNbSTI4gMsumlZ857auan1IEI/2cSQADdqJc59
uZS62jMqjHHrND8TIVy0e3M0oJoCVlqKst8OsOmxD3E/5ssg+oDMPvpx8Muyqalrjo5klCxBeHsT
ZPfSiRswB+AbwpI8ftwYIPGmmD1gVVDdocVebH+6k/4getVaijhrllbXHLFqNF7t9kcwXd2pK2D0
6Shf0fiYxO6bbJ2zLrqNIg0EKOhmDU4ZIDOxvhX13vG7FU3dixJ/ac/NSKdajXsUmngs6RbdORAr
htjBGwjESMHZGK0CyIX09rSBxxGaOOu005q3qVz32sFqLzU9OQbxlYwV0+ztVVBUF5Hu0/A11D4s
CA/a10yGJJrJpiHlfwA4w8kekMYZPpoXWev8Jy9ZsAvyo8u4UEm+UcGSpjxnXcZ1Eq4Zd/jEb1vr
2mn7ZgQ1V4a7tNiXAVq88+DD0+jpy1AR0BpNvI2IB0MwMEc3t7rRr+BsYzojteEe8OS85k32psCp
obIY6J3HOgPzq/E0AN9+3y5L7VlGL9DlPBr41K5FJD/UCgA4Xl8ovAxi72yh7V4+w00gIQktyHrF
PwB1/1xp9R4Ir7zWJW5bWtUQXhZqhpvaWrfdS93JexhfhgmEmA9VCKIqv5ZDaYcBeafhZe/YUkGw
YEt8bfHTWrAm6z482r2xLuq9Nt0LVKLe1tcCrrYgRKEVj0JrIHG67hWpmhpjdZFoZ3MkC1q9uGW2
UmnkilGvQERMzGhVNN6uG8/M6JBtaUxTthMXNnufYlPq8EHN3wgEaHwbJ8s9SbRpcjWU2f2Ovfbg
bClDuEYD4A+uoXy28finEPErmy6+Xm47IqGBvdPD93Cweb9OlNxAwKQZEhuHypuqiwnL3iBdr1vG
w3P3qrQ+woSg0rAeeK3SYSYwkSQcV9PwmeAvrEmpKBPY6fYLhYbIHYckCdSKuxgD05UF+R+mqqQe
9a2j596/qgiwEdvO9IRhfYkJ6mQ7m8R6rjfYSdna3Kbw3vYkbNonhSBkrpmschRcKBAHQFdiBE65
1fnZfMFoO6AsKyoll1N0qfyGiqnuXEuEfQGF3iZ642xr0E0sT9AF7OASZjy9pZiJQBLL1wST1aW5
mBOGQHuitbgg+DWUztoGhjKG1whnQhzwW+jQSUMLBwC0BHoBtV03Q2eNc2BeteKKRrJQlKsa3B1x
7XqSUjZlIu4eyfHoRi86+UE1kthKNm5mLFUr3vcD6GmVOHXirGT/aUVH37YAWNyoDOXowr/qv0Ia
WqE64Z/uvQg0vgmJ2Z0IKs+iEPjBQC3vXTI+WOW5EwMKMGfD0IaSV64Ze+5Uh3h+DQ1V6EzlTm3R
PjuoRMZwMJQDUGC6K6EiNb+5eyEKTcuYgrecE1pzDp0dWLWFElv7lJiCqp+4GGNrbpallQjTZ5YB
cst+jznBHQaizq6wb1HLPILuRTd4hSICtsWEXPTWxpT6WPfOuhiShgMwnp5mP1VByLCRVnVOX5UO
Pi/iXQs1oE5/m7J7EoJ7g214xXjRtZ4GDxRBPbzkZbsrOV4kxh5DhtfONmQOhPAA54YKytV8Zxt1
3aNuPw7sfIywp2wC0oG1xTW7VZT50ACxY7aPNvuxzB/rLF6lSGIpVT1TTnfR3HApywfEr0ff1zbR
9D5U5lnnBD94LqPjkYbofDjY/KoGURlWCRGC6WrwkOTgYDRrmyBJMOZaDcMhIxkfdPcRZlunfDCd
XhOb5aqu/VXICbZHKRtkyyQ5A5m+LbUSug9VnNY8oU3DSwB0OHey60C0zWcYSMg/z1560s5AGHcK
1wCRy0vWx+9FNDMUA3s9zs13Oe7dncHipcWXQH+osHeDJdzYNXKxvzLpAC3Vp3IYd4qcGU7mUd9J
S25cWptx2h8miyAoE/2UM3xGeHACHsGy4EEyfsgp5FJ9UCRz0fSY/kJi3AlL3kpuzIZTHbMqX1EZ
NqIoDMVh1AATBuXSvJv2o4nRqtSTxRhBYRnH5LcbB4c0lJd2LjBTZ+vPxk/atRty1y30m60eNZc6
0pHSZHBIRB3Fa+bw1IuLDJWTzdqoESrJaXrjzDieuohsMSayWJAQcoH3qsvINJ8omp2nxOwm0YQC
hHgrMz4HRjR2y0tc/9Lx1ptBdQh95XN0lPXgAgLLnVtkTzeHIyS25LXivMTqjbaEtVl8DtZjjUcl
JhgNCN5Vnyz/O41KdAfBau+yblALHXeEu8kTFW1x6yJx0MbvqjM9Ggd25IJIiw0fZQwudyx2ZSOZ
J4cShwgbWbwOzgBVXLbAKOQpxPCCjWoVkoZGGH8ewevRUweP4pJGNNpKiSLR/XbG7EK0xMW4MyBI
Tzl8gPyim8Fa7ewdpM2VIe4RJhDsHdb8dp/OlDqvGvYcnZFiStxTeL36pYnxlui5p+UvsYvHkK2y
ie3eqL8G95k+9UMAx7oT3w3KUV5eCgOHOTjUethZwz7oObIBJUwT2m3d0JPGETllVaknf9wkDtvV
1FlHsLByf53K8KgI80UD0+5TLk0d8i2c72QDUwLjrlb/l6vzWG5dSZvtEyEC3kxJgqAVKVF+gpCF
9wUUgKe/C9p9ozv+iY6ks51oyuSXuTKC+mwC7tpZ1P5YTP4sHY5ozsU0chZpam+VZ/W35Yid6L0v
OWZERb5DM2uqJzfvDyCJ1owjNKvdVQQEVNKYSlWuGTZtPaaPDCwwxo2nhdcLvBrB/k5x720WQHON
TEtW7rUiXZV6zPCgFsT1iYjFJuU2Voc0d8f89PF9OF0BCbDAsrgaF3hR0ID1WyW5K15BqNxq5SjS
Q1UgaNNIUqsPSWhCUWD7aYGn9o8m0FpDThuBSbPzfvt4F9Xhqoqnz6HCORKHGyAGhIhC+p2om9P1
WwIguSWX/RJ6n73zGYs7B8eXLv15mtZFiYe+x6tQBMhrMHI05XVu4pcETkI7V+w188Zoxh3OP5wy
+YZx77Y0Ngtrpox2DIDX3g2INXRe4jX0qi4GVi88mVebPCSxhFKINfzi0C6YNhF/myiORO7oqMN2
pR1M/Iyak+1qGjerWO4K607jcuf0EgRCyY2HG+mQnhNIdHalH4ytifld10BTLKNd36CGpY6TZ9Kw
qyS8Fr2+gunZBnkiEBIfRe6eUxrRWqIVMrqp+tGNe6bsr15i+uOs77seTwc9zk4C5YCKFGP6JtK9
EaYW1Lw5GQSvZtZB3VUpntjjmmMJY2GJwq3sl5MXwERCKyaCMmdCu1kNGdGBcatzVClV7yvDroql
d13hvpuokp/VFy1MfAIMX038m2cKpqsD10pftMe05XLbDdTPHKmHOY547fXxsUt+VJVBLzDYcITB
SOGHxSRyHEK/ADIb6dexY+Uhu6yWNEl1oBLtN8eaiMSgAbCsTgv1nnaXZrpkUbubMEloFCHUaBIU
XN0/zHm8T5iyUSCOTMYdCEgIsP11O/S4j9A5s0tqVOsxodsML3jK262Kq/tJtA92x2/hSloUkCGw
dHxR3xISmnSOStnRhLFFBuFuTn8Zy1HmNuvqB2vekriGoOarBpZPLNtDtx/45WCa17jEai/ZRtyV
PRSAPkcstdpDlweJzHwLF1PNGSfiEFcChsCx7ByNZM8g9UxCF6jyRU7hgc4e0+MXexsz2g4Y4McG
WQUWWYv8A+0GUROmLXxNUpMpP3Anjx6WeK9qd4MLEmK6W6zF0PDWlfuNIWY1wXIcSokC3QRmMQXt
coqqf6ls7eJ5ly7t3oO+7VF4U/haipfsoFPXKhwi3qV0h/sMrDkuvs28ltvpK2s93647ZnYfGLV5
b8woU8XOaXa6TTbkUoJgKAIjV5iRvyhWYPQ5R6gOjHPOAeEsofE66lIzv5UDsO5EnMf0kkwfTjIw
dwe/iejraSwXLusNqzp2dk7fGbf2Q2nOlOARWsbqhmN+OhBEmxUM+M6rNWYwbiDB48HKLwLjIrMM
ieejHBvAq8Omf06pMEso7VCBrnHEAJxf22cdp7VXsQW7F3VqWDkPLifpWoS72nwuu0toiZ0+wkMr
H2vrvR68dc6/TQUQtYTDI1wU2JK1AirSRR2YCtISytWpz7/M5HmW094x5G6Cgh/D6xu6/s3w7qMZ
YgumCK4yHGaC3CZBCftWd05pss/Uu6aq6dbcz+q0GzHk9UiKTM/8yVP2xXnCTmI4C97pNliHGnmW
sCm7zbFR3snQrOGgajSR25zE0y+8chjrom9D/OTeY8c1qi8eajkFufYRN7e5/ZReHxCw3Lekc01k
NXcwSCu92riDhEh2TXJs4oMa2dukq/aZAUsyoZFHUU5TqPtdF3NLh39QbzrWHoH/xnZvQjYrNjog
hkPC6448FKYbdPGYBimK0tLKPubzj4bb1DCpGdU+KJEwTFZgZUQcW0mLDhV9CJIxpON32JZO7Q+a
eGcuXi5yr2JuC9TPeb5ZrFu9mzPh+SpZxg1BXE5HBlCnYAaRZuNk4sknP5LdEsc6pFqzhxaj2cwY
OHdFdhIQ+V4PcuvFH4Czz/aEgOPbBVZurWZMMa9hZYMYal0qxaJxVdMVUszppki/LYCdHgZDoZzr
5nHkJAM4cjNGCY/Pu2IROemPhgtYIMdpxSl4unaGDEK1DWbhLZIKe0bzMljLzZ3OD208dsMS9Wgp
H2J6U1wmd3pygBmQbFkx5l9hotkhMFJ2Y5I8sTLQIbCaY+0tjkfOabc4O2O3wLCfPAteS04YbqCa
19q1rB/N8XNoqn3nwnWkRx2zK5O8Bc1xLDF9KuIX+Ne0eE8ReU7MPoGH3Iey4EkkaEnOUoHfpJFw
Hl4mZ2M5O+0VKrhD8GsYfdsqoWQ+VZV5y1/n9gJYF+0AGJk5POGu5uWsXmvQTxrpNG2cD9J8sYXj
t1m/mXv3IZo/JClwUbnHqu1OAwomDuJNiz8TGXcaVB5xAi8183XY9drSXetO7RtF1s85BU02NW4T
2R1J21+DGBR5HsL221z1xKVY5NhqawqaXWn51fg5c1000+dJXkiaTrB3JyouG63yw6WYp6HxkCmU
nb9JhDmHhm2yECc3Ip46dLfc0o6c0g9uo6FQ2QsrUm70/M510kOkUiuS4ba3Too4em70PHDmt1gX
zfAF8y2DmzbI6MxBbeTRJ0zQY5xySnRu5dHi6p1iG0kx0NM5ya1yUxbpE8WXqwpfU+8QA8IiInQZ
QB5Ls0d3qTj0kOqokI7CaZ0li5c05LDjPsYlJiaVUL9aHDVkbw3YrbBf8bRygIRX5LhnqUFWs0kO
cQOukC+5/KktEBeK/Ur30fZCP3Xf8ualT+2nqR2/euhfHsYNExcOeUP7aFQU2Saco4ZDLY5z4SBT
lzSnPDlJ7WfiyTsKzGd9XG/15qpjfp7s47BgEFXG2+Gt0i+JFmNUN55COB4rLNy8KznQIQYPv5lD
7jUrA0yzQTrQR8TfbnX2vWyLLVSMldqL/aQZFHbQdNt8d13qt253bLn7zG16FJTKYRN0CJjHJuPk
Zfm/EJlfNRbl3f0A6OckhhBqi1jhs1rrJlo2oAGEbsTNPc/DPG0HAyu5C8EBNT/S3tgId8MXK4Hd
PUT9SZ2DZLiM3mNi3vDpseFqwzc7sRJfsuTZwdJMKnBuXtL83k2v00SY6FpU+hHilnyoSfXFe+Ft
uycNbuxw1sMdhu90IsiZrRv6DFz0D/sD6t9XBmgEVsreifGOgzbTRIfP3eJOZCdEuNDCyyJQahDr
00+hmQc7aYA6gHTt05e0Aa3N2YnJHZKucy/dq0DgKOzbXPRHRRZB1Gwl67uYAQYvPoJ6ekgwEDRd
+uFNRHSaaiuYyZiFvnE0gOAKpQva3azb/jL4qOZsO0riZEzimwE4LIcN5oYHlYFDww6rU9VcEJhu
3VvJC4PglG5Gh8RkqMsGX7ZjkDfdQs7edWO+NwBOz7823TH5THEUF+dOj18pbfLnztlUBOQcEtSc
rbLQPiUtGX40OVkxchx7RL0r1PqPyLkpXok97d4UJ1NSS8qIu6tQPm0dNZegAcpBTg/FvLUN/cHp
lU0G6MtyPnVt16PWixLEYfijTq+c5v0idV6MilSf9q5WyarrP3Q5ANGB2jbjlOTmlt2J9ELXLMJO
vHJ44VGYB3JAWzsgq/H7YOmT73X2YSfmJgZ0p9Ws9Z7YRLkInE/apbgEU1MfvQ104ZXu4sfQeVbu
E/ep0tx1hz1gQUIz2aJWY+K9qx+TdyesLknFgQUIUy7uquKzst5K2BaiiH+Uhs2yCK9eRAGn/LTA
8/e0tOvPsaOeBXkOItI8jz8wxeJZe+H0jb2E7kcl+XZ6ulEHiLYMaYFNrJgnr9qYXd2kkzHmOEH8
nA2deSrxD/u5dJ6i4rc0lwaIS4EclhnTJdU0IjRM0IgCyXxhIXfczR8qygMoXlzN3b6lTkQrijV1
Gj5cgPVsfrl1d+dKL7DD+BEEIvZ7b+8ZDqmNkzvQQElDHCGZhrOd9F7s4tcqeQwObuJuUzTgjnhm
OdM0eu0aZDUzZ6AJXcfA3cFZG7cK9ZzKI04MVgCWSJ4WrnMSlKrdn6ueS62jbfrc3kn6KEm4s66n
u5iUpt6Pe1CEhygfdr0S37pqTc4TapHypQvPbxx6z1X4+bYIRE3eH6OxpqL2MWgVBVlAwLzC2eKM
fRza9Ac0FsIFtgL80db8kw9B3LylWNxSd7ionbHq6h8dIKDL3cBlZCTgjytJy1Hq2XKZcmdrTOar
GtNF2dAY64Uvk36vOOZ28SPzG6kBzRnJ8FO89PPjcmFgJP8mlnY9nHWODgSidAdEr5qLD7f6X45R
u0KvnwrP2KZgVR56slwk2WsQ6d/aLNZenwRE13EiHbrR2Mm6e8qINDiYD9L+Jc/UIKuUH0ehasEl
u050sKdw3NXMS0IUopI7SqlA5cI6RSRYYa8OBE5xiiJPCO9H8rwPqT7tu7baRzRhE6BbCTQBiGhB
2wdqJ+8qp99DZSEPj+gr1fzDYeSxYNmrO5UKs1zXbkbUH3EEnJq+/R3LbR5hvKAtqHbNfdzN29qS
Ae2RxwoaIUPiKK7P8XDUWc4iQqI1qbJxZC5pSToceuLL2bGagOy3+jas3IM3ahvVYaWBoI7b2Flp
3cIMnZV1xSqlteLmjv2XEYrNMbPbvcx4flLy4GwwOd7ZuLl32NYmA0lefoZmx2xTO0oEQmYLD15G
ZRF1JfSBQivAaFX0D/hFfHJGAf79rUHXg0LCXUekVnTtFUfuIWXTooz7EUYUTcO4dQifMBAgPkb2
sNX2Nd4hppNwAu4lWcae2nehtSfHwZelavueSmsje3MlFZeFHeECpUOESis/n6odgAAcSaEfJVy4
86XsxL4f+n5xLl4VnBvhtQEZMHFgxqI03LLYe2vdiHMvHHt4AWCGZkgfdi/9JPqOaYHvePFXmorb
Vfcb80jlJmkm86TpBCIKBQPKU8thM0mNPegyloB+p1hMmUPfZjo3Tz/j/N0ryp4T0waq5nYuMfvo
JhD5ofwx40X3FodS7/YdRzIlPnIskW33DBod/gmHuq7fz86vi32prMagnUgg4jwiqLSy2xmSW+HD
X4eGpT9j8qNyzN2MJd2bhecADRw25cQZNJBcTcJKvIus2sUpfYKAmdQ0qDu5Swk2y/LNFexNWJQR
V3GhAkrtq+2IZlFwEmBQInlxQEomHhdM3b0QMTCbcRPyuJsmc18u12DhBqwWIXSRJCr82k3Wodbs
lGUIFynPLJpUlF/BPzB3lqRe7yy4RhauM5wXRx6QOy3kxT1tsozAftJfonDXacM2lJQf48y3QIUT
tVl3HRlVJHr0kFWU4HiDd2ZqCyGwBztrH2q9vITgo9tPlxdkjzNwGRWhtGMLql7L6lkhJZiLZXNH
VkjkfZ3kvsS/5TkugE9mDxlKMzdDmA2b6p5oH/NQ6DsAZxQQoWVW39J+WndViYDwZppvycxB1OEq
AklC8pKCRVjqR4YMzw6H3xbiY6OdM8dakOPkbMtDa4Vfusm7uBrho5jDg5IZb3rHUQlLftChwRSq
6reTOBgiC5oFKTFxKgL+NGTzTk1UctV8ISPVB0eyMTUeeCjaM/pFg0G3hoPUNvIucSda1wzYCog5
brzNuEWm2xIQLm85NITwOwlJOXIpy7PoScm9dePMuF/qzbXxyqCOjbUr5kM6U6ptwswY1qIyXkPy
+My3JvPFVH5qhBTqQtZeiTmePqSUSXfzPRmBAQyBEg3B/hlOHa1UmOj0R2XUdlNtoOcnoOnMndPT
lL0Wib0GEban+mwNfG2l46MTxVkbjLUdp3sqhDYt3jgzuhnW+1zuC3XYNj3/LQaceZ+1d9NTZVdb
1jokacKYf1YfovpBHz9kiShkQsrn3mHS/sYjKzUMX0Z338/uDxQXWbIzcJQVtO1k5UcVw2MarFtc
yGMMo4jj47miDkoadUCBEXqYWBsUiYME/UxU+QY8b6XhbTeVigGMvVMYlFDkunE8Qo/nsQKINmAU
YTGrZ3E/9pxdbFZ9x7RQerQTtJyVJyP6HlzvB4DfW4u0XlnAexOjP7dLFGsauCeM79A9+6b7rIqI
o1SZnRlQZ0Z7x4JqWTdVKfp1p+nreSTG4g7ha24Sk+WtWdxhDuXVEA20jk7Xfm5uTRWfLZA13UTh
Z6ceFzujC75ECJTlrwG9liQlBPCPbiTyW4emAPew6N0tOw15EBD5WnEaMr3wldkyXxB3r7bVJ0fK
EJcGDi6v9qg+S8/8jjIVqGP8NnRR9QInx69m55la72ldK2RhQFag3oqW6bU9BWE7oY3SrLsYqaIH
SyFnQ+O0y9qOK4yXbKvUN3jR/Jti33DkusQOOhjCeu8liFrLLIazxpNdzB0N9nA5EThHvFUugE5K
HpwqvXpDn9B/CXODic9qriP0uBn1bmQsFWDUyHNWgzATmzE0HK5Y4pvEHug60/UewgRrkkc1h5mW
vPwK87PK1PiQ0sW0cUlrbdzE+WUbtneWRrUZRizXhAjmUATVTeVIzxQ1dkGW1y8x79+sQwe0JpVA
LJgSmCU2x0lylb6qzYS7n5WTFiP/md+efieWxpT4NcrvAZWRWefggf1Cz+o9+QY/71CSmZ0Wywkd
Dw9/IE5I8NXpxWW/9KKd7gwMvtW1YqY+8RK8Z+m+C1/ESIA/rkGATJvapj57CVbjeF5AK7px1KLp
RpqfzqJI5o+miylFl+pzkXBZLJ4nk82mTdO7pe90Y6bMq4TzNQiWMHs05UtudyUZqZIqKtvbSKXE
1hJfpV5zN+z3w7isCJU4JD2ZHE8YwUAROANNEKWwADOMwwx7afHhtZa1G+BA/TrMGO9QWGWTL+AW
PHbIj3hQDY6XzNTtvN1Gxq3Bktxo5PRwG2gjzkewyKN2jdW0PWjN+JkiSO0k4btgHgdIDWamPBLX
BQ1VruBSOcwxKC+ikcPwLfvSaXgX6rh8HHG+TNFdwujWiOhFH77gJdHvpTLvx+0MAwwUywpINyc2
IDh0oalAFzhYIRauTe1A4+bapr64HZgKkhkKOQg5rAsG7dGVqfqOxU4WoQrhYDD0jTb8Elvjnouj
z3wygDtJwc5s4up76NC6vOizwefg8myl1odSgIJhzJNX+CPUjWtushgsLncgg1GvzdkQiACMgtUQ
uTSK08OV5Viox12XHEbrvSjhJFbU2FhfA55sxcKX4z1pKQ57KoYth/Gdt6oiNv4anX2ns8KndpBC
AyRIM1IqBRxRg60tAYvkEp2MOZ+CYO6ar6X1kZrMnsQdG2xbPxb1i4toNKgdxAEYLtSphCbju/sq
HomqMetxc4zGHGJxuyQDF8lwXTQ7Q+fHUbtT4pxYt2uGdoWRbjL1XaoTSuNLhWhrZCoiJPaV8NFW
WyY2r0OJtMvm2NmoBjPXpZENnW7cgketY3qeEKauf7lCKBwOkonVXWI60FatfXHYLgwn27dAnTPC
4kjPZXeoseFMCSB3Sb7phuI0cQcWJ5W2jhb0+sVGq1ezaRuLMBjNQHLTd6z3AV6ZAyUwtVbxtLUZ
bVezHxvGqgkHrp97Twl9DvFrmG5B0Xlrhd3RRHqOv5FFQfCe8Duw4BPoKkFAfsdphUhH0wZRgOy9
qHEBVJewuVsGSAoDDuzHTfNRFQQPmF4UjNzU3Dfgz2nKwNwLO0LSbAGmrclUhiindk/D6CukL07Y
rzUPzWjxa3hWaPpFcNn2Q7JxMdkuTkxn4hTxMiNKW9pd3aXHyqjhYiXYtlEQ69eU9FuRUZB2SAl6
LLRLMPfDjx5e6yu1VKuBzU7q51HlHMkIaRrXCpEK6yhJCgju6PX8oFAwZC9515Yo2iPZvpXDel9m
+OTyR/r0DqQdsYPeJiiR7dfcYKPXr0383SQHeukXn1Emz5P3Ew5oq1G9KsySaZLvssMaEuLgrG4t
XLbTzsY8WWI0/vG6dpkB73PexC03c1g3W9v7tXNWlxmRc7SoOvxRYy6G0hczPwVXeAARqUmNkvmk
jkHIdtbDtw9TPw6PSfpUinFlcQ3N9G1S/+IEXZUu16ZdZWKsyRGMtppdr0CLrQuWbu0AkXoVhzRb
4FAm4zWylFANozS+o+Cm0YCyUKnsBhPGtPZVi+yjzL8iTrO9cIFhP4+SxpStO8Hj6fzlpTMzZU+5
AqkN5cT1B5HfqoXduchxB7ip1NRoK/x9U7kt9Nc2+2WjXenWsI1YLY2k4nrCqyHtVkXD0Q5OWAEp
+3G2f7phF+XvFobP5rtKMjADa/yndmFulPDJqDGSWE2r7hyQT2tnphIIuaBLxvpK67MzqURPO24l
bTN8TbKOwJ5o9l6juGnvuIm2qZjVNk7JZYub0NYK85hoTArVaHHPKaK6p0gyQGT5MVTzzZ4VLMxT
0jOWsMKbZ10klyRHS8xnhdaHWqK1601EpX0zfceQrp67gZsUPe+vbc+YEjIfA4FeRaphal65KMhO
EYyje8do23rqxTsoF1iluU7t4og05Sr3jV1GD2b+5UFnZYDGUqWYgqSSrTucHIffop5e7JzdE3sY
z+B9leMsSuxbF7ZuEPeAQ6LuTWOw+lk0MZwMbgom4ywulrDO9J4FX4lVzY91GW0Ldd1LXDOXSGsu
U/+k8rY3+YcYTsIk5F5LeDNgn/D4exhXINzqTKRdIlFULWTqrixp2Tr1MMBThwGT++tShalepyp7
nAgRgWE/tPpvKNA0ZRXM8COcXSsfG+Xk5t+mkt4nPLx4oh0O88+ZxOpqE3zq/Z72zgQrjbSHjdND
jQQlh5EkIqYU5w1+Y7gAz95g3nneu0JuRxn+BovL5mjkEh3ZhPIoT63JT0PpZjZiP8HHLa+VOoDl
5iIrEvUtb/W7uWB+LlruzHPowc1oqBt3l+pY6E1uR+esDZ1KcbVv5FaorH12GgbAdPF8bRJIggpH
nsJJ2R/tIqaM1bLIJ6Z1wM7/Apyyyxt5sXqywi7IuyDqaJ4HAxVwUo7ILZ2SMrtLBtY7fERsfppk
YpXZt1xw9HIaa1MpIMT0Gv6HB/sI/zf3Fb2x8C8ADJOp6lzJi55Cxpz1xOLMewESFlrjtjEmOmi6
cQvs4Nmth+qs923s05cGGHLOT65B28vMaPwhNO8YYD0kuXDIxXWS4mQcW3OBp7SSurlShH1pC7Ty
AobxOkmg+ydgOnTAhzLW14vtuBun+pzP2M+xR+/orPr0dAwKHIi1gDPd3nOo9SCJ1FfKY4xX2M0u
bVRUa4tbmZ8qgglT8a5NQ8Ql83OySLF7S+gTXH3QZQ3j7Cz/QcJZ/DjYMnnbMlDhH8SjQchHe64S
S/IauvLDUTsKrAbBPwFKz/7etphn7B4DXwJJtWDsuWp4OLl0Qw03Ui0IYUGuuhJBIol3tVeKVdLE
7tpribnOneKtozRC5BhsJCfk5CX5pQiIFKbHSTFSgWxxo+58h+b4VRLnN4IYIHMwWlQYP+cGa0JV
sPW3WvVGm+KeZOAhMtn5oni4TqNtnBw754GsfSUi99uXBT562NgJykbp4JGeIybT7H1agt1hhMde
D2Fy/PvabGB0m1p2m8aM6eDyIcuVjtv68unfN/8+5NZS06JLwVhy+fTvmwK20xY6Ixwwzztw+ZAW
PB4+pVnRKleRRoTRrlKwf1wRC1Ex0+zUUj30y4fRCed/H/6+998v//7v//ne3/8VQv7vb6vLOT64
7aEyeAlSkyOcwzSEmFm0jrZ2BXIrWT1x9TTgb0PCgW9Vj0Z1VBo1/c+nauHg7fbUVuzdJgRMEdVH
nIcgEf/+h8byqpJWcPMJSoAkG0ct53T492FIw1UqB7zB4Aj+5dj/PquXRPvfZ/++TKx6b+DIU2Au
UFD1/z8YBq0suhtRDaOY2dHCcoUwax2ZqM0B1uiwnMRRh9D774OVMuszlg//53thAxBLKQa09NRh
qxUOrQ58xj0eGSqb0CTQM0zuNSDXy6UddLSqoE37N/rwNEGnDS00fU77fF2F5bbS63SHAHqNezoF
3HGpSi2MxGL2Ks2jkhJy/5+v4zGaj/HLf3/B3+/6+6V9ybsk1OzSn9VROaHh/udDP9ft8ad3GDSF
QI3/PkgPruH/fG3wGDAf7REOTPILwRiqH0Jv9SPFAcRqXKfB0Jpbt3lwX2pBDSS3L1M375Wy0O7C
GP2DzkuaIh2ot2l3bxoioQW7etfJBeESw6GOscUNpOACYrVjfo4kodVe9w4zWLmjQ0bHl0tTpKml
FP+l+gcGHWvbmSrQM0MgtKJg/muQJOBJKfigYH3o6+Y4JmAq1wrcHL0vPeEr69BpjWM0d59ZFgnc
0Zhl8Ep0YaX4tB08RaEJ/GTMhqPDgAvBinM8FcTUKrUKrbqhvUrh7lcqtcJtjzGmgas1D7YKUGwG
SiCxFXRjtbcdzmgeRtPankgiZ8hxWtxtq9IILHvGMKY2rT9GOYW1KJVpaFb7RD7asas8g4x5Lwdu
FfpsxYG+UPHxmod7x0sw+lLvMDBf9o3Z22rKuKkMHNZmCWA0NrhbCUW/RBnpPlUFQznHSnzQufWu
5ozhgjuJrWjUZZaRPJQeslk3i/xURQ2nsaK7Ug3mCIVDu4z9xEKlTzQ8jW6OTNa03SWmYn75qy0K
LPy/tocS6lcgk/mxnIgNTiGTKUsMj7ZCnAVryt8vnBpkdI3L5r7UcbsYgJ0CK0drHTwUHdrSnl3u
M/7Q0FnUyUpsRzPE7NLCa6rRmu4lxi1O88Vbq6a9r/Vgz+OCI2gK9XJXAOWhtozDKVz6IiD/M189
R0SkbAckejG/qXSP3NskIR08bZneTTsdb1o8p79VHmGr1rTsWtXqeZhr44XnQveronbW8cxo0tTq
KOBI2290W2AZy7PHrBo7rJyL1zSMfkt1oscGq3BY7BGH0P+zqjunxqRgwB6fLdrWt10+TO8J+Rin
LttrJLIHWspcaEjOiqJ4h1lC7zwInW46HeGo5sGOR92+N73Gvndw3nI3NIrtf7/XpIsqrVs4qfqx
v/S0wiPkiutACdua3HsVpEgj178PXRE3WBCyB91QAf1aDlycWT+F+pIarbixdiUPUwcgNihqr6WS
BsaiJii1TqhrPxZ0GtM6GBcB9J6RYTyKjcNGKOJTDunwxAlbNehjsE0G04m33FKR1PQpCqjprM84
Z+pzE3GKqOragyLXoqpw0N52YtRXjl7QLijckgSU1Qb2Iql1bVOdwxCSDANjDDEQQNiqewSmBQTD
gT/ZG2l+Fsur8Y8gPA+YP+Cj4VUUhqD0qo8+/3p5oqUkjdgkQdRRZz5bKudBaN1JIRg+mv1/ilJ7
vVcZE/ZIM+7ZZks55lri0I7A1DTE7LfrsKh7BArvszym16HVyOUufxbVs+7GMs2raCghaUqzvdcp
lriWFukkRd1IaON7AZX0leo4g0mqE6rWk9W5mFI7etFMDoB22jvXP3xX5oQv8C8dJlOMe/g7VFck
a0uJlWPSpESFeldHSZ2jc9onGrZixrwNrdN9rMLYeujaHJ0IivxdRPL1qAqnA+M/zSsitaE/qepw
l1fNcDdq0b0dkefmqTY3xVIebWSN6+ucCDeuNmi0H6nOjsLyNRFF+z4yvOdaTB57H9e6v24+8EeD
b8L9HVib8aLLPTOSB6MnaOqp9pmOLn03SkmXSpPm+IumxwEr/im3ED/S3oB7U8wftVs/Sp0QeJiq
DRVlRfrotQRskEx42rMnzkqFH3KKgIlFgwrN7Om+UYpzzQD1Cpy/c6JH10soeMdASyS1sIK+wT33
t0iFFqJ5UadYGWL9wW46cydcyRUY219PlpCsodNO8gjXUh5hh8ujZSbZPlcdP9RwDlktQUITaM1S
w8yLy42zGTmYGdgQCfNAV0Gipcm//j2HFI+iy/6A8ogDU47xWSinzgLItckTfIBj2NS0nqXqxbCw
bZYg4UNmwKpg6G83zoWWYuX894LyMuQwtUrHjZVEyY7j+V4OXnZk++r8pnbs1wQv/WKcqncdC9el
1TQlKF3wQKOkFC+LYbzYN/qglEvEYrXVEgnSpW74cvmey9liB/kWk1qIXKzZbJ9/zc3CMJy72Mox
yCaz+u8dPQ3m2a30eS96TPRjdff3hpslY8y04I91B0EQROlOtcLBLhq8GAuBh9Rjxnp30WRBxzIv
zhWDMPJA6vAcppl+4QKjXwAUcBooQQvHjR3YuUlhSygS/KVJ+u+zjhpiK+4xQyL7+9EYMi21+LDx
lOzFoBILp5hubFzL1vcZqIAoprRwFFQWFwMh9XEcXv9aLmWCmc1FRcsMkCCkZ5JlwpLdjQKUa1S7
gQFMCMHVGmmLcX87yh0C283piW0fBhXo8lRPP16sRRutM+gRpJTSNpJik8w5wg8IK18FWdTgRd4x
ArsajDlxEaqk28MCF3UUMgCVROzHirAU9KtjYyGuGHb/mtbbwSnjX1UHN53XifE0FC4bCoruRA4O
hnO6I6+dwtPGrEwFA2Ettn6Pysh9iD03cMxhOxXyMurmxiu7PeZdDjqTdSUS9dD0FAvF4VpqurbV
VW59tfAe5iR6zGE6jIHEKn1IwnfTKrybpdlLh1KerqvG9xJ8mr3R4mksYoC1YQ9dmgxaaSYqq8p8
mdt2O2RGhlhWZ7CsrfuiqnezS+Nxi3dLmrvSKun2iqdqWzDCKowlFzAqL8Uoztw/+zOtphu9cQnq
KJz5bRleSh5px1jMIsNpGl19k6TA0FPXvZg1d3LVpThZDhMBOrDjcI6NRt0XUNZ9NlPEYMAmghw6
cAEbnx94+vzSDyXHjOwL/Ex0hNKcrDPY3zAwnoFeIMKBZ+NmbNPjhjcYwnbWRh+UC1DC0OAjsMvw
6A3/j7vz2HGdSbfsu9xxszqCJkgOeiJRLpVG6c2ESHOS3jPonr4X/0ZflLm4hZ42UECZU+dPpSSG
2d/ea5vm0fDWbWf5GqL0JASKpDCW5lpb46uMcJ/VcrmRzfjhudy2+q5nMbLxr3sa362o603a282p
EYwGbSy32UT4LXWchzJRPiOm0aAXy70RPDU7mSgTSpbtrhMlxIbs2ve9R4Nub39a/pgwgDdoDZi9
Yh1tU6MCqJ2/zgpSCWaFFnJrZ5+j2ToLwgcda+S9VY23nd1115Etb6PSb1/GfMC6QY3Zbq6p/6Av
jvXOuYt65DyAc6jwOMeucoym7NYU8jILA4MGHEAl5r6DCoDOCPDcbkFZJ6i1bki7pXb899gE2zJn
7bXvxM1tiIKOMcPclVIjuIQGJsv2vk1z4110dOd5/WMem3d1C7IuL7org9AfSWxzCYTv8HLH9I7j
WnskXW6cAPpegceCfFKAlRid5WnKx/LRJct4zantRVvx/V/Hv78OfSH1g1eGZ355Vo39ZFQcYFfI
mMO9pmysg16DBsKljXSWc4JbAE+6A4CcMC3bnpcywCqqG3jhV4yp+m0q5p2pBr1n3Nptl/xL9M2L
igEPhC6NAlxQd9NwH6YdNYs+GDOzro46n2Y+H59QDbfQQSh4L/P8KeIQvoqYvrAIkPsHPbkd6rAN
xrhZxWrSaTWAoZHXja9Wc4InYuPZjnXs5m85g+DWbfHAG67R9ZlW2f7oUR5LpN5O8YUTIzzYnfvl
VrZzFtPP4jlYsOar3jLrA8HtdykiykSr2rkR2iGOPp91Or730HQD0aQYzGbzMANaO2nTJhg7tn8M
WAzBnIIP9OgF6OP7xVnBkThRyYs0Q5AjWoHhGR4nlwovQyMtp/pCUBi+lyze4tn8lbYL6o2mtaAw
EbcKgfE+xRIeAmpu4P6vONxXjxU38HuJj5yv3xkKiMWIubfS145LxK5PQbGVKO8//nwpu/y7MvOj
dslzlZIP1SicdFs4st21KYMu+tuMLRbyFWAmgsWrAQMiJsbwiNTUlFtXZR+mSyWonb77DFUPo+6w
BOjmxi8kxpy+woOgufx3xlOdjQzp0vxNO/olrqIgnlFrbcd87BYKVVS3Qy0VVd6/idb8I4sxv+4J
e/sm26Dg4AlXJGfPqvOD01j6PANO0BI0iB3u4HtCt6eSxqHrfGfhTund8n7R5XvsMESn5XyNNTG4
BmC6J0fJAgh9Y5vQDjf36YPJsbStfiPXCA9lSiGCkGAG/OiPlRVvyQyIwosJR6HiH2NtR7vah8oD
J/DXHs1pO2TE4G2Ie5WKkZnH6VO6xnNJ5e6uWpssZk4yyoyvLZp+Bn+0b6EscCyoqh+7e7PVOGEt
b77onTDxZLCDG7L9mEOOOrJTO6UrXGH4imqLE/EwCNwZiGA05m2V6V33jIirOS53WLzJIi/hfpLg
XguQS82mejIUN3QtmL+U3RsXHqI6M/unaz2A2AiDe6dMP1sKj/YaCHRXssCHanyL4jV0qN0/UTVZ
hwhqs0xJnwlukfBA5INMvrNIPfWuOtjD8jJTHIcjo7BQFhgSyoZhin2yXaoAejUYV1kaPxuZy9iy
TznBVJ+OjnHmV9jeJs+5W6NFMjT3jj2JTRm296npINWlzSFJOhYXD5XVX9ERXTkzQZFi39YE6Ue9
vq7EPrk1cRsvx30wxdaLvSCMKQfOs/pus8K98tex71Izl+W67wEzyEW7s7vmJeU0uoOGcajK6BxO
U9DSMTImrAyJhZMQ4Exi1dzuGAA7dBvuOVMxZ1bIue5MDM8koy8z4o0dbe2YRx/TyT1HGAcHb4GK
EPZobwNYP4x2BhvgPjPm57ohJN/GOfvNyA/01ALvYU6xpXBvycP2217dnOZnLwcKtxv3I7Mw9bhI
A1PjotMiZtS8tCJM3qahf5rZOgG/0Aoci2YXafdQsWypgnsRiXzgNZQWlsUlU+5NhSW25NIv0ov2
IP54FZ91WnJrK2g1y1seEu3WRDfEdUMKADxHfpWA1WMe6h7hRsOlEdshZEejOK+0EQzq8nFscWwY
sNOlKwCY/kTx9F2gOkHtxtrO7XNblljOWebwsMrm0++wnMk6v1+K+aoU4kC1T/KU4BkduYTxTjbb
pIQla4XUdZTsSqB6hpceTB4lRK3FY8xwVhR4OGCLxbt5BncCPuWM9mVtsyalqD5/tsv2iFH1Q4iH
sa8fAeCDSbBae0s1whZf+frG4Exs5/lqqFh/ADgeRRMPe5peKIxM23s7jd+9zBcbh02KLgAgiu1Y
0Ob8OZeZ2lkWcBZnnu5FQmLBDAfczYDWOI+2BzfNj5yq0IHZv9tONPt+4k1qXPsgpn4nBJwlwyfd
52aULtnElgoKOzRtx7bw8xMYW6KA6qGucY94afcnCeeNXtOERMbwKFIrp1Pipo4lFTa5+5FHICxb
shlZ852n9HK3toYOET4yZSEbNt1k6OKB1kxSmrG5QXK6T4k8HNv1/RtcGDd0OZAT8tMr4RNnlYqO
Muc66w18DpP+bYo2DJQcYKaU39ma+rNst9lOBIg3wrJfTbO3NmtXJUQH80f3+QXrXI+wCNtujqPb
zELYq5b0zqpFQRWLszci9cqLpGlKp2/5TKs5WRo4f/ZyA9gPvcyTqIY8AIeFxj23JcBK6vfs+sxB
YXONbYL7kxYs4Acq4BZNkwAnPCA+DQ4W2FOJnCn3BRtBYR3VjTZnh8rFh1NVAm0ES0Jt5DhjRrye
GdlTKCKvINmnHaMDvsht457Y1E95bbVnI2N2BfdgKfPrmq+TZ6nxmE362meRMjHE2aX7JkN9Zmk+
68j/nRUDOZCIuNygR82m/YjSBugwtti5s49l0e0hKvrbvHVfM7cC3VICcP6KjPqGZ/Wj+QvRgzZZ
krIh0FTwNavF2YvMmzzV13M0XsrQbHYx5z0mmxS5hoR5+M3JHrsMURwcVKRlNMifBhpYl6nt4o6g
gWp2VwAKH8TgkEcGWd4Zlvqmm+5zmL2Nx4R0b5UYqCv7zk0jWPrFqXI8QjDt68x4lQ9QfaYuH7m5
0OAxabGdDc7XW4MdgzNBbt2O0GSWUR4ypAkugV205TdHEFE0mGp7eFq6+hmPTxGUHcf/WDYg8Rev
v+rY1TmYfeA9A9oR2UAPkI3OXj9RdShgOvHqi9S/FFYc0P7LJg4WP8hM9wHDMEYSnBYbI5lffaLO
Dgs9/Rejab2oiN9fcjQODQZziwY4mPGEc0+ZcTEb2K2wYDBOe5g7i9SEYYBmqcWPew13nBU412UA
a5UHCI4OhT10tHJIem0nhvHwYHaVWz+X3BXrNKaJJG+osAK84uYJQq5F6Czrzothfi0Exno76pg8
U1M3xBz+FztioV5PvQ+F0bIWuDkTE7PBjF0quU2nhuJnL813gFjovSgpXzGAIc427DCwYcdl9B9k
TKJAGZQkjZ0T88NQdKu+g2HW4BTtMMa1qNYZ2unWVPzlbvCPjRUCbDG40unUBAXivRbyfnRDzogg
SDbCp9Ejal+9leJjDuFL1+kP3WAxUD3qK9WjmdUfZW49dta03Os8I+8k+dtzX2COt6fD1K2s6U2a
K/O2TbIzTFlcxv0cB8xh7upIhvSfwHmv2/xbjlQ2F160G738lT2DL3LkS4yZE1/GVp2RKBvaI9Sd
2egbq3txMktC1hsCP6V+AmDHPhoSSmTwn5eyegC5C0QydW/06vatkol+MDypfQUmyc8trJ4hqvjc
iesOgGKICebgRybetEJ+pAsjecs1T8XAYq5reeIhZFlJTUq/APNSO84uEAFN9Fis+y46RAnIyhrF
KvcIL4eqJWEWGrzDzkDCwWlrDmrs1d6SPzC3IwbkE40y8upJVyE3Ags9cqmhXVnRd4EsyJkS0gnz
j6dmMu8qC7laEFT+qzppQUdH5aupDkEjFmk/k2ga2gMr7N6nHWlv4EAUmhC/YTOfDqcxu+nK4qbz
mXyqrqjv0omzldNhwvaS2jmmKFR5xM4eA/6WLdAomZD8memKsbJSHEOaKBhQMUe19Wda0YyR3zek
42jQ5NTYWyQYIzM9F8m05+5HCXf0WYoQ0yvk48pEfgWYzwo+gnbwQzOgX7Q/lBnqjCwYf0wFjIpw
2bcF1G7cCtk6XacF+L5gk47yoC7wwMEbY8BOB7Sf7boBD6qM86fS49aGIRWbErFuQI3uMpxjSQAl
hL6/Eaq89JnxI4raIDfiTtvIq+8XgwKEUX5oZLRtFSbzJvXl5a//BimwCkq6MRDBYd66jFI2XTLm
NE+obWiJfuO5GLe6mbBjlEcs6Yo3mrpHc61jrHNG4pZIf/tuBEEL167DUd8k8S/oSaxupres5Mcj
fpvhWZv1FYe78qh8DD+pQ7zNrPE0xfTF7YXCOSvKy9r3wHgcv9qcpvuFOOZa8EUNlvRO0bpdJYJP
TkdkpEp7pJWxv5XJcIUn8kTF8nRJaGFpuJlyLrC2rumyZ3ZkB8IQd3ZNteacERlz+tEPLOi0mCKx
BCVsTOvXA3ZLDdZm5exUHPesvP9IdD/tDegArU0Dbp8Nv8lSvg6hXewsY9dzQ+AxHZdAE4erTc71
ow2o0s4xe6SYefzwhlER4wcvWT3aJCBYFgdaVkX0UkB8uu6W8iOvs5lzU3/vTSo7q7a8psR5LSDF
NJG1xQ1TstdGUL7sxBQU014YWkipnF9w6LQW5Y+KdyMtjFeOmvN16WUMNRZuoV5sME3hkaus+ZyP
Kr1wqJxy1OF5CiWnsXI61ENx5Bh9NkC5B8YixHZRPV2IxquFuY90qHPsabKpkIM6GDE8+yCZloRW
n4R/MK3lQWq55G5LHdB0TgSosLOt5fM1i6nt2aGx8BUprgbhIs3EsNI1nA5n5ndRABJaDXQwJI1V
uKONl2/GGt9YHT4T8V3zXMbCiFl2+T1E2T6GfcMOV1ZckTD4xfUSX0ROMmUhIh5hdGKXT1hViQ4U
I42DZTbtFyMaT3MCZ2iZfmcmnptJd95eMX84C2lc8tSJbvDZrpXqr6OfQNNPrATwA/nxJoIWRL6j
6eZgbG3O2A20QIZrOMeG5KCJe3QkY4LExoPux/FEGRhffv7sIR5xHsHiyGDd8tJHbJMlxyrKqbmv
rQsGbh36Cfn7dF87TXThSpgcbdXQDiMtZmJUWEwszXp2b3NaTCn04WNm3AfGg6tqA2ZLR2mOQlKd
2uajTj9E0ztwPKfAX3wPe4H5NVfOlx3ye3QlRJcxXomJDoUWtvyYnOyhKx3ynaV+bhWJ8qWEElsD
scA/xMqNIpLl2Od8/9PzQlyG5q3Ksm/89y9GqPZDlX7M3C22k+ndjWEFUWQiGTqXJY+cwL3QNeMV
zTFkoQcMWaV+ogdjm1Y9g0LM6vu5W/TzZHfgnKv5RGbmBss+hn5d9busXNS2L7H3ojxvMhmyk4Ab
XMnstEGveOxIbR1M86OLxp5ExOq7KgU5yOVqILSwyxfq91I9HHJGg1urSwuuwO1qTlr/Hx4Zyyx6
kINga8UJ6q6SrdeeGVdNG4KDrOoZtkmzh/bUUxnWJvhc8/CjSOLrpSFjAIDzm7gCxlL4rUK/M4MI
sClAOxZa7sZMfc359Iihh2xks286LK3m/Jgzxw9c4943rjoLiTSnqYtC3hLPdVVTSkmBWtDmsPK6
YTgVIb0WEef0MkzsK6piVmdWT2oAK/ZScF+WbbmdI7gPTgcbksmMn5TvhUA0HebeYAmiPH70OOwb
lMCZh2SkdTRsMu/YYMgXaZkefJF+oBfXkCDg2PbO8OPWYDUUoT4xdsUBCjiVehA0pgIOW0Flzrkh
UoSdnF8JJR//e5NUvy7N3DC8w+XgjtlLgwmZhnQ26hJwEn6cXTLQT9ADFRo9H6G3v2QVkcGF2jZK
LhBZDKRrVZNsNPngDZ+WWunBcMMSxwdmCj6STGXEWDMuGLgPPxPiItxBLzm1mLu5te9Eab4OLWbO
pqFLlctxu8FqHaEgL7u2k4q8VFlhcSV0MOOs5NxF6efMEpWgS1NW7HDUqwkSDg76UEhaOI5xjZkR
JhnDW2PxsfzJ8+q5gSVWmkZ61iZoAZI+fApFh0NkOivcjBvbnt7zMiMHY2dvym7ak91Fn7RPHoTB
TVh3u0rAwmn7ejiajrgNZ5cW7PZJmkjSjA4BKEQ3musuIaPyp26jCSCW924V/meVOaBt6zt6hZ90
jAs6M5oShFK+5Qx56CzQWyO0DsZKTOUdtlWefx4NQYqIcCUDz3E/qJb0EMUe+DhTDAyoQQI7TJ0Z
BHcB9nouSERQyHRLk1+m1YtTH1dsnykxQTXazZbWgpsw3VGuQ8VJLO8Nas4ZeeT4i+2Xtm9orXTc
fBvnX0b4J88UbiNXEiBApQQSSPq3FS4Ix4HESownKxqqcz9bv4kavvsBw2FcT5RFVvWeiSKuaP/Q
QdxUhv3BBPAzEkPI1w7SOTDjwsUWGxGPKUOOol3zZST6yrAq/4Sf505FbX2ee45tpTXcGwMxvt5A
po3+YAI5pxOUOT9KvogwvSxmYpBDMrCzu++4ybhpzs2pYOVAW7Wx5jJlaUmFbIcph4w1vPjvFEf+
oWmIfWnwOF0hiOST+gw5wm8H/D3ZAoqXdAVts154yMQSb+uS0dCIbZrYFyWgdEky4B/QqFxqnuLp
r3XruShWAvsp5yEI6WoL1g5lPD17PgjngPmAyJ2YWcBIPPxCzYBbqCdmjIX1mIYMkgqkfddDWJeO
R5a0/Zhy8vKjIyRle/Dh+RUoLSb7mAJz820wZ85v6c9W0Idy63T6nHN9PCxz+KQ9T557fZzgHV51
NGiCgopPTj99Ry1taGbjuwgv5danGvQRVz2usDG7pqAOTE7aHppR3mXaJ4JX485s8eZuVTZeGaDL
+v5Rt33HchIFtu3QgUkWEckhxUCEk+WClnSiFAKQXgP5W4tuzYfCrEvy8dlvyQ72xviSo/7AY/Pv
bCXuMxvuDo26X6zKaMHWgjFmLSvtDI1hKZqMIKyDvuNrs4RQBmpkJI6OBOjuAKTSPA9XP0h1w0rQ
wbUv6TbeMrfvjxw70AVMOw4sv/wqa/4Bcf7SMC9loIlFK6HxWRs9yJywOUJPzECXZ1fJQMgzQwuz
kgbjxND86RGJx1H+GQ24aiWrKL8Cc+uO/aSbcdyYLd/xaYE2QcREUZU6O4naNS2SPLWSw8gUfRX3
ZAOMb0KxqqZ57+VgMruBIwVs9R1TuuvaY4XV6sbgd9xYrU9kLpoOTlFVu7GYnMDkpJUMGOfLpAe/
N4qPQk3A+kFg2JjGSpSdET0FAFzjBenkHdoFnE7FBWNXpsYLlfBrcQIcDOI3kB/Q3DysFlUP4mtc
itdlOaRZ9acf3Ssz4qet5cwzKCt+EPJrZDP4k4yyjIVJWR+eSsM/y4TwV44524+EOolovi8neCMS
087GBVxaifKVs4fYTR4JJBwdBVb7flhiZvMeI0WH6Xv33CfNY4udCHgFIKd+RiHT1iP3q4O2JBD4
plj5EVR/C9aV3nJ2BrcfZA2SUBOmKxgr1+GyPLHSdJtspjsgZUXvEiUY8qwX44wkgqny/WywCjit
cxo4hG9tOoY2BhycjW1W9/l4dmew2iq5EylhjmF5q+L3yTBP9oBLzhTckstS8/TZ1k2CasoBC4Q/
BVwEmCjdtRjBUMiLW55EKMXneITrzNutX46arAyTrAInxTTdxNW7YIfc2kyc2PebNxN1p1bkBKt0
fkly3W8nzcoy2hWc/m0Sg9JPpx9exXWeuHdrCHicumsg3M9NH8F2andZ4g/HpTRIgqJp5zbA5iUa
393Wn2k2Ps6lSy4LsbYO3Qqsrbi0/t0Q+0CDku4l9uCK+o9lPH5l0PX39duSclqpe4C8bq1uzTx+
49BJrbjZyp2231hBJZ7I8bL0xsUAHYrZBdm5ueUhPLuTc8TCrjECKkI2VGIS9E5/aknaGZ9FtMoI
RjPtY8lVe7GwHEkfHck0oae6gPyksD4ZmQVGnDARpbnRWtms2deE5nqg7ZNz1kgCbohRTEt/lZjG
Y6IbC7jWgUsTlCxTeYfGccD59iCKF7NcArVOGnvjRea1T3oGJSiinvJk1M95PoEmh9prcmTiEAVl
xGIowxTnIFoYz+nCSiJcGw1Q9mfJfHEeyE5ZY5Rv52a69qP8ISqcX+rDajIpPl/yBGVy28a+BwwI
sroaUWhj5B1O2GT7GtUd88K/7mSvz0RL14s6wEVU/LPn2a+Clq9tRgX7LlXfhg3Kz3ea21FKEhqR
foot9IJ6KF8wwBNtClljFtTWTVuEgVBoJi5yJAOAkRmUy5RmhE0NH+3Tzpgv4T/48iKOTY43PeVI
R0E8DinsAhR5R6Lqc8zKAu3CteXDbpsLQwmMBJ79Uyh57U2+t0fjIWPRknjugC7Eix0sjfOpIrKJ
RHBNAqxclhhCzRmihEUUKimBI01NBvLfoyQ3XvjfDZbszXg0jPlPbLWvaewcuNg8TDSH1GZINta+
8GQPeKtQSGMPeFvsIIMTH/RCHTDQGTCu8uRJ8xg5PEguYkkJ1DxKCrXJSzoFqSvxYJ9awVQMFysz
m4uhyTnacXsqmHGqotOHnO5I2VDA3FRchMcxPHlO/T0xIjBmRlZp7GIK1oQe8+GuIpjF5X0CH1Aa
AecXflOZyZOw0Xsg05w4PQamj+LsduY3bjrFm8R6QIXBrluYpgNTNOhtS7/jybgvq/wxtYfXJcQ2
gCb8Xflmtes5mNW9c8R38Z22fnbCyr7LydqZVtsHhIm6o6/UzpyAeNXxJ61ALrwZarzAqJKhCz2s
kCTXJTFHqPnzpuhJr3QNoGkfKz+DrJtILMaVto1nTDlfMbTKXTQOb3MyMQOInwXg260uSGfIx2VG
KHAweSxZAQK6RxIYkduWyUXiy3Ngf9hnszp7DTOO6C3mWtqX5LvZzihC5Qf7u+v+lFP7bLUc1Y2Q
ypK0u9QUbfcZF5BqKj9SD95iId+9Kc14JBnwZ21s7RoneRis10rkx6VJsmvK5bY63Eki0HTrdce+
A51vjJ+DJd/Ltr+zM/ulkxwkh8S6wmoNKbQKJiKo3Ns/iUw/yha3TzeYYESddGdVeGYlswRXaS6S
UtwyJhgCE81ll/DGCm1XGCvKu5Yt15jKl7l36it35D+gDV1JNd4lDf5vHcHFX5zwkjrExyOASkT5
IGTKKXvUwmOWirQ59c+hj3SqXLzHfp69NRXdFWndcBDb++T+YvLf9V63sHGIt5Asm1emBGTgIU+u
VYKDnQwQC2Q7QYWAQ7J37rxyYNK+hjLMxgQ2aVdvvo3wMc+vkQOK06ziM0CYkp9nNztTX5RLw5Fm
iOAQsw7SEFCMJyU3+Tkilks1NBWsxW6MSbZ35o4y0xdaU+DmJohGxRuWx2Y/CH4SqgjudZyjPD+2
4o9VN/2Wc3brF36zMYv5dsACFiRtiogrvzA0FmfTJ+jSIrvz9YTVYTmUlRJ7D0t1J5L8xX1EE/SP
YE0hIKeYF6mO8qrxrp76y5IrGt85klvsdxwvF6L/hnOyCsa6TXo3tuvhZo6eBis79MNg3TpwmpRJ
CNvT7PEixifnJO1JNumvrLJj173kWf3hxn0MZUtfqpCXVIyB7bvvtcVy02DVDPK4X4Vj6hm15R9D
U/6GIyMgs2kDOaZoWwUUpAivOMa6vdLOIwD6l1rDYQITHZSKy1XZGLsh0R8qKxBUxum67/NyX+re
DJYeQ7K7kxRS7z3P8QJfWm+1NALNUS3AZPicClRak/on6lcxu+phhgA34t7C/knsxi1JVxc/KVP6
IPFcc2/jYMpWK54s5h+qUDh49NOTTqifx+1K+4Alz7npLCvQlcTyigZzQYrNoqZ69MFT8jnx8MEh
bYvAclGfzZmBJdiEtTvIOPVw0LEh7AjWfUVUSSWh++7Y0BQHDy1h8F4EUv2hVoweK+hZV+Sey0rV
WxwNLVyU7qWu/AJHK8iISCeBu9IdchzOpGJxJ88+hFajeabv8sUlyqltGCg6Da+KmH1bpAa7knLc
jcdhJLRwrYYJk9++08fUMr+ikTpbx4I72BC6BcThgj1HN5juk2Q8jmmPALZSvObEbkiI1x9NTesg
VSuUYmTOn2hUH4tHV06lEsZ7XJ9jWbBFONn1TcVAfpv3bAKV5XzP/nsK9sIkTBOA1VoDZOYTuF5a
73EIBRYe/oDqYdwx7hrYMiHH0fJu9kwEJ/BoAYUOhP5i4lheHL9q21UB2+WJXW8OrMg4La3/YFho
vAQw/NY+wJkwNlGaXddrrxmzDaL0ufeMpo/HsV/4akoDFXxsqKznrECzICBEgKYM7DhONu6fCSQ8
fT109UiidYzEmVM9T3nJESaF+98B7UQJ7J373vpxKv3r8EHsh0J5gcy+aw9Bn9aibY6Tgu7PlEoS
Mq/+ALOLwi17UDmLEqXrdSX27CEh51o8lZ6cuCzZyiPlxkChK6l+inBL4MO29j0+sC3dqsZ+thhe
WqY4iKqTUCbcyzI05oFO+y0eAwph9bS1reLiRG/u2N2ARjkrgHpp82yEvwiLF8ssHrnAJjAn0JZV
7uxSJ33WDjO+tk7+kCl5M6lNgpeoqVuQ0gGpAgDBH5b9HDMPSpLaPArDeqaarFLF2a3IsdQxDeKk
puhs4Ouc9SvvtPkoNav2jD9rULjnXAncCkf6En02ERZKWnJLBm7xc6m7o14XFFqVjVb/ROYM/5o3
vUrh0eDd2Tg/Xm18ytpy90OS/jqpWR8GU2AcszPwGAt3braOm6LV6haR8+SQC6RqnccMEhjnfxvx
uVEEWpFIbhicsUj7WMbzEHh2/G47xtvEDWKv6PnF7vnY+aInIfbgy67dL6b+NSeyoE1GK4ddYkWp
+bLlK5gDPwj2H3XyXLc/MUBZ+Jz44dPDhPOnkPQJwGtkcBVZ0wkN5gdr066Mvli+wIivGJw1Pfm5
rF1/o7tuzA9r2iVO51cKTzHyvPf2yFAUUpaoTwnkJLtQhzjC1FX7Z4wRayVofcU5n5dTXWnCluRa
wJACJba3dAgsOrv4LCQaH2MBU9paF3hin0t4bHV2HPziveFUkEzReV6yd7mwJBnTvvLeW5Nr+RhC
wbDir8xgH/puSnWuk/vm3amji5SvkfXBE3c1sgvmMIDgMzIZ9K+w1NxyMArSuv1SwCQ6mh3HVwKz
FPjp4dkfphvG9EHtrYYKXiLcZD2Wb03Du6C5DjhdewblkNn5tsB1wCbD6VQcph73sNxZpb/375iN
7BwHpEQu7zl4fLSDvfPCS4iU6Uf2vQOppLQ4MKyuBDUxgtDhOczBGSfFIwnuydW/kcUYdPCteTPS
4DP68qTS9KjN+NWpwThwUNW8M9xI3ytc1xzjN5Y2D7E7PUVddlVm+DibizaHH1M+S+qOWE02ZZLt
0ozHE+qorR5mEXFHmTex4d3q8naeuQL9VTL6/22JqqDE9H/+367SfylRZT/77JPPf2hRXf/Gn8+u
/1//If2/2eZaiOrT/+U4wuVPxj9//Yn1N9vzhOnbLh5tYSv6S8uq/asqVf3NsTxlEYPxcDNgrP+P
/2xRNf9meS7dq8K2pYfKZ/2/tKiu/6C/71A1pU3hGQZbClSlSwpC8Offnw9JGXW89v8xRGzNgzuF
G5sK5mqgNzT1UG9pgWbPAUS/9WsMEyUaynZy0opwwsh8JxwyQG7Jm18LlgOsrEeLjnT4iPL6797J
y/8pc/37ltd/fX1Md5WCXuTwRiiSYP/0+iomd4NAQYA+1DozLJ2uZugtom9wpnCoUnohMjmzEvVl
RGos/so58CsLWLXyOeQV5rFKk3sa1f7NC+Nj+8c3jhdGhN0Vrk/kzDP/qXy2XBwcYlShYNmk46fi
CMn97EaKdAFT6Z4qnbuEMCXleS7s5EX3Ow/BhIN3cg3cDvnNTQK6z7OPHO8jg+16G0bD3b95kWJ9
FX9XkWtKhzGgoyzH5ssHkM/8x7cvZESxiFJFW9uOlr1RgapYVh8sDomJC5PwaTXgWghS+ZlYDxwx
NcW73k7vWhCZD5pedLwjdszZK/uZxqV6jbLwVqXiLY2Aozs90DrPDUGQ5XYd4BnXQZywgBOZjq8m
XGsrfRn5wZY0anghtURGCjlIzzFqrSPup+DPMkXmPk+6BTA4FqDJKqMT0i9RBdftbpQYDjKn9Hyx
rPwyToijWeHscZFON4SSLzwoIChdJmKOJkcRYh2llbE8lIhvzPNxDsMQJgfiJefQmeSZj/IYUYRF
2zwO2MEEXoeNiYxpxDRTY/e7Yw8nlL3s03pCOY6o+4NxzVCLw2eoi/JsGRX0ixqSgMvMKR6M9hY2
Q3yluQMyXs2xJNrZqVub7mWjZ2oEC/rWLPNacR92w5a7lJ8W+8QeYUhmEKKGor3yM4FCRcG44ZEX
invSRRIq06kk/r2NRo5UTuYfyAWl5NnrL8389Eba8x8vd8NDni0TMJdEB3PTg9CX5UvsVNdZCMYN
NK2z/zdfqvU788/fKVMpSziW8Ez82P/4ncJBmcaFEhFQfkT8YQ3s9faB4y3UonY5hFNa8ibkZjBU
E+J2OP1UI6ePbBjl23//Uqz/6qX4yjVtCxs+/6Ls+u9XL8/DUQKnFJT70p8EyzBSOyxrms8qhLNz
TrCAcY211+NCMV8M6iwBLjj6q0VUMS006eALMEDYgTXX0+1cvXuDG1F80am91O4v8EZSZUO/i+e6
2xVV+tQsZBpXGXJ0YXBgYO2wBsXMhlPrMSFrfjDG9vzf/5bS/tc33BG+8NkOTP7tf1N2Xrt1K9kW
/SICZDHW685JWZYtvRCyZBczizl8/R30BS6OZcPCRTe6H86Bzc1QtWqtOcd0Ptxw1qGaCSpqCKkk
RndMzWfjfvBmfG2RQ0OT6nkRV5xT3ydWosr2kcjoDneUQi1aw0+uZllxPzx+1zIt6hPpmh4vwe/3
3C8HPNcGIzen+m5Z1rvNWeAON8YNyyWWIOE1+7BUQEMyulA90m7UfkiO5i7bZPpLg0v7BOYMoY3u
HRaPTy6PBewv1+dLxMLsG6x8wceFuYy6IDU00V/DV6+soUN2OGG8YL7iAJxwErLPiZ6fPZvoHOpf
hXbbDjdzn0fbgVXjObHcty4Ev+yQqECEmHlqQXYcZvTAN7zbEEE7sG55xkgdUdgT38cbBSHIriC5
IpeFJif5XmiV3Nuo6RkRALZRxrlyxvL5XUMCWZu9Os+Zq55AAN25/OOU2MxvgR/dxQLTDwq2GgFW
9nMK0on0EXtnCD2RkHFw67mlX5dZm4CwmJpzQdM66cGPfZrzALvDCpFYZYSniu7lNpn1c9lyeAtC
0ohgQQB77Ed10GP/3RpjZjfzA39VeiqnKtuWkzseoZbADQUvAdJJRyfHnGmQKWh8ovUuukeya071
dEy0d4uA7i2xCnXifcMRwlK/EeFA4eCOGE3s+DDQpDoHXfXo4+B6pBt2pXzJUC6/MgvC5oTnBPTL
x4Goov6URNnXULVEETURTnxFNmPq3zptwjiI49A20S6QRxH7G0ygdBMHF6OXEF9Syo6NTzJ06uGJ
pE5vmFb6aLBszHkhqm3CM3H4hBny4bQqdlE1hM/Z0G5cFIel7PyDlNglLHkcCtkQG6wB5I/DsTUe
DO32Ny2Rwxl3fZeZkvYffPJCxIdw1m9BNxhfPD85k+zKIqf0V3SaQIrSbjzMlj64vF4PrIJfIKPf
BGZrnbvQuUp1y98rnJhuDb9K9SCXfTbivKHBKWZdEHm1slA8JDaktgJCX1mF3pFdEDlQ8uogs0G3
Qvrj0MECjV0ktm1LUPEQvUsObF/G0r4vKQM4MAbqjKAdqWFejbcgOUOwzHfNctOCyv3qWP3SNUx3
PX+iqP0fWWg2R4VaAM9Q0yJ+bG5HC9hPkM7lXmhgGjaz7VZYZLt3g9oGw6hoB0DOSBXdF8tCkwNE
4gdCh2OUGubOsCFPitm8oK0PKQiiE98lWgFU2axOTHEUQzN/+KlQnuaTyV+S+/RlVfzDrmiyh0iz
mNAFYHJ6Q50Uiu8ynIFze+ssOU44y9EPjeXJ6aEQo/GbaKkJF4y8v3CBc+ZGBsEoPsCNBYaKGE7V
9UPED+bWWvd9Xcl9Ae/44IamSx7jtMmxDe+ruvqZNtERqgimibK/tyTOGcMPjinT6Nu+YCoiYccf
4WwkuIri/ofrXLshGYO4Vjki/N8p4vYvte9fdjc3YOF3KcxNCpnln/+nNg+9cCwmgQ5IeSN9GNLH
VE47V5bxrZDK/oJze137HsSsFsTgFJArHzO4wtUVbz65lL9Uux6LuSNsQSEunGWL+s+l9LW0SpYh
JElAHHblmFD3LhpnOCXPdUHGdL1EKdihHNgucdgJX+99l+KtgBSSa2JfqmDY12TAE68ozLVpv4QJ
c6x/X6ZY9vsPexPnGNsPAslZ5o/SxA3qOkbEwXQzZ+oz800A+EFy5NkDwDzatPaVxSZ7E+SkAZnh
RJNQfxFOPX/LlXic25KSq25/lIvKLcaX+hzkVAkZ1ORD5cqHZNDT8ZNL/tud5SQnfCRt7Kj+h4dc
B7jy2rg3qFzq7hh3MMbnGbJWjb9ll9sl/XenOoR4xXe9VK+tAeSoohZxCrk3VfkaJuglYcn3B5K3
bn4dyDzexW0BK47y1EEzk8ew7A0IkY1Rb7gdX1KPGTa+l6sWgRPG389el78+B89cfpNr+SLwPlQs
aMLcOXYChQgAbogewxHDq7hKwmzeQshACGFyzqA9imjSixqSWb1NUVk/dFNsjIyay+DPJmygIdwQ
ODFaoepV9ejzq9DCXk8iy8Xxuu//fhTWcqs/vj0ex01WisBa/vP7S+4xlWnGCha3owf80kjbD3Jq
r5zqUuEGxdjpsNq5KUi3ha5gRfaRL79YVYHKbv99Kf5fihhOliaWbjoHprQ+HHvp2RqTn2HhFqSg
AYasA2RsgGsxTPVzNW/7ibNk18b6PATImVGm6tu4JtOHY6W989HnMiFvH5DfvLFtto+xHL/O2ZIe
IurkIXKr+8bVyFyHcF/GfJgMU7eiBarZ4k1OYoKcAh+yI36xeDVUiCRzTEkqlYeys4oNbL3sUPDO
ajm0r2OkaK9WyrkuDLKwhmD+CTHM2iEs3XkWQZmdGo+MqOtrD4IRXKXbJjaR63WGJkSnC08dst1S
d/VJzfybiB6R6I+5AG4Kboi2N1b08qxy/TZUrOlNWrp3zXhJ0WkCcNUpCSnymNnjI9K04DLKCG+v
PSHiJifq34/Fdv98Q1BOuRyq6UlYTEl+f0PyQZe2aOgmN8uGajNsg/jbQB1Lcd5U3rRllbwovaTN
+Q1z42L46czllvRYPApi3uZq6fd3LvIOmwAwNnj2HQJT3BwDOXts6Dz73XjTwSnYMv9rt+0y/QgG
pGJVTl3QFjiiKs1sqBfnWUO5A7Ox6VNdXHVpqFmAjU9Wfvsvh49ACv5r0aIKeCN//8lhnWW4Q2KF
FBHeskocNKzKZEzf3NUczG6iEQxs2zN06yVYFHA5mCUiL71KqWxL9gIQF2CgRmGBaoWXFPcvKk16
ghDGQzajZSpK+9rIK7UtI4jpHNfLUzIiD536hOScBYhBd8TZDi4KNhLcBaw48yvR9dZzNTw1SlRX
/37I7p8HHMf2AjPwWSEJHnE+HCCkr400KRnFzEYETQu236HOa6AY5snudXxb5z+KQPfHpCdKNZgL
jxE3761jTNkTThJW7vkZAoK8jYzcPDMz8jZDyvByiO3oLKP40VD0YrJ+Dk9Dg+//F1Vk6ilu/EmJ
fQrLAOYVTgapQ14NoExlHpq3E3vwFTamrRhmf9/EOCMGDw27ADR0gyPLWg10jImB/lI2IjxNcqfr
+EEBvlqXxEcOdThgDxHFts3bc2gJLNSlIvPMDAg3ybDsZlgkhxA4eCEPKWwWagvE1f++uX9ZYx3G
iRYQc4ed2vp18/9TSDAIw1oWj/gAGNOTh02lqMhuWClsBCuHs6Nh0CSnTCVKBxvzGgkLeVJD8wCt
8bPP2VqOqr8v+FyM4CHTyfA5L36oavKpBgBQ8aSnUjEhILXA98U607iBByydO3JLDpYAiu5y1tZh
tIkoF/eZ8SOXZFn9+86IP9cWLoaXLmCFMen5Lp3a/9yZzpj7NusiCqulOJ1QXbNYK3OXLetAETXh
aW4wtZJ9jNMPB2LcY5Hocd24IFYfTGs5Shmh4j3sTvnI2R+TSbMzE4QF5liFJ11hAZq85rVoQrXH
IMexBQ0Ssj+5/+Sn/OULWnrTNGX85UH/egn+81OkGRpd2ZmEXCALkMWhbTvrojxoLzTJb91BM4xZ
giTN/OBFuN4Ni/DGpW9VeuwN4U6XSXvoDXqmsl7eDZs0pioi2jZIJkBTjXjqWYaMthA7A/PQCmn2
zzEL7GdbHT75KX/0x11n6ZBbgS0d3pGlr//fpyIwC6U9lnSOxV2+mUxiTdMggfBKIAx7P/I7Bci0
epIaHPlI9ozquv5xII5rHVNELqqhMyGpT0VdM2OyjAnNDMpt7TmnRYS/Slvsw5TWcrdkKaNUHW5S
H65vC5X0k6XcEn/5MXT4BSpwmv1kxX7YvjxskfnQ0UyPR0IMRFaWiPnCJ6cZw42f5LfgguJdUfrG
rkTyS8dg2k1WUi8C5wB6RBHfpuM7HI4ZtMeLENO+TJTFHgX3z8KntqLuA5oFDviRVHPwtSbyi6JH
oTNZ3e0Pj9GWm4XNN6gGYsVnnvPBq/wIacK9Fx5vrExsBXIJ92E5uu1hQg0a0etkDRbeFxfYMpD1
myzPvIfQYG2YXUwZrOAlZiQdXIpqfu5T41JDKbiaG/ES9GX94EfWw6TKbU1u+gMJzijcykNtOsW1
h4z9Mta+u/FnDrmjM9VrZFs/bHrRwdxciohTKUo3QsYz89nwCQrrAZALIm13qAzpwhhHG0cZjgAz
31f78CFK9K2UiFA9A//VUIIGdKDT458nFKOY9jKwo7Xfcj73ik7sZpAou8aY4g1hPXToaeq6VVtu
5NI0c6o5uI4bSByGmrKNM1Iii7nLXwwqeULWg2PYlsmxjd+ZK8gNavLhhlp8xxxghZ/aefF8qJBT
mg+7oqHLGUe1uTWcoMJuDWCyULVLDqBu98t2OnWu+dykI3S6rPrSma17jhld5HixL01efQncJfAQ
wN4np5/gL4ue50DhCVj7UHR4H6oLPw+8oUHfyRgWc3TQoBUx6s49+05ibzrcyomk47Kygru2mQ+R
Ftmjno3gFBIhSkdn2gRVYD46My9wFtrxzlz4lj7dGD/v34cAmdWQx/qIkK6mcwZBG6VbO0gYi7A1
I8sU98SG0Pcop60acWGQWQY7yczlOabbvgaHNO+rDJWEHsefCnzvnVVBaE66oD3nxqH2o/DojLwZ
Zm7vnX4I1lmPXDwdqwtt65PfOsZVRjfhRjkpx9Cp26XKLL6DbqBPjr5ZA4+/bfHTkVfl95e4RVpv
9IZxCMf2xBTra1fK+sr1tNpafgEnFjLXPDv2fdUt92tuT07UGM9jBRvJjYd6j9FhwmajnZOICwkv
1E+/TRHZQdG2XtiS3uLDAhBEwlxbJ5sQQvJ5dOc7BNHWxWZs8P9fPz0MCpRTFtu96X/Y1di2Ekz4
gm6sXnDLNt0apWLJAsM0qOuXF7vxn6sIWagfneM+M24QpdqkR4XeFrccqYwQi3c1kfdZTxtElL57
y8FpXiU2yOchJoPPJ5ZkY7OZ7dzknA4/FtHZ1ujM7pN97S+tZXQsnGclfF+maeLjWZ0giz5fzMVN
k8XbpCWY3Gu/Fkn5rXVCiJaQb5enQDRQVcc0+/jY5garOYqNl8k2oju3AaPvG6RgpznuOknecy2J
ukRq3ixPp8ddvDXcjGjoXu4gkqYo6PSwL/Gmwb/iUFoXz31rfxcLOU1Y00HO+BXCzv+GygZoKuKy
1UjfOhzS4t6GIwoPC0tQ2BBMls/uY6RqAgVA2ZEbYC8Gpgs9xfzOk129oTI51mi0tmWTDdt/vwfW
nx/6otiiq+s7rud7vxaC/5QEcUT7tUkYl7r0NNYDEp+kcZ+Vgew47dNH2xEn8Ndi3xNmFhLY1G5B
0Dw63fiSGlx8bsnpk639L9Ufl8TgluOcz6Do46Ag6qN+sPtWEfQSPdVT/4SMKqD9PtD0RIGuEAet
1JAiO5cDOdpGRDdUAigfM0KBu8H77HD55+7sQpJfhvv02agBP+zOfWi4Kk7B6JD+Rt/dp+9eOsXw
pGidpt/ICsNyH1bmll/TreG3bvKFydMkXHRakMBhhNFbRoToiEFs7xkEuhvxfD/S8LyrST+YU0wW
gv2PoNQEFAMKsaoGrjehieKUhV6bSDESA6ydN3K4wfkOk8PAhlbcYYu8y0RYXSE7e/j3i2Evv+r3
GpxfTc/O8/iqXNP5sAO0nulPfcD50mUEHlfgcdBHHqUXd7tWQt3jgN/AOYiQ8s0ORPgiz26KaL7v
Fub0oPWxTNPHlmSH60w54yqmtXWsFg26BLa07lFNHTv3xYqcDdJF54m2fbhLIzwCKd7cyOmcNVaJ
fvvr59njNxSvwSebnLXUiH/8RI8RfEDLczlU/l5DMs4AiZpVCIVD/8X06apPqInHuaZGXFrl0+xe
kfeIC7tiu69n/UPazM5+fd9GKRFsLgLtWnbdtvfIhUu2bocb7d8PQvx5GOL79H1TCCaNNvO936+y
qStPgSVW68ztcfhPxCATl4GVCrUlEm3lg+2IYzqMfImFCDABTIiKsuTJWqboHCX3RomRPU0GkjBS
ok+LISH5279LEDDvs0AQSgmNhw3t9O8r/8uH7LOuLFPgZWVmVPr7lZvKn6X2+JCneVZHH18/2G2y
OpsJbyUG1OImj9yrYM6d1SK24KvHcWuj++7Kkx0hhfvkev78kLkemGuL+MDnoS/Ho/+sdXkMitN0
KVA7MgRWOTv4Dv56smGoupnT0boYEZKKwfAfsxHMUTuIl9hnIPXrmPZr0i9nxnR+tvvVA/rk6pZN
6ve30efyhLlMkx1m4h8UP5bhDHkROEyT0cldIrSuMoN+xBz9OaQvsue0E276vCKbOJPlsdvZlfoy
me7jv6/jl/Tkw3UENOlRQPG7+b8P75s3mYk7lGymJGM/h7PM5lUTDdd4uOaDkRMJKBqLzq8bQFGF
JL7zMALAgeUUNgDlWcWmZW9h/90P1jLy4fC212GwA1CfkcE5ErFluEg6JWJKxdhrb1rESwMlm4vz
yJa6QqtF8FIFngIhSr7tquGrYRg0l4mr29eZjSNPESXQIPttcyJRZ/wRYB+dh16kd9NSuVuDui5S
XPyBTTa8EXb0aMmLD0LX5ARLZmQSQvqUIUinysC+nze2cerDWez+fSf/og/wA7rENoJ+BALBR0EG
spsQ7DbDGa8oimPwFPpiPLkQcxrapbRZCUBB1hzbxcnEaQylrSQiCalIBfn1HDqkJf37gn5Ngz48
Wto7kuM/rRXetI8fQBl7wWD67KxJz8wRqXS5ZEfLzuZKmDb4IkUOrlLysMxlzU7JUe0zZNOJaXOK
FF38QivoXsfeu6qK4cjZTd3Z4DjqJW0hATe9IRYY/OpC4B1JbV5H/VgfUsO7rVlL0y49We0kDl5p
FytSJIg4l/eFOwR3U4RwGlbDxQ7Y3ybDj77EBkAROytfQRfkG6fRDaRQ4t9sAUXPjbCgwaGdPjmL
yz+/Qp6VkLbwbbFIFT68/Uk8WlNSY+efAK0fjdkJz4iW47PpWouDB4rBjlpjOYbkeHI8BmmDwzYN
ZTWr2nprRCO6Jxcelq/vVdEQTFyTe1bNNbk9RbOW4jXoM2dP6bKknAY/abRhWsqC73YRiBNTevPO
TNhUo9gmWC7tnjs9JtDZ/eRKVpa3Cxd/q4xHRv6ZL67wBkS1016N0MIRfSEzT/v8HMZ5fu7NCSww
Zh4cILm47z3+RqJGmhs8eE8z7aW9r5psEwXTe+PMeyjqt01jeztVWxvbmTTz3GnBsbUepJH2OW23
OmNO0HoiX2kGw2dLtE/aLTYaiSrnDGMFjkaOJ7vy9J1PEBw5HHjAXedU0QJiPI78KSbaSXppvENr
T1o6RYSdPAjyvkI6U2caUOhkgupA1kZ9Euk3NX9PCMBDiFGXO1lI8/K//yPtTx77XzowgYna00O/
yboHBfT3raF0dCI1oUvrXt2bEVOdoHi3S+Mm7i3MeWRhDdkA46QkG7wmBCGJi0tcTuRfcG4I8EZA
oZ3OSMdAUpTbroFPQeJX1IkQuPK8twHyHn+1D4M8Jg5bNBjZoAX8+/O2lv309897mYEIiy2XegYd
6u8/AoGMSCs3pFCNZLmn99If66zZ+6MoruKDOQcnPwzuO3INwjYZr5lcE0MtqFXdKxU744XLlJuU
ju96nMtnNIn5BRPf2ydX+ZcvzLM85tUUlxLd1Id9LmpYDZuO16Ugn2PjGeMXNaEGqroA6wA5k6sp
Zv4bzmTbZvR1lyja+1ED4iZoRX1yy5Y78uGOgRMwBTJbV2Kb/HDHvMrJJqnxyqFMWleSyDFdfLLo
Wn8Op1hKzGVLXfrrQH0+vFtVAMAs7fwITJcJT52DZXug0hgvAD5GfA1Wte3AM57t0lXEcoN2WJok
JpkOVZxNHQbi7CemtfCS2iq81Cm1dS6yE+NnrAxRgX0CWNZeUsQRcMenelH7njLn4k3ju46ZSbWq
q1hpcegziBJ0EofpjfcTgPKkGWQMFTFLGmIOEEx5NlXH8u9p0GAt87I4YRbRmXP3NJF4Q1lln0RP
nFnaAfomyskvGpz6g/0yOJxQsJFuzCLGpCuzV4+Uh5WsuQByKOCjpLsh42VzsgZxPBzS1vSeRpBG
K53rk5hRplZViAFWdcepGr7DCLcORXZrM1bfOG7iXI1Zu7WZiu9Y0MKtS5luj3icKJPU2Y4eibVE
RIRoCrixeGp83q4ozMEHua04doZ5Dx9frvNaXbUFZ7YkIlZZTiK/zeR8V9XOFXIIdQFweTUVKDW6
Ns12ZcWFY8xF74WsixSrq76A3hFAONnWKdPFsl9Mp3EZ3SvvxAxSH/v43GsZX+Pf6Qg/Cx/wsxMA
OiY3PZqnYxk2xpWfcnqozBBuaepYZ9CztBdi7udaNaG/c7NWXvgoPGKziyvGf0TIDjNZ6ziGPJFV
p8gA1SgqLFuOTSonDTX3ZFM0nWoWYBU4xn4UruI5Dvlnn++fq8yyM9q2afGsmYMHHzrvYz8WQ+er
aM3x8dWeVHzjzP232vftI0csIBlvrReDO01Sex8yoVxnZG1csqkhVyYlW0omi4jYZMqWJca0aPs4
Ewp/ZHqf4mQqmwsD4uQwIHg58cI066ENPKz5xVsDHcHihBi0QEWICw5Wg679Pbqf6yjVzXXdJ2dv
/iaNnmCsck0b/8XCBHf0iY05OK24jv3YPIixvh5CWd8ZZLXu+5LQdde6CBu4PRmOiROeTLdUpyj/
weiD5E9v1Ai5zIS5t3YtcjaPfgBY3xnSjuQpllC25QI6pyFuEthaN6NMHEbk10kNDCOeovLa8uvy
ehb6uyrc65EuISKosTqmbnWX2fOrSUbbfkn0SJKMT5voCHxibrNnV17BUY13Gi8ZHCAUjuqYuBTO
xYgJD2Ce0abBhniYY9jTYRbN0rbDVrTKUChtUjn3h9jCFT+UV2mCT2euqfhcjXdMTTldLFrgiKvM
7Vw7A4N+aCE0ZvrrQfv3VlCizLahFeVUPjQJh42rJUVd7YXHgVFyVOHk0hwezzkCBGSXC/8sRwKi
Mg4DqvjkrG7jeP24Vvv2skLTGbLl0rf8sFbjvWnxkfE+6aojJAwjKf7SurS+NiKHp9vAQpmnt6hB
04S9aVxmGOk2jjmrOLn/hOZ7hlVFnO0CSgIWEPFxVDt7jr4LuHFrHVtvPkhYAgXVa0nmBdgi3vEy
UtukAa+RlozE68jYYAw310lb3Vpp+EAZ+l6E410Uqi+6QFE/d7dsZHuD5mEzgP3SIeGZ9TwTURV9
9WL+xPCZhlV6bDMsutKlqSN59ZkStthxsz0cIhJKoYYSrV7udGaRpDQY703DaMCbWTQ8pF4ZLEpI
foxHE5O4uwZ8ASF3uy7qiWD13DvqW5yZ0yFosCf5gONUxMW33swM00jX+fBYhvKHmLBDpU2IoTdE
vZZ47psPkmBqiRHGmkH176h1Cl5ylc/2d1tvOt7KVW9ye5AMVBWKCYaYLiBlPCe6fMDYvzWyEP6i
j+sVJetyL81X3bYBFRERPEbUnoPHGJnYrnDRmHVzes+ZB6juTKTkqCMqyRAnCzQBuEA0wm3nucn1
prGq8QhXct1a9gj5uElovpovUza7e0zfK7MySlzqDzUvB0ya6RwUdbCeJPFXPeGpkslNwbgaX2K5
xD+RMwP0DbcoyGkFWK1OcTMn6gVNI3nbxpUR4ORyNDcH7YxcMY07M8c8dQMD0X6i15gpqEIYLIaF
djez5W8sbXxjBXqecmgnDojSdbugKb1f7BOfojDxN4nn3SAAuMYf3gEQRUtsGNk1lCkarQCs16UR
3UTCeGVoeQ4LAe+CP4azHEhNPW5aowyhAiHX75sIkuvCguuOeUPprfMu2PYqe1a9/zDr9ORU8Xcj
EjjQXZtFNf6Ryp9Ok97xkjzLgF8LmrCWlP5JnlpwAewvYQPVJM9z0B2qeh8aCeWH5c6Lok3SYy6y
PYm4N/tq2tEhyUtQCiYh1kWpSdb2boM2ebUS4pQGfip5jsQ/G/0PL+nBF3OSIfFUrKzsyibMas0E
bSFH0fKMVfpzqEtusFN8Sax146srkfBPuwnYlbTBIS1pOMpKXuVcPsRhDjuzZ7jS8NjthteBOw+R
278bFz+xR8myHgO+l3QMT+FIvWhB60Y1Yb8L7WJcr884vjWuAkEy7YAD2CqTc9SQ32DWL9FcXOYW
kQHAtdvUdu+VBb/DC86pSVSvqXACknmZ7owlFmZ2DirxsaULWqBVDmbc9Yx5Tafk4A/u9xltA/Vr
x2gPbG4u4fvqm5k1cRmKZZtZ0jQswmcQOsHanPHSV0WLYjNHe1LGL6NFW3mKH399rjzBaFv58Mai
BCuV517CiC+pCJZPOe5/yhCTo19zx9sASfECRfHCe1G1YEmca15CtfUbjZYH/if8V8zLDg/DyOob
VbWvGr3oph5/YKRBDGZRrWFBepsHBEuIp/Vt2Qbvrk0q1UTCxVYF/OF23mGjJXajZSGq3fQZcAyP
Jb/3UG3St5avELUUVuaVS6W2jrDHrNI7d+oIkoYBH0Tmz1TDy9Jx9pxH/LVjPIMgaNHRphZBETLe
91hwwyK9sxfiua2RySBRxZ8+/2jgb2zGA3IaIvns8jimDj8mHF/FLyKBKL/6GIjHvH4lvbNaxfZX
MBSvXRPYa6pyCsb+XWlWLDibhBbQWy5RLoYpD7ovu33QOz9cvR9dA2RAlrNgqvTB1NYJetCDzNRD
FdjOOmtY5aEgrOEk1GvqsHczGe9zv3kq5n4LtYzu/UxNi675Isz4UhX8WtPnricz58RQ8tdbxlOl
bXchrVH8Bsad0P5hGlhu88nPN1e6BMTkkYLHH7X2BEEdMSBhosYYKXXo2xwEjzxSWEpJWmTrme5a
hmzIYqJvMPRao/ltwSGTBkjonZOzwu98OTJ+LhVDuY7HG8bl3knVnZfeGuWAt9AoGF7P2QPJGbez
CztaV2EFD+PGwMm9qc3IwWFYfMdKXKzoGUoAT/62DMY3nQLAbyscGX2UYhDmZSO+4dYI6p81+Qeh
CX3Zcno0UepUOHBsjIk3NfGHhzBtHwlBwIsSaqQYmhFtS5ud3tBbLP0zhjOwXASJzq6R7ePgq+6k
XPkZ2r6oA6HdtUwkJpBUhfiGH87ewCLABgDOFxM3m0u5A5nmr7yId6b2SKALoCQW2h42fY+GCnYO
cQw7LRRR5wM/L/IVYZ5oWdKeh6UqKF2N89WoG/p1In3PxxEhfcxiGoLCNntcVKIBhKMgmP/6H/4u
0WT2dp4pURZFqpCI0i3eAZ7SI5X0mxcAQ/MomNf48Lcj3ooVVfpbrxVWySG7zJGtFnk8iUUl2DKM
Y9DSuyPhKt3WMUj9aEv5kzbYaTDDxyjgZWoRqrgGa0Fm8lCLNri28u4yzPVmdBuk79ENiXXPtWk4
rJMNuv3efaYJR+c0pePqW5LNSn91XcDyE/YpzCKQz4yAABSx75LutSwimAoeBaCcQDCxda3RQVDl
0HZKTdKD6PcAbJfZjUvy8Sq3FFkPQJZqGiZtOzOccxLSsnnC8dcsp8kYPgW5+VKPvIwWLGP+EPEc
8nUHU1Nv0kC/OvSTjBLCZY9po5fNtzJEQGdOILmdUa+Ih1w3ZHSudYsjpqvsr20+vcgohI0yqW9D
rR6nic3fKUh+6xYCU7ggWfKRx0ULabBMDVIugjGWkMRRO0BpfCPfcpagGZYfiIfFIUeQRDf/9NI6
BIk5r4Tm0LhkMyRe4qwrD+fhLMgkTXF+ty5uxYbsTwOKFNwW1HGUQ6hQ+bqTGZAwaCqI1/K91tWz
KceWCLLbJsAPlM0Rh2dX3SQdWBFcBg6ZVvd5X4cwAYz3zGTyjmkCVGLOLlfBRegbl4we8yElga92
6td5YJ8EnfnNANSHocx0VyIOvugWExyf38KKfg2GKN/05LvubObMJJekaZptYu8Gtu5D0zJsKyfI
iKRFb5TDOJdx70601HCllzy0KEDAf/zQltdfw7V+F9Mlb5YQCIuACeCzsLApasOKtc1dwgt4hVMm
/lZk1pvQt/aQohCJZsToTDnyN97T2JJfFZCzzu3hwE88Q46zT7Rcr4pMvnYSLUaem8FmNqh7pK6P
rcSFU4nsFXTw1rD4xX1OKj2A+A3zENAyE5sEuV9yJbk2juhEZ9GiTEm4rsNo5ZuA8sGFRZCLVtYI
9B6MAttUDAVnBqzmJ8m91WTPvs0eGkzGY5Gb26gqakiGFRp45QNRy6dhr/S7InYMmWAK2laMWzm/
OVX10y5jc2fnzTqdPFxGLik86aBS5FHwM03GGXNBQhHxK6ztcP4mvZHO5G6GNqJ+0b46joNd7woa
ODs/ZkVjQV/RSKFZXDovOfK6iGHRSQR1sw7jOl63ZgEsFjyCNUk6ANZdWgGOGRmVbD3XXdC3DQip
zAYG0u97JzePpE64cXWw6agLM9qr1BawkFy9AxZkmaTnKECYNbahDYfGdpsPLxp8DpIYTpTG1C95
fIgnPDNBFfJWqSi6qTRxk1kwzAhRkV6OabGpPMddt9heqqgmeL7qiTAQp6ELhqtp/M6oWO2cApQc
fpWdZYnkYIz+RoK+O7qpuuo5pcJnBXc2VNh3PKf+FsK0WmFSAMM0TwdrJpHhl1Y3FHfMxb9Kj9Nc
mCX5ivbUtZWYT3TVTp6VE6OgZho54LGIGPs2JfnJBIFF0CXiukySxBunb3DBc0wMHA240wQWvQ0h
fNfJLpydKN3HYozf2ySi1TvLi2P0NHebix49KvaCUIHWK/bDrN85Cd1osmhZZ2pU5mNKiVi33/gX
i1Wepg6BDo9htiBUMbStvYo3osTYRhb8tzEPDc7v7p2nIiAttZGsHFJWW9WgHuNR+3m9Sn35ACJt
WI0WC0TlnaMIN303NNQjEyowwKN1R/JJOiBNkqplJDexYnGGpohnFZ3N5h1zJWTgBWVZ0DFkNYsA
WXkAlQo+9sfcAb+jSv9lBPa/jtsVaSFbesjRVchIp6w6Z+OS7bSCMHMMciR9s6t6vhJ9NCpSVfWS
UZA0r730XIQO+UttplREyxEuGsd93JLho4AN/Q9H57UlJ7IF0S/KtYDEvpb37V29sLrVEiTek/D1
s5m3mXs1UqsK0sSJ2EG9178kRs3MUlWjcrHcDtMRUWsXmswLy6H+13axYi9IN5iKDwbPm5mZOzDb
fJB5/gFdcEPec2GwUscMRBbgT33sapLkIY14XlB9Zk1scQUEZ0d65jEC37DjBcl3g23fu5yytmbh
Cc2m+dN7SFTeFEpWjS7d2MToGJ/HAFL0r6GJyGdw6ZvexDZfL3FBFiMcgiYTj+hvF02AIAf/AMwO
Qn6efNVpcnCdtF7Z/ctUN8/aWapJAkrPHapMUbXIIy9F3UnkYfljChI1JEnpQn7jMumqkRyOuVCq
dH4wLH2MamigquyuXmGmG+WF12bs6S9k/03bbrmQbQZZZSuarZNd1HcEO2irdP413tys4irJN84o
zyn4IBQkOuSGSu+nYWwOCue0MzdPqcnPMUB/ygRPaRoS9qmbauScKQDOXzNKTtf0bxan3Irs9yoI
/vY8WuDSmoENVPL3yov4wHdHD2A7IkTNAGUa6ewrbNm4D4gWGGwHtcayqWCJw8S6icoMrrY9rApa
nVCOP0i08m3LxLs5puBb+V+uKMsbWFhH93qnqYEBTB/k+5gEtYCE3U2m2Pao2BtpjUCWhXiLrJq0
tRW8QnfQ69CZfpK0fYza+d0akmzf4X2lOBtrehg3ENws7+Zx/ELiZkg3TFCvbCe89rnF3k6XL7GQ
gBUhfwlaY8OxfO0u/ydsLhhN+0G6z2LkdKtoFnI5A5WqNc+wcG/Bqym5GdE1COe8aA+jXbe7uu7f
opJJXSRpM5/m9UB9PPBGZM6YlxaYLosmUcqDBaAs7lNgGConyDO/5HjFN5M5facZ654R4d4AArfO
6vyH9kW1iUnxCBM1Ugzy5Nu64OCinuuK33mwWUN0uk9kP+7jAP+sTP71dtxv3LqhlJgylmCEIN/b
dFrUXMTtSdA5H7Ltk+oxJ7oJ6E3/M8cBDVqjk8Nuiqaz9L4Hr1UnMNb3ltvnMWRsYwtWWV3WqK9N
/8SGeQ8XSSJ1SqpjczpsWL/3yJavXeH/VMX3DOqP1NN8H6vwiZN9txrBtTUYA3a9emXOuXcVbb9y
HjAPZC7bF0ctH504hKhYn20npRPGLtM1rDvOOTQlFgpF0nPXjZBXLlVvFHiP7C+Q5bmDrLhURpbC
qszlMu4eYi9Qu9niRiopdlK0vUY0aK+9xLxS/PSEcEaBDy5NHhOyQLF3YoEkQR6hBnqKHUL+2hIi
BTbYTVyQBZqVe6sMcbSr/KEKzZ+cbHPXRb9ByejD7p5sI+P4RT1pzPWKMuvRbWsIeKshHu8lSJY1
/z6hFdCurCZwkWyIqf0oxfyE5tnv8jL6JlQ77a0CnG8hHnTuPVZmU3O6pj9MmOWFxpMGGWZN6HE5
Zm/mgq961ls/8vytGSY/o6K2qE2ia+PRY8p4iX36saMtPB/pBGYyRyEDZLeUxuQqSNNTJHxSFNG1
0F6w7ucN7cnNXhrhrQjEvGlpGPFl+GTEJZ1W0Sbj56T9all12ofGKIYDuyRjXM/XWC6To29PCpTn
J89XJnd6NrnF0+x1qtv6rTD1knuErts72a8f1L/KUTy9Jmt+EGuMNQWx2ZaaFd/3nlnDfupsXA36
NVzaAvPUQPgdaPIDcfWbZOPVy70D/TZ3lCrrZtvpT5gOP+jXxiEoGM64Da2kUOM5YNOwYmru/k7D
8bEKjRq6uAVom49+zr8w7nEFoel07v9w8aR7xR7udA7QlDtH1ZliwvIMGZmLjLBOaeXMu0EunBLj
X7P8aqPr/9a9m+zaWvKVNhhLgPMypSW136l7n9Xe1elhmlay8YiYUSXY5fqSD+I+LjQc6cENEB3t
DbCYXXockncHQ5mX54ByJe+u4NBWYFXek0tmTt5QyJx+iDRSW3iwapvROa9Fu+ur+huof7bpoPnt
arDSkrXNDOiYxELDS0lHXwOZbG2pi1mjg2m3f+usFEEMbg7JFQ8OcXTjphUTRWgozOkoKKIEYdxK
RT1USMnbNlMDEDFtPQ29J85JudQOa7YzCfvvkEdTutJJf0gbFOMkBlkXxcxWcftXrOCQpdFjrxb4
PERpzrrCAtpe01jCpQ7913hBB6/FEr5qWvVsJZSnud6bLSL4ket49Ieti4uKkahVblTlYSEcu32E
CibwTl2crr0ovNdzzmKAo4TweTJwYcl08jQVWIONSGC4YdTU5Pcg1FRIx4I9FWh05okvDygOLujk
h1O2cXLGRufc6Y1uMy61daZj3jy7vmVG0e0TA4dC6cIxmYk8Jhk6BRdD4PutfeUv7Z+mSIDstupf
7SbZrhM52UmSYnQxV0gpcYnQUfXuznWsHyeb7XW7ItVIIYllPLNVXOaJ4SPO9dp3n6AwPqmYNI2P
RanALIHOt8HhU6B0MFvtqvnUmAF9McH0HNAu7ZmsxFJP+bY2UcomCAIL/ZfLXShuXopcnUQPU29n
O2E49S6G1U9QlcYRu6CNlfLlt3QxA3Vp+ynWoYCRLYWJ/V0uVRvBTvnOFZf+0dHen94NdwAl6f6a
kx9yGc+6o61xkafYRBo6SEPMk+rZLGv8H9HZYudQnQ3PfIDzSFdJNkDl7PNtMzGxY9QoL6yQW99p
9Lon9yruVF3+Uj7WMj/Bao96bS+u8ubgp8m5lVyI+tG1t3G3ba2aZhjlQDWhZiRH6ixjm1lJh3HO
y92TO8cPWVWfZk4jTEDgjPp+c5LdsHzIKGROqW+ZY/6VU/8VKE5qdWaDEDemA9L7u+LhuVmN+qgy
984GsRQPNQ+5ZKtoWl4xdx74fNB1fcemVTbyUL6g/mEH8tjrgUNOswtHfLhiMQGFMdjFtqmvqo3h
7JJYpi06H6A90l37WBfRW+b9CW1K68gDMA/H6eblNkkchxMECV70YgUMKQwuxkgfe0iVmFMI4IDG
wY7gVBQNpq6GLpRqAGM7tPwJ/hT/gal8G2Qt9r7BAINqPHeDdSsh8l8wC+vzf0ISeTJEQh0ECncB
AonX4DFzixzPt03n9mh8pHY87dzc/2kh0HCW4aY/K/4UDQFqzQHrLxPbV9cS1hmnDjtT2m5bzybv
Mn3VE/hT6MV8tOzjQ5DWEHo6i4MOEjitiWz+57AJXpxuuHT+qbLpZ1T82ZbINQf5kiOhTXzazLc+
Rqqm997mKOKZsHvmym+1272U6WIcCR2AAiZJ/XFUPisnNjomeIxCA/tOlyOpzdGj7MI+NU4v3rEY
w78gp0wArKk7eEMmkwGSeEBljcM44V41+r4+OhW4gmrgvqwyklYOuH/KjZHSSpsalpA0XGtbxSaW
1G9XlnibOLRHQeGAAqKHZSxMZt4V+1o6A33UyCWs3ha/IbWLU16j5LKrDaM7bsl4700WGcgoTEKb
3eQDddEGBfYuszBn4R7ILjlNDXz3ZIm90bd0hrqOMyzC1jsOHfNXBe0cfDa6+IMdm1dDWp+q6CvQ
mxElfI73LGCJZy2tgiWlgExlqJ1JxpmtzaPJyKjEljX4OJjXhGLAyowm2CHsmPh2ryKYP/JmQrUf
744IkguV9XtjCqJdbTPNSUbjp0EWPJjah1ksCNv0Ma3ks/0dRZCGW+VcTA8+6zKrCMvFxa/13beH
x76evsNC1QCeoMnhAFu5uR1Sfc5Rzm1XTdklu6EPPrTBBiDlvW+FWDFoNc5M6Q9uHjmHkuyyV88H
qHgBVcv+n05lr5Z/zfnfXa6riu4DhF5uUqBF1WDssYMesUPXVN3Ic9fhbEs72Kc8ApGLxoxqtGMY
G2/t0HhGY6f1NiDmc7BnTp6F9s+uO8VXMc6vwVhfutwTe+iPDrt0gYKs/jqdWRKscH/qxPU4ss63
NIy+dAPblBsNLBVeWUKtEECl/6+OAXsbNj8dwzt0M3oaVxTDIt1kpbFvYvcpdONdpsW4Q+hiwuAa
EuNQwgV8euB6AIAF6XrTTiLdtePIRg1S3QT0RDA2mHfUupNgc/r3gJzPs5eJS6CnY9sYDix749Cb
aDSOM39YfjZxIqTOhpa+VUvZxA6P1kkJjXWvyt6qMvX2aWa+dXNtngfUWVG23LtnCqZTeVZlBdRl
yRGm+j4b8ifIe46NoEUgM33FmR4ONrLTqoBp4PaJw8yr+k4naAIctCpmesccAA0jtINVcZu0I5c5
RjG+pr64iKTZBtp/LQKGxn4nkLbQHsDM8UwHHIMw9JMTqeML7xdLTsIQX/tWutOBfCOdR3bJveOR
QIQY0hcdc1XJeFiWvvus4dBkln99K3+HPtSxaZXy2KX9I5snQ+WYaXod+je3rwAHwJoSnKEEgPu+
Bxta+f2xzFNo4dSwrK2U8akbuxs6tLZUONFYOu/jxom4xvZ/3CStL2EJ/gPYIJF9IND9wJ1zftNp
Zx+SaCt9Btx2RhBU0oBVgPjvbBQGQpPPPSabtd3Jh77q7qQRH/HAkG41ZjS3STMK45rcxP6vARjT
9O6Zh+JLOG43le2vAYccJZwgYiM/A6PqV8iP/yBOXAJiGQfOQCiPFgFHx/LpIc6OnqbVo1rYYZrB
sAuRbT3Ylbum5mAzMG5lI653kELeSOoFOzaQaxzl2Q7EFfte6j5y4DrT/MCwwbfIi7KAMKFgDthN
8OmKRbf1TG4vBKI4bPqwZwfKDxmdAcaK7eQVZgE55u4B6yQq0P8YFvepKJaRNJPKbZTP0zarx7eE
A4OyoVPNqvisbKzcZgmzmNoC7qfBweAQDXmecJ2tEaMITW4zs7KPGfwgj7H/GgV/g39l5w/yVyXC
4mmz1nMevihmfsRQ6/VcLltdTIO2UAB29URaQIpn1QYH0z8ptn7gJekqjZk5cvM7+LnzBUX0HzCk
pTqm3YNi/sXsPTvMgmhUgB1BNKwGtiSzK3LWF/81NMNG/GtnamxVXBwCDZKft30ynb03RPRn0kcY
xhTuGDb30DqkHFFzrJ4arCA9nY2wJN946/a9oekEtVMCWzrdSfnZxu2r0SNEJ/hFV3bJ2CjPvK+w
bhNwEP+KstZfzWQfYRK8dvVkn8LI+u7aiFoAhjRZqb9rCVXSS4+6vs7INYthKIHOhSjEpCqJaFdM
NHQqs5TruLWPcqJstv3AoPZb8u/UvexbplMHN4HNYkuTURSpOVY2FMEJMDXf+nDQVfWVYQQ4SkXX
UM4Rbvk9bBWk+ygSe9caLp4pCGraP6Y97hNkv7ZxOiwkZbQJO359nKS/tU3ykGoK9tb2paEJh3/q
GggBJYkOg2aHoD23JkXgs3p0dGxshIFSHnuTWg0eFQLDLPuVNLOnRkSbHpVz7UinoMCDW0vsSyxF
Q/vLJvaDc8zG9rtoeEwbnDs2oFWe0FYJN3LrWGKvnKbbjeOHdieIayY3s37O9k33I0fea7Nqz0oy
zSRrTcWh7F4Y4WOI9zdGM1AjgyiqEvKChk2NOgwVFcyvU278CYslgWH6a+WNxnOQizNLFec9lbzD
PvlM/PYP4chi35ZXeF0fgx88pT1ykYGld5VaFJJTjLSOJZ+EvbxweVNJpAkA9zVSF4OIZg/ooN0Y
8g/zJxPVJVymIlyT6wTAnktzD84gNjIbcwbzgSO3WK48zZJiDt1gPU7kkuK42MZzw3s02hD2mmNq
ZGjhTDbd1tj2uBdX7lCle4OicgslxA4i/Dez/KQq/Iyjf1yVImWA6fpP3sg5mhwDmuXI9DCgBczF
38TcL97y+zDjlnzFla17cgb1wc7jfj+L6Q92j85J8buFabWDgRMkfn+w23xB3ePvTX0EqUgTDO0n
7rqsL0EG0cSbLJZrpEe1aITMuE8E4DQjPgrD/GaqT1Oevmbm4DCSoFXADt2nSJsbp+8R0HxJVbUn
97PvXohO45gdqUYcNV9gPP9x83KH2xlJAAfQRpqds6mDmV8lR6ZEqJyjTQBdtcOeL8LYtUmAG6zL
vsAX+jxf4Dw7qFKycHhlwEj2Sct2auCp7doMLNBScu3hc+MKzSna0jw56dvIKBwdy7xzPxKdYr9y
eQHHPjsFWIu2NP0itxXGe67CesfuT2Upa3XdMIoBU5Wvwjx9MEL5zvq770yIbmkx3SsZpPixZm+D
A7Di8WQ9Hx28sJaB2JsV/vMgy2kf4hjhZtpOiL4uxoKe/si8R6TDDO88L00+gTXzaFX+jaMZ/bQ6
C3ZtoK/apVUaA9g1H4M3YlzgUVS9mWnmdeU7VY84nxRI/ynjTrTkbs9tNfqnevzMSQetea54k1FH
VpXh0tg1G9vIM+KtFubyhyGOt18yc8SW0rh9mTmUshNiAsRXYEnCUDhQQ8KLDix/nFHvWybXbsMv
rj4Yrkb7hj60eGI6ntXvZlCWOw5yBPDmAt2wwU7VuOkBPyoPvYWfsnDZSzqBAGXjhGvqqdjX5XAL
NChcLlnmRoPWwZJNC4pFM0KkJUpxzGYfkmLN0QlDF8uP63BLCjuft4nvNuqLv1JEH6P0/+YhVyKz
YzxVJ+Vri1lmg+P3y2W+oA0EFeWLnZvITzsr3W06NdsRUAQTeCNclz7+sRz+1FYxB2fPkhE5+XJF
ybRJwyCfX2SXQJFi+nFT4g47pxhwJbr0qjh6DBe4LM4X7LeiVgdFX+M6pCgdmkTKqaZ8yGLqPpiH
UZeKdT+zSvQe3toYjAr+DMaqzRDeuqL+9CIcGxH96iuDcq+Ia2CC4YNH88jkbQKQjzphMZVcmbK2
tzAW+akdSqmqUR6aESXRYu4bMhDe/L9U+mrkvYf1PlQws+PY+TsmLV0mKZP1tiXrNH8gtZjrvvj2
MgS1cSiWXZYedbcCxZ+ntAFQp1Uw64RG6sqTZnksJaMb6G8gsdSCu49h5KnxweL6Rb2ERG7gxs/S
zcnf8eqjxJ/BJa2nqKFHuFxC4DE775nHnIMe4vzKxWiFm7eghaArH3MKdbrYmc6NGAgOR3gcJJ6s
ohQben7qpYFHLX4XceiGHnHXKXGjWPMewQ3rmeqyI6Xky3kWJ3a3xzFPtxC1nGtuHjuG//STdbc8
SM+YGcIDif8Xtw8ohc4wyIyQ+IohRi1pVfPALm+u6ExSUD4VxJqMq7RDl1fKoXpXyD7cWRESlEtF
EEk3LuOy/hB4V/n8US9Kq/2NTesOrWCAFz0ZmwhvndO4x6JnEdArVzEcBvur1m5UXullpBq3xqjQ
WfRZaMwEW7O3HqbwOoZQKylYIzBE3wiOhgb4D54OnAq0LWUdJH4dfWeYsHJBXNTsucMiV31acpLb
rOCUli1Cis9MKvEbhv4UxUSeKFfaRmjtTIupB1a1LdF7Ns4SIic26Y3f6ubkCOOpadPmagfAV+OI
S6DFzB9r+qcFY7P0s2Zr+m17JPDMu+zcZzpZsUKiTLuVfq0Vlw7QeXyMnn60B91vNFYnMKw0Ffvy
gJ/+2bKwMyg20r3b0mVaaI7hkKogCuk+XZaej9znYjiZ3UswRpuuCX4W2mGfbo0Rw6E25LjDwUrm
eK42Q5jtDIVSERcNelA5nIQIBs7IPS0XTcDpykRl1QO/H9wK7hScFl5HHVzox6KHSLzOzB6dfmQi
AXQjhTnkl8PBCEiNgTXMuH5wJ8GH6zLFpj8dBxpO97e0TT868ArUkVjUFNDqV3d+cROw9iInYKKB
Ds1BN94Lj5Ipwz+aUf/rTBU2q0XwdbLFemSWv24+P0WhhqOV1tuxJJw823NA0xinp+V4EwYAXiCx
djQH1q88jjPcGqScEkY525WLqaL58drpyw8fOpd7V5OTXirmh6KJApRA5rolLVq4q9adil/Jd5j7
rGYMkHGziGMTQUWJDswWHytgRy6W/FtGjiObumlflKBpssBA6VY63qVezxkmZBCdh/XSg0GziKi+
ohjjvsu1FbGcEyAbKaOpjL8Dck0xvolWHWgdb7azxu4QZnZ3qtyYRljG2GKgek4FstioI35Ke00R
y8vUogSJ+c1zs2TTYquly5XCNsvaOV3lAMYFsU99dbfNNPsKFXrM4Gr/qfWwc1C0B4cmV5x08302
1PmmJmJ6kA3VKKnM/2K0hpuSqj/ocK8+Bv0es97VE9VDrb1Prnn/4A3j5GHwt7b6mZChroytSvst
AijxAGqB8th87WKMn70NJTfLnSdfJYxZk/aKW0ytzcituewg+Voa8clBrLVku1Qhc9SA7r7mAxz2
ids/K8ZCB4je31ng/HqutY4L51yn40+RJdS2MaLmgkA8x0SHxhz9zQ/fnGixlCuu9jgiLAcGmPmv
qfqYBsb87tLOibMROy6dCfOjEWTb5oz24T9UmXqMB5QzX4GcNfz0M5xwEg95TieA+JYhrOsuYC9L
smVcmxaPceI4r25c3AhJ/KM9Mlo5REK/B58t0AFtWGB+3o5iPM2iCvaRgxOpa9StVvmbno362HO4
HV3xG7cmHW8LMRBoDoqAqu5jLaljzCnQKQz/AdyHcy5g6YhEuwfbPkKVHfA8MqocrGE4R22xp+IW
hCJyb5lIADQgwYgFPysnxcVUDskedwwrCHyTXZW4DxAdCNsvGegBuO6D7LuHEQPShiTSW0eogYk/
DitjgUzjldiyaiW7rnFf//8NLKe/oc0HG+A40zlu+DEYDu68UI5HosTVdu6gg8ekzuj6rHCdhhRR
AiEosxajnO/TAOQwnc2VwN7UofIWFP1GLT9aWbPbttq+pWlrPQWhdRzyPt1bDCF32prS3ex+pJ4N
T9MUCqqvWFz+eDl8VLal/tKFoqt0zj120YC8dj85pbfFrbEZ2gI1paLsIuKOVPhGe8wlK2neFC60
c2QiT35Ek+VsiSThoePOxhSx2eL1T8hLzPOmUuH+f8pmJfJk7fFbcYxmb9cQmtahkdqbRnFutkwV
H9CbUcTSFyc3aEGHlraeKMab2McvIGAvndTitfwWmIK3uIDC0/94ybS+pXHmH6Z4fIlRUfbW7Hk7
t4GsoZRhHXGJXhMjNDiGzTAHaooYgxAjDeRQelc7dqGgbjjJtxojY6E5eQHujwySbKlHOCnBI1Yp
42gttQSzkjivOha5sIjx/mv6vFAmNypj5kd+gTp6tASHbM8xNLWx9fqOPREiDzZI4KWVxeE/nhP6
4MIMrcQ2811dNtCNkuFSGqJnyoKYV7Uuk4RKHJzRZYUox3lrW0nxSnvpOjAfm27k3W6Du0pNONBJ
9B4UjSQRbH4N02Ds/Lp676Hx30gpo/743mOKPI9d8TqqSb8Q9kY8hXcWccR4tz3/5X+Yf+34/8A3
FGuLKW+EIn/pLYtQI1SQQVM/qSO+VjMiUNM1CEpJ9Jty/73NJccCq+dx6WC7balFsmhkD9nNOc5+
AoQ/ZmZzmzToZgymHKFn7hypaTM+jJvkrrL8WlBbDsmq9s9+hF0kkNUhk6b7MbbxGsku/Eu5z6dI
uEm68smW2EoMYtSrqTGth8Aq/uYLqRvVFPu/zvtbQzxBLTFsFH/n4OXOc6foKKlR8E1OBidvsT6y
h5kP+JkcXBsxNV/dfIG5nr/zkxk3tL69ZUFAnH3/s2FEy0l9xbyPuRY2nHNZcggcUvle9J691qkV
8ZLxJXLY6W5eS3bBeqTyo33MiaVurD5st3Hud1s378IVimF5LqJoh0m1QhkcLeb59qs72sMa7m6L
Tay/CDkSkhjFrvBjVL+eVmlZPpNQGN45QULT8xrSBm5xGS0G01R3JXaFKNS/ATixH4whp4yE22Kk
7c+6Z3JaQeBcVblH033t5u9zu1THheWzwgLXxrTX15bK9nUyiPc4tzYBRRD04cL5Npg5kodhyoeA
Iw5k6v2XOeVW33fLGcgLYClUnn02MSlM3AT/iCU64MUUdtmtQdtZrh7iEr/JULI5jGMZHXKwa49Z
bxc0C8L0iWbxbEZiuArye/tIK5o2i0vqYQKngzq/pHCvMIxyEx6put+WUYHDXVj5xpL1szdbH3Ob
3syCyupB18DElrc0IP78aCb44MZ/GSJ2FPTmOTL/+hA4zy1uvrnH9+iN0txkDgk8lq7mqOARIE1+
yaCUJzpAttnQ+Z85ruzKZKJpFHm9C3P7b1Xo+tHrBlJ/ni22eiw6ZCtHP/cJJ+nhPAboplVmJI+I
MCTF05XZ0LyNGqUPDi0poeEmzxhBLmbQjSsuJAbwruF1kvY55Saz1w0TU9hwaysS5jtJr/6QATiw
XQqpMUkfjP85KjQA2YxV8HTk8zacpu8aA/uVfHx5MAblbOOEQf7QGF/KJvK/qImOM6RPaelZKys2
8otHrR5XC9Xt/DRKjxb8K85BYbHnAkYRb6KGa8BVrBKB2DMC4nJqM7hqjeE8+DhLO24+piUOI+/C
wcIk37Tuxq+cZE8lhLWVi5OdV29HuAEjXeRXl/9pno2T0APpaijfUYYh3QwlZ6oqvoCAOlZz9VUM
7+MwqccoH269CdEILww+VY7PoBOGD16GtIGbkTOZGdWCAlwerkS1GK/K0HxJRbwDe3NKuro68/Yd
3KZvjq3NbMAJA/GomQBSEjJFD0HPClLY+kumwwM43hP3IioPOljyonN8XqIrPqn2UCJJnhHg70ma
8BSo3MaasETP0nsTCsm4m+eJ3Ar6b1D+eIb5BoyO1zXPPpupdU6g+pHg3Ktr1uMV14jeht6ivnU4
wlla5KNIiy/DYiefAJdfZvbsgzOpaJ90ww31L70U/lTuVGCdJrv2LkWJAdxDW+xj1ZzpBF+MtoCV
YIFQa+SqlzTJpmM9mrhNdVE8GD/uTEEOGt50iTQTIiQpxmyCBEdlDfFL0zBhlmp8sm2Rnjw4TKfc
YcolW/RGu8gExgCCU0lYIyQOAyeM/jLM2BhiPUbXHqrDPuhJvHL4psl81VNlUCRjsItDZPvAuNdp
zkSjTvVjEvrHgpj9e5ESoyQBsGx7pGqGKnnLZTdt/68raTPmPdJaSG4ug75oGrorkkO8zuPqEjML
WLkIHquCKGfajhwQSrc4zHKuzknu/9EcmjZgqAm1BEmwGQMKakD/Vhus9pQiuFzjoBz/6QZSjZBg
tq3Rp99j8p5wxCJ2pcw1aOOfVsKb7ePQ3k6IsPhOaDYUMnmi8ImYInc7XiUAJFHbvZM6X/XaQ7dL
7EcnaPWtXzBvVVzixOOw7nGv7ecpYfjraxwoqK/+hERPidZwyt/6rBR/S6FOdMj+CwKr50AiMJnm
3fglJh6zMDulPqyUvv1o60zTkMTIA3bMX4NYBVMSKjnHKac7ldwebwVH4WnCml6+eFTHPilXo5FY
fELMSMkiDbzi/t3qAG+baTzvbB83eNCgzKnk1bH18GDzN3Dr4YFv7zVqEIqo7Mb2KEGBms6tYVVf
AZGhUtvbTAQy7zYbNu2aP0y5zTcxtT8xey3ZsI+Y+MKH1unrUFfBycGARrqgZ47u+Z8M6zdTjqcI
zv38OS7/NFUmV48w7E9RFtKg4M4GUT/+IyytLKeCQ5tBkONXcL8ZZtK7xeint6gdflQ2czCeRLDt
kTvPdglLG6bJRnjKumPCOS5Nizobp0+gb1sE3BkpKElhNrzEVoAz30nbYxkwvi2rQxRW+cWwUOVN
DyyZisDxVoNzLREun2bGbxcDtIyLUNMjJEYFE8NFaHTZcXuwV429uM0dzoGz/pOJ1MG0yexUVItc
6ASnSqj4mA9EVtQJQC67ZAtWb+ZwRxUr5QBW139yGY9xxUogb1NdHYFLfoZFlp7I9ZT7um3LHY63
C7d8/tZ5bu4syhxWnlehvzOkEcW7ou6Rqi8WGeYDJMHi7iOJZvNiQhtXnGzKjEJ5M7K57ld1up3p
sTKQJnrhH5N6DM4SnDmhEmp14ui5bB33tcfWhFmLJl6rmAAIBPOZd/U7F653SrBM564SfIT0eYbD
SxeGUGKpCaXZdKSWxC7us1lQJ5o+NeEEDQPD7dTk4iRo0MJt6nl8Cm11y6a9zYHlKTf5OjwbjmUC
QL5AljmoAoE1Soyrnhk68FV6G5k2eNtM56eweiwqE2oclScrwyyJkyuf0K6XvooazZy7J/7A6jOg
lWkfs1kbCoKtAMC6y5f+cBK6+AVjGiLlH54L5rnI/ollT5uuLbZOGnvrtv/wbdKlgJtQGfhJVlCp
aYLp438+BwmjCZ2bS7EkkIl1YlJFC+UfPJCiri1osSBLH9uLLl97aIR7umLfuK6JnUNoazMyQVlD
fifnC/B+N42L4aWtl8OUeekj6rlH/O7wXHCH2zc5tdNhLq07vGXiL1bwyPaCDOM3/T7qeNy0qT3s
8Wl99tovj8Tdzbeo3C3z6aSwIy6nYLplHYGlgXMSNMCdYRgKdwnMRC+evsSoXvxpcVt0lMUqhNTc
xtaRR+5Wunl26tjsjGYG7jXCY/9/S888BqK9AQ6lCw8zrdVcmTgW4hR490ceosgrEh4yBi6Gi1IW
mzyuI/LIfsrbn9EHL4G+efLN8lWGtLwZA0Rb9HiUdCP6cH2uU/Dc8lefEwpK3sJ3aScrPKhctue+
aq1no8S90XcknGP8DlypWaNKpihqau3L5CRIpQQENLeFjU7g4AAH+P9ra3qDyYkoX+qS14RXN+Vm
DLLeTQSvNPapc5mMOwlon2JQPjtDg4FWGKPIvq1l0hfrhi9+TY/J/CLURJ4w3iFDDZgGb9qY7EtS
4Y/Amhrf8N0xqjAoZRnnWGxj03+gAWqx0XnNW+3IlZeGb3HT3FiHAhvzdqu45MfcYtaVKzC0OqGL
WExhHhkPbNeT9x9l57UcN5Zu6VfpqHv0ABsbbuJ0XzC9ZSaNSOoGIakoeO828PTzIVV9TkmakGZu
MopFkUwD85u1vtV7tE2eeShTQimQr8YK9ZQZF6uxtbSlj5BrY02NTWRusutJ6dGq3rzWZHotynE/
2rHzpUcNZtUf2Q6Of2a4q2dSBTgmSl1qp5bEDR9+SBhmRyPR+nVVv0RV1p7IMTdJuPK50dgs+FMT
FVaR1PZDMeOXR9GClcJIRnZu+OAkGEJJ1ImOMCw847Vv2/yil2GyTZVRz3LMS0dIxOPgQCScFJql
iinlqY4Orjmt4Pyi/Z7rGGHvySUxPrsDyyeNP4jWT7u28+Uj1o3qXMVD8+IgjgLZOVqXPuRA0Vrw
uaJ5SKKA1TJAsoUfZsFFC7K9Fqev+ZDmnyNf7GuScHe6Cq5GztCktDxow8S4zY3Kr6lMNxbddyQk
5OyGoxMJI+iZjVui39/YiGhLI8fBwLlgk8fwh31/kHsUS+EKgFmxpxVNNmQ7cCFA4EA4vOkXmBLq
cdi2hr0NiX1b9d7LOOlUkeguS+FuakLUV0E0Guze5NkBDX03zGkT3L+WLZX3sUSEsWqbhjttlQ2/
eUXuT1EtDkIi23QFHBrP050fYXdJ5xlxwVhy1OtHJZx7zcNJwqJTAvxYJMpheMrte6eRIZdqBMKD
t9vw0irPioFk6dXZIwXEz1dCxfJkxGhC/YghQ9Qxw28amNv5ZD6jYTH3iO2gjGhK2wSZsO6Dvp+T
JosXuN8NJgoeNMn63cy4CoyxzI/kRO7dXWuZxbXJgnKfmRwHBMhkB/ZwH13ElXs6EzYwFTgVgr4Z
3EKhD0b7vs7wD5tIzpaZI4NTqClwsDo4mCrTP/cyVehVkYimIBy3Ec9yL0ZxuP1T2/zYpG6zayo8
uyxHr3UyqjNSZ7bWhWdfJvwmFiL+YxagvjJATpODsmrpRg6ZVRgnp5ncFbyzaEH4h35vsZ9au5KU
5dgVu2qEKjh2KIl/fVyaPzE7+RRh8UkBsdCcI3G/Z5qVzHxiRpTRAujZpTVrdxvM0ZBYSI5agCvC
J1DqKNx8A0KrXbchp35umDNVEf+41KH8cM8oerT3KWkBsCFdxXU02Xb4/s8+8SBBRCYjgzPS6KYQ
MuHwNuTyCQ9Xv45ImV4q2T1WXDNqE16pbbYo/xs4fw3qPDll7b0uhg0cQvc3aSfG/+3wdR0Sj3RL
h+pm/XD42s0oYzim84eNR57SpthMZdWR9DKa3MG5zE4hs1UnlRSgg8fk26I9/s277/2EyHUs4GVk
JEvDFmQezR/P3y4L2Cb1wQ4GFG91wsUn0IDOoj4C4qs/z3omlK/HOu2Ojqr1l7afPuC4QKGm1Duu
8Q84w723zAm/KFHam9llB/26wmA9AALcoTas7tpJYE9juo0wPFuAi4ISpVGAT1r3IRLFJ3vCW+tI
QrIGiOKSHCq8ndhPSzRvWMqZi8+FX+MduO8hmvDJeYwHcAN5/3Wgh19R8sKaZXaTS4x/KAEpwLrm
jELorrFj3CFDBLZMrapxHHamj2GlQ6U1YcdcWhW5TJaHFdComDkIJnQ0YvYCN/pzGr2NAVpaieVz
kcQ4c1pPvrghMUkJ/9vXZw89i7R2YhBlFdqn+UMsyGK666jP79CXlYwgscKPWMonbIIJVwGidx4C
ykeQKTB5J/2eAR4L45B9NCZwvK7Wtm7gZHYGrRHrYr/Q6QRcaTK5fdbRUo28gFUWEcbbZSHCIB9g
Wm57q77XmiU4mDm89xPS53jV1ExnQm947SxCniDwM68vvZUe2U+4vZEMQXqJ5qDSpskWSTMG63au
5oOgPCJsPWIKe8gMMOdNQBAueLhXy8UBNF9ZqLZbSFWoBluqQZfrfeci5EQSVAPA2zsJfntbMYeP
XVAVIvtcCv0yN9SJ6FzwPeiLfOkoDoUeU7tm7yeRX+LaHVn7DFtrsj/pNUSfoC/vB4cg4zr/IPXq
LdJw3KkBirCJyj/ohmghLP6uwMWDbLe8F9A5JjrhBhcD9Jp8AWf2sVEG2jmBQFcZ5yrLFMrOMFvT
iarO4a21xw1pIOUabxIyRkiuSkIE6K2KBXLHnHYgHQe/BqSeIgvrDQtW1NSkPHCPad37In626jLb
ZB0RUYweV1mLUrmreG6uV0wPtGLTgyvx445pHO9BM6ONDJ9yuOjbskSlVWq6f6gEn6di+rRGd1GQ
8e0rOI4CqlCUbKag9w74TLWzEDiz5VDsStvLToE/Zac+vsalcPYc9PqhLUwAEIZJnWonHJ6tYqaR
Rwxf0jBh62IJsbMMEZy9kMM+keVrbIB5GApGoZ21mC+jHjcpoKA2nyrtd1oguSrlrP0C1Dpb7Sjz
BkxysXdf0k7eh73zWDRoAPzRRnY9qyn0xGblljb3nkQoECGKWeWmzA9RIJ9MYwjvRZh97cfM3bkp
hVnQ5vct6YpMIMOFNYpz0oXlJtZs4CxWmG8MA1FEBBRhh412dmcj8faAw9o+mRQ5igv2bacx1eE8
s5pcs5q0V67Z/4mNH9lNzjCJKBBBcOZ7n/WIXToJbl82trt2ERkYOVknJMfb/Z1QY3/IARhAIMBu
0NFBGBEjFTIHHhqXUYUK7aMQs9kKJdbCzsTHobPME9CRZ21I3X0epUi9AtBaWSjrHdrLtlQ7UuDn
Q4Giou3Hduu6lEIIZwLCkfOPyq4JB0KxByOBgU82+dElr9m++ZFpHHGju1Zns3uUQOWz7GvTmdEu
SrVy4frtJTbpx1Bk0KDZ0xNW+PqQowLGXKn6t7hYO+iOUr8fL6VvI+eOLYyCaRsfoqEd75KuUlfd
DVYtwolHIBldHacn7g7PEBabS1NNDxNMIq6I7U4rJnphTCaz65x30PWzU9SXb9QVYEQjK106evBY
t/HHqSjgOJofzXk9xrwWV0NYLvPY5gMbYiAJUU0iUW+kDIkYA9+gkGWiTmVJzZKQtKbYeK6cxgUC
WBUvbWU0Vxhth7Hm8M3tMF7GisktCTn5olN5sosKdrcoFwFpaxbTqILbig6RZDON5Bf2No40FPjh
C4brlWOBJNeV6W2bktl5XwJ8yu34Jbczc6VVDkc0LIkoRq8B6DNc5YJ5tzagiswrN3uq5izLedT6
6/vvfI//vijn7mtK2iEPsRvB9t/ffYfWHUnD7mNE3GBMGhJAAVinA56Q2thiW7raESXQ7W/+ry/q
fwfvxeXbr2/+/V98/aUoR/aMYfvDl//evBfnT9l781/zT/33v/r391/yQ3/90uWn9tN3X6zyNmrH
a/dejw9QmdL29uf48/O//H/95j/eb7/laSzf//XHl6LL2/m3BVGR//HXt3Z//usPY6b6/3d66/z7
//rm/AL+9ceu/ZSOP/37909Ny4+6/+TkBfjruowRJF3uH/8Y3ufv2P+05yQ0zzbpWyS1D1VnXtRt
+K8/pPNPnTJUdzg3TcuCpv3HP5qim79lWv+ULt2+Z+u3zARP/vGf1/3d2/4/H8M/8i67FFHeNvOz
+f7D1w3+OtgMZNm6bgnK4O8//MLKqqlFa3U3FSYQLettFIVPnTAoBL0Tcrs8O9aO+SRhnORY1kvY
LHepDcmmoxLRB1Qcw2MN2XkagvemYuL1tzfyryf8qycodMIHpStd6kNhS/tHeG48sA7VI5N21u7h
BzIm3DoE8G3petM9/yEWhdDIJoT4tOr9Zh8W8ZcmT7tHWvVxV0RJhbggDOixkJ1ncvIXpBiKXVE2
X3/9TK35PPn7eURWr+MJDHKwBfnsfow9TfX5E7QYqk+IWt6KwHmbwlGdsBU1ODO6bhcH9XUsMTuD
PLNfJrKHDw22LJZYbrqGNy+2QG2i1cS8lo8lv1ppupXDRDx3V44f62DArfLmN0pciVJqHlqzfAog
fB2MzuXsnWV1m9YbP1cmYj54NPRgoUCggLpnSVJVd+82rzrRlk+qisFc6MkJz5x78DtbW1dmkDHD
pHriLm+tIu5ac/1S7BvlfNVat7t8m7zkLuWmJqfhUYsh+FbphJTUq69tF3e/C42Zm64f3k8isWxO
GVcXP4OmJ02URjtQSZSldj90MUEnSYnZttAUKWwOHgbfY1rr79oxN45RbT2NlAXb2EAc5cf2eCUp
5fXXn/FPYROEsQKlNSE5S92cT53vT5cqqdH75ONsNpfqMtSaOubT9KFUU3seWl3Dr7UM0sl+6JPy
61QlzqKek32yQn8hO1X/DfX5p3kK+ZRcmjyCRZhBGFzBv386JIs0HcrU5k61iFudNgxP6H4IRjJY
ueht8YYff7qYQFLYeiAXuitl1m4ilSMD8qvyTbi9cTCT2NhnibUrLP3NHQbvVcYFg4Ku+OKX0j60
Ssd1iesG/xBCLHiE4a7DKrkyAMndDWWTHmAtRuv/77eaAZGLZ8uZb0sk/n7/2vIKIFql9O6uQcoh
XbT+pYEMiejwzwWiPWVi8srRez+7/ic5aMlhEMCEchMMRlYQ7PDrp/PjTRI2FqoHxwXiTVwFF6Tv
n403+jaVBfL33styH5mxsRKco5eRuLCLNOKLpwL5GxztjxdnwUyCW8DcnnMGgKPlLvD3vhg1Yhxz
sWEsXeTPGrkWp4I4jkXeS4ag+LwmPkXZ7tA5+EAD8v4R3JS3zgRRaFH6aqWsalLDc64V+xME1P4u
NGCS3PINfv3uiPmZ/P1c5ZkKTgjKCNa8Dpap758p7Br6QWnRY1hIoZII7rQyzBOl81uTo2pCe601
m2oozWcgG0sVeP6DPbSEwnbdm6aTnJU3cjh0aBlQjfDv2e2Aw3U5o5rM3HdlX5x1YljdvlNc4pt9
3XrJvSrVB0/pzdnKGCux/yhe2A+r35xlpMn8+Oo4tyzbEdLiNjnftL9/dREidtZ/LZp85hM7TTib
gSHRBZ2wdmgj3OcMpp78TOSPjVYER5cgTrxS5bs+ZuI6f0+VUfFIeaUdCgeDXGBG2moApUOHDOMX
pfASylz4mBT2ezeK+OjQRC5Dw5/WWY3gNurda4fjYOVpxavvFflWs+OPgz80TwgRNqTKHPxUV88e
4vt1fKyVS0S4M3pbybyKwp6Wwvd0a185Tv6Y+ebZx9uwbcAbrE0xcN+0kmQb0t/e7lwJpJJllpy0
zC+OJPvw8iT48b7LzafMIkKd8PkUbUZP+34qMnRdt2sc8UYKVE8GO9UY8ChAJt5jUuHOVBYd7O2w
3FWqth6b0X1ytZzIS50ZhVd55ouuVyvCJyJ4kEX7wFVzuo/9cqeYFm1JA/WWXAmKc9npxdkBDycT
ZHuqR+U119irIFaQSiyF+m8Ig1OAMnm2rJHKxx/fCWn6d21EqrKwdxpLl1MpHjzmqadO54IYIcpf
01tDpkGluXNtO1x1hM2cCXvEn8MIbN3PB5+aHyzcNNABmqdWOFgBfVs/jkFmN2tDauW+RfSBEleO
i6n1AUSO4lWzTR8eQahhVLfZCEqylIRVe/e3B2w43krzKWhUleM49FAklrn+TlG2zy08YMHHQrTF
NfN095DZPpk8SYUKyRfOoq/c/IOou/umI/TQFVwBhCXMU8jmkZOtXSIaey96s3rr3NmIPzHKLGjI
Y73QDkEJRJZ8Sw5HBitJ3hXXNn5rBi97asTQrb5dYCwjQ+cfOfU1H51qa7EGZRRBJ+5WxmvAFIrE
mXq6trKVfOS4wQmiFvsWufHO6cWwdlroVNqY/lnnsr66JTkceQoehAM9LWR272n11vfNnZiq/k1K
qhbTa7W7QG+qAyqvkuSC8XNZmPafWY6fMgGaPJ8IruUGD02wDYsiOTR6ik2BQ7g1Soxtt0JIOhFj
+MCx1gjrsWv3xnMc0JoJBTiysN1sxT5sHQb+ZeIjTO64XA37pPAt0gOpKlyCNVcNrOq2YitoE5hy
dHTZrnNJtydqt956LsIsilWuanMNd/vRis3HVSNWZgty0t5VsWMfgAV/iLw+PnalZaNP9e1NwRAr
CGtYGlrbb9Qc2MY0MthPldWtTG9Og62ctxJo4cGmSCWAjkE5D2No4jCuY/sYMH9tWmk93v623tr2
MRN9xTHcRhsNcOxdVNC2dybmeT9R70zuyrfEDewFQglmZmCrn7mnQK6zGpu1Cz8FNsA6xGZh7wev
fY+EOyz9ANp1NGDmLhCt3bkFe81bxWAKPITN5JCEhHo7M4ZpIy3yvidHjQvGsuVa2iw+DCwn29Ag
Gravw31rdtlT0pvZo4rIwoR3jeDIOtxeASpLeFjdus7d4ZRpPcMVQuEuXYIcebLm7Fz2IQjymZ6a
ovsSTw7Lz75ukPFG4alEydDlQECY39GQy8RbBEGKJEqOzao0EtxD4dV0ymhT5NnnoLDkC/L2N7ir
O9nU46Vr4uSIxBqzcQjcrAHnXRXTsGfacvZ8PUXamQMtgIGKOFiPH4KW2rPzim3DcmRrZso/eK3X
bf0vQUomTwkt5n6ys71fVvqB5IGPcQ+ERJHeuewJRLtPRicCfQBHVil37QRDeMS3at4NysIyGBjs
Beb/grY/fIBe/mpEO5wE0+nmfpCAY5m7zLdH4BT2FpKfsQqdHO/8lPVPTuDhBjST51KP+gfOvjfH
Gsd1JVpQ1sAP17EjqjXoe+Rxs5cUeKN/qOcHnBIjCmRoQr4FXh+l+XgnHG5MpvocIYkBTKnJx1BB
De2lhzOFcyWa0fxmyYirvd3gE8y8E4oGWiPW2rmF/z3tkkUZK+9kRuGMk8ujjdGWG5GUaL2j5CtQ
63LPpqG9MyIjOuuEVhAM0z6wa/2gUxjtgngQ+yAhua1hVPYgKyRsQ2fWZFwBYWq4lLc15iqrzNmX
5OUu7AgQ9Ms6fDS0Wbqt9k1S9E8oBu01qRWTZR28DC55KE0yYKFedcPZL7pLTUTYkQVauEEfzkba
nBRoyXAjb9vmEC7N8dZxeYzM0cPoQK2c4dKQS2/ERnOGvgvRh9iOLWrJrVd3yVuSaefB5gYcm8jP
6Bk2pWaeLb2vryF31CXDpwKe8ugdpXUYdcPHeOaB7fR7d+2Vg3XwB4UP1QBF72XeuI73nBDdJbLy
8TJROK1dfbZk4te0DTTxlYV4o4waGECuvw+c1nwo6ZMQaxj9aiTOftOxPOjachsy9LbI3DzeHgbT
UoSBghAuiBbfTCJTW9NDimiYJbC5uDgg1oPYp6ds7Ui7XmVWPZz2eRzCqpwfLJ1gQNdRat55NQ9W
4Dnrot1GMU4R1lqN35vPjLaBGZo+wRV4ZLjjG5tEMgTvof49o3+fMCGd4xxbk1F497jp+nueoLNu
YA49GmF0j2tt2zMuNgrhfR4onhbu/BY1SKEBNU3JMay8hMiaOSsce28VZMmD1UkM+3r4aA0z/Q8Y
3a7AEwKUB8Rj6WangYgK5h3T8ORWrEmyOoUqAGIfyYSJGCi0YzzFYqeska8qtz4ipP6CByo7t3in
8HDLx4YN+bIcxvo6acFzlTvNovQy46FsnWGVZEYy63yTpZ93slmPTo3XuVJUeRbiLDMp5miVmqBg
y1jEXdtuBtVo+8biJ0pMPry8CGwNV1mm3n53YP0DedyCi1N02YMf6U9e1Wb3tV8a2Aeb+WoTB9cs
MjkOYvPZTQaD/dWDUnZyRZHyiI4mW966gT5l0i6CgGJ9KIcL8rNsQRUzLZEwxqtOVdOHzBCQnugU
7w2/n/7sEbEAz9lT21DwBtAGs7zMcYvy0s08eBjngQdrYW4Drk/5U9lnl+jmm4DOCPsIJW4YbC1i
Bi7CvA8KmFCMmc623XC/s0BIlX4bLeEnLAwmJkDD/GFNt4vhgwngA+NgjfNviDaxnF7duGKyziZd
1B5HUw+whSlrLelBpyXkHMBHCaeu0dvieUpVs2qz6Fmp7tVU3oM75PlTM9+NGhAPBertxhsfAI8H
pOO4wx2yhOzOwpC+6wgo+00fIX5athIrKWCrkN/pWLZtiO/bCM9mfmGiseByF+0JyhLsbFT7QJcX
osFRH81GVcBzsBqTiLzsXcLFKRib+9tDMKeiWTK4Nl39+faGI40x91UJm0QQ/Ryn02+GHT/1dLaD
XkB3GBEKrto/zrPEUOkp2OwZtJmOixSRzElMkb8Fjd2cSHA+g2xFC+uCzCrkqC6/bil/TgDyLGac
Lo/4HJyfcjTd0glZOfntXVK27mIooxABcNAvyFqpFyUuva0MASU5hRscoJI1Z6dbVy7KJlZYXuEd
e8dgDeZiN2cCI5bhnJGjO2Tk+GjjNr9+suZPH61nO/Mshngvx9DFjzIQ8nRl385xG5GRUZwntiJn
BwFk0aPMsPvDFCYPFaG6y6gNegyPoFMnYb7MVc4RdyPCgz7DizwXkVwyw+U0IOASWaIAs0tv42oW
uPFmGPdDSbI5Uu/HrGnoZ5DPrcNGt95mtGjj4vYjmgbCYOjJ343jfn6JrNsRueiSybQw3B8mxYOm
YpUlkD1uFSVsR10t0FLB6oX5SZhq3gLn42jVnKaa6eJEkut+fPj1Gz3PxL8fNCASsDgwXIs/g5bo
h2VF2AU0ExKBXVgbLKC1GBKVXsN26WP3Wrspg5HbzSGePOhATLaXvllXe4sshdC1qz+nEURxz7T8
N0fAT5NBgydmk75mS1wMrrh9/28aBqzkgnRie7qrmZRBaTKwK3fY+waWVrCQHgsj/dIZgoYvj5Jl
Wsdy17WsgG+qGTzexW/eKYb4P7xVJM5J23CIMzIZTcsfcziDsMjtBvox+B8yBIpi823G4C1wC6I7
UP6wr4yuIRSq0d/YO3/RPad/bMA9I1FHhgBjEU4oAzi9jPetSNO9FhKOcedZ3XZS+O9wbl/RuRtk
RvYw4q2uhugj7pjOeR/CHNF2R/JEoDXTxfaL96ixk32l3MemqomHzILs/jYCB3WHgPMcF5jxk1uF
YGlyW7k4A9vIsM9xCP74dmbcGi0XlcFMg2gIvwg/fxsufauJI9eINmgG66vTem+8tw9py1iWHKGB
XvPgwgVC9xrJp8RmdzxPGhBxplfhvuqrb9Nt0uHauxKU8FMwoLhO24FCdW7xYHp+rtnOomtuzWcg
lZeinJqdP4dF+kRtgope60Yjz2J+KAg9guc2D+VlH5o7ijbrzqHTwLDXMsCuFVKXunGaZRfZ/l1p
O+qLzL82dGXvQ9+j8p5FcSa+oUMRJO19j1nkzvb0XTp1xW5kjfrCm44uiPQkvX24vRRd86ArIeaz
BdcLw6KniELLwtdqlQe8pyV58P7XlEzaNXGHqMo0eN+Dp1cPeqoz5u8tm5uNA/pLGv46U1CnaYve
W9NY6InDknvM5ELGosDVOGSn2qsf7BSWmhzJ5aU09V7gugOYqDP1NAAHWBoqb69jhuaXnthkfE+o
Xj2+BiMuVaGMZK1PNh7r+RgaVUDpNtfkhpvDoGH0YU4VIaM60yLOb0HhT8XQ1at0LoI6Z4B07AxH
c4TyKRv3YKYhYt/gocs0hS0pVUfsPS07Hq8+ti2EcU45YPdg0ry5AEgSJ3tiEfTtsHHI4Dbq3Hye
5+DHyibuULfBMIEV/ZgUERWZ8cUrjZLTVepHVQyQnjJz2NeRkqwmbGcnRYQKZgpOqGOGnazjc241
9TVi2FN7vbMwR0suK6fgUAnNtSdaQCHIlcVCVvWXSnfFM4wIgKj/+arN5siIuCFWGM3UBcAJDWKv
nA9s7jkxhHuH3DHe3v6IrmE8It+q5UAdr0mjDytQ7O+2ZjqLxI+CA8iSh1vnPtD07kM5UXIyJl6W
U6eta6g5aymLT5BS8IiTr7TxTQLFklAfdrgE0PB31oQcECP7t4vrVKAwcXTzJZkVFaMb7vpBC5Aa
opZAoEiGCnfA+fw0SBKfrFWf+/2LVQ5nYnTqix/neDVi8WfG3u8xTOmcyxY6EX3DJm1T6zGDfbt2
PePPKraeaPzlOYh50IvoxQ4sdbQwIcKuxriPGgCUCgqkpVEHK2J8I3Ih0lM/HwL1kHhrx6spAAw7
fHJNMoCdvIXBc9NKghHCZphMe1R3+hEVFu7+ual2Kqc7Txbq3yKkkoiA1eOedg/l/NmS8wBs1joW
3oBYFp9ZG7vZhbtOxg5gMBdG3HHyBBOmJYGarNPT9iHEm7HQbHz6kxyuqgNKcXto6qo4BbTLrApT
sUMTHT0iXskyu39UY+zQoMYKACvFCsRZ5mINvvy8C75mnaNOrBDFznDXFs3n4taZuxPrl9tt2W65
TAzK3SAz72fMZrO+Pfts0p/iqsi2t69yF0Sgt4jne6ZPzmzt+hspHPXBFYhBsGIsb5daMpqaFRuv
YIccyNz3zpBiop4t0/Y5xQpKraoT8mXVzf7WHmcOk9ZuRobMdUwSjgRHAte+hG1m33WNIKKbN7Jx
wZjA2CBuwDSnowlIACAZDHPqsyp0rzohnHtbCpDvXhtvy7Fa2RoLSFzSE5ctH5iGWZ9cParJgsiq
jWK5tvSAfGHqGGHvyuQsm57TPbA+WVMrnmOiRs7j5HzCEh0eat1M0WjHzklwjpxMA0mX0EmlGsfK
P6T+5B8syPyrWJFXjQ2n2CGlQTKCQ2YBClZfigZ5WphYzbIFO7JNU0VAoI7nDhDDuOS4xtlYOLQh
t2LkVqnP05woNbVL3ELpY71UvpUO17SpxoDnQTU9uGGwSSzFmVC1IzA7amr2A+ajThKqT527qRwr
30vDPIxdMX7MJbOaUXVbxFBw8IpwRj0kn3Tm2yvVgGlNy+SDNfhiBdvRXOZOnGyqwE4hVwBNZeR+
fyuSwiE2tpGoxLYZ8DSJaTrKAaWP5B67DsrSvZqY24BMDl9MuvVrERjtCgBRRLxqasLj8fWrYAQI
LSSD8JfG6eLWYZoZ7kCP5Wc6uukXbaxTcGwq2N4mG40JL967xSyX3auwBxB9Vlkv2xhvY6+/BpU6
K4BykEqzzy5H0Xuqnsa+f8ohRn3CEHPu8j/zkhWgToQKUQ/zRcLEeh7LKG/e2hGmTGo0+QVy+MbK
7WRhlXg900nZC3Qw3qvdmQ/jNq4UGWbofxZlEIlpSxzA/e1Zdbzug0EeAJrOZF0HWn2kuC0OsSh5
yYP+xZFIrRoTl1BD4wZri2lM13d4XfSAAJ0S73znrLCvg9pokTxxD5je8jh4CmaNZ55d5Wj25AKl
Paos3106LnR/r992VhR9JgZmq3OuXEduxNwmyqZap/N9TGDF3UCzQQndv/mJFb3oZrMbdRaROR4x
tN+Bsx3oqBaJhZg0i2UPo5C0L70aPk1cChmsGiST5BbQlYnSpMEkd5M33RY6+Dl2qRvBT++hswxA
buEGQshua2gQsL1ZCA3ya9onp1aA0QzmVOcMnDtwSSiChEUWRyK7izNy12wXCfJ9d5wO2f7WEtSh
ZH5AJbzGvWEvowCu460VC/RiAaiR5SbFKrYYFd4D7a7v4U8f+IQ3wzAVKKeC8DhwYuI2JNrAtMfk
ofO9FwWJ9A1cWriQDIWfhIMT0izUs6UzH5OVFz4WpV9dK3ujaV8DA3bYXU5ByrLUWcrS7PZQWYat
0RIifhuZxOkHxybroh8dOIG4agAZGPm+bRDyrbIMybA1hpfcT1gC1cW00LjezYyJcJsbhyEVsGXm
1VhWoAVzutRaE+LlA8/jqSHlY1CXvmhKpvvOwuARRgHgfK14Elaz1/qhIqgOsfU8SDHMERz6ZBcn
ByEgzIl+2BGRxcUlcQIQOiiX0Zwnb1AsweFOGgEpOCk28VzVlB1Hlg634NdtF53Vj+0f3cQcjMqW
jObLcX8cXggJ0UIaLdmWsBhi+J1SzV0qBVYCj1G7zbj6ups2mjGOB9uwFjbBaTuuZOPh1Cir+wzh
oPowdTME0BkwDmWZPA+h0o+D86rHEs4kLoVPSPpWBKWB0Z+Oqq/7apkDoCE2jcz4MSPbM9OjHaNx
GKwu1Nbbl6no//oGPbJBJd5+6KopoAExsh0sHHGUXaWtceLLeyejFI3A0bN1yCp8ZulTiUsDP0+Y
Pw2VF29hwGugSOCRc38w5gfGukSpOThGPZsNFT1PdR4Lr7+IDJDkQKzco52FHyOne/etZJZ6UKHK
1Kyu5oh/HH3PetLaArLlfx6iLEZlNeooiecRlwmnb912ZGvvPHQc+U6SHvrFG/CeqbFbm1Bqdj7t
+aJxXPlcwR5xEryCQZ87i1tXZ2mut9XHCfjKFBE3ZKiDGdXJ7ja1Af63iAKu3ySq9VvfboAhOJ3x
VBguIbL+eDHCgsCE+SD0Bl0s6p4pGprETxnBrefbg2aGzSnSBoJmwF3pKbOr/3l72GJ9chHcb29X
AAs0bkV5vstGQNRggz+i2rZ32SxEsINxYYbFCtBQ8+SFGKJlvNC+WPiv7xzhF9eit9RBIO6FFU4O
c4FeZXsb5bGVYtKvTlmGNapszfex7KbLGMZfkoFbVCdFek/8YPhtLcQ8/Mymb2681QcCCkPUvUAL
53pnUrp9hiJxJXlerQZy2ZecZfXRd+p679TwCcxjn0rtY9M7cuWkib+UI/xTv2qfnNjxPuRW9Gop
t9zpBcthVprMUT108yL2we3H1UtXK+cUDg7HDVC0O53R1k7Lomkbe6R03T6u9M/AswlWmeclIH3H
tR5CM2vINCR+oBxOxHNjPewQxIeFLh89BNZMObzk7HZAmudNGR310pYaULwOZ7wZ6uI5t3BQTrHf
7VglfFaqTfahAAEykYJ95+XTppAaiPu+S65M36eR+a7Wi/GlxDjpxUW1woCg6MOrBfjzOTEQTqnl
/VUbEwQGfni+EYUDWbRoFnEFFKkT3cfz34jSHjNrRj3l2e+enQ4vuh3tciKIv+2Sk2EaHkvXfp0i
hZgrNL6mtakf7aBGT6FnW+3/8HRmy20jbRJ9IkRgKyy3JEFSpEiJ2u0bhGypgcKOQmF9+jmQZ+bG
YXX/i00CteSXeZJ0iL+pTN886Ckcz3liGke1/o4hl3FcOhlv0XWTbWKWwXmYU0oVZZZfQ6I6vUWC
1zaW7kwAc94L0AXPnGYpas0pP9nVStxmOTnvQqtXYsMz2xvAW2HEkBJi492c4g/yAs8rReK3Es6Z
TmH5Go+5dZKSG7TKzWPLqOUFBjuTBE4ZD3FnVo8GDWthp14XrFPfJuPtoaLBdEP0dQsJM/i2PGNr
N/HFBv73SCVF+GKoXUjzprmobonIFvX70ciY2yDZMbTNUnLUZnAUWeXu5iW8+4l8djj2IkMkIiL7
Sf8crdUnL4THmQfuuB0DCDtbbyZai4C4o2JZ7vN88FD+ifZ2WVtF+AWR7OgG2RT94GAgOv64MEoS
DHjZjeToYkU/1dr3DsKVpKjXXbxQe7KBsLcivof5I6f0blN541sGiQSy2DiZG46Uj2QuPMiyyOm9
31pH8iYu47f1Zcvnx3AR0yOyhD6EVHobMvtsJqWpcK26+6USTyov+kOXk4DoaYPkprnY/f7fZtu1
nWZT45LU8Y5dfn4Hn+zSuq7170ThTK19BZ6dsH9slzwJIz2X6WNPyOWxmBbGCnbJwGv9UTow4Ju6
Gu6snKbSXM+IxKN+gZnGEN0gTJJAgN/hHx2444bpkUNr+zg3CAS5CZJe+fqldsSfuV25itQ43cwO
4osw2sjUkNU0HQZ3qsIqW3dYL0ykiJh5swB1go6TXWXf49pU+Uft6eTCSF8y86CmDXyk9abpPHFl
826nQChzKpYVhIhrWkp/NzF4fQFOgsaQvf5s7j+/BBB4ktYH/6PTC71JwwuJfJpJZMnIyA7fudAU
d/PPAc5zXOi1CueDm8jD3GPvyyG29y1TdQqAW5z3MkaDkta9QFbbkQMyd1CHIEzHBquhjUddhZSr
EBbHrGBM3a0vIN6xkVf7HzdOUj/bndFcOKpuRyedn6o5yU4pSX8qFYNTwcltM7tUZxnw4J+s+V3F
FA0qA+qgHWDK8TKAVhJQIqSyIgoAAaIlTTHFG0vxQE32zuoooeLGQUmcV/OqB4AvvUUwHOyKeNuo
On/yDYuS2KQFFMHgD3rabFwpqoZ07GIryxo6e9DN9L0bh8E2JwI0BHr55Py+UVR//lIeQYzFC/6b
apFHsNeAaGB1oQKo9r4s26GGxPD7yHR0/YLJzdzkFzNtJEwhWEsWd7NTV+XZhyvsvZshyxOEP/8I
TFPyYwWe461JymHXu2n52I7w6TIuoAbJH0j7ZfsLLCtvWfvU1pDGCGEFvBNanIa8Av7L9tCXsKVk
RidUBo97NqzgNW+KLKpyyqA94uOAcvF72DQJ7J2VhTuuflw3N/+zC9me9DSeQsqtruxK+iHAdNKG
Cdhau3/LKj4avfZqLCMUqVJQ1mZOrC1EFIDXjYWQ0Zrh3lDypPb/7udgR3BBwcd0x5C2UzHSgGCn
z8PPGzxyntlgCJPU20h1AFa/XH5+h8OGV1BpcU5Tffa4sb1PJR1mPTUffhcDx4nL8JIuXqyJq8Jj
BXLsPOLjOdCcS52JFXrXcFlQlBL7Oof5h70etDmU0V5Upe9OFd+gqHjE0lc8l3Szm1wPw75BY1pC
oGQYtQELmcTtzy9r7wZ5COvx5yfdei5rfvfRmvSo1BZFDOOcaS7mDIq28wjs69/PlB4vD53d/65H
EsWEId/ZDGLCX6amJKXFIM+9+QG/kvHw87u2jY3dVKUjg1VFB8vCxcGF9f08EsbZjCUECeAi4nku
Fnijo/FRD3AuSy2NmPLvfL54ExFoKbfm+re1V9BGEqb/9nreI4YMk6aYkIYVYlwBz/f/jQp/dmRv
JkdEF8M64Pw5HoCjiDr6hZ+soisfKUfCVFQ/joT57vPejm9+HPuPVvvcV7480lWGiW5dXZTFsMrv
0vIEfng50uqiSSHiDLfjvvwXY65GrzzQGEdcLYhmq46/NU0RtIxSKzkb8xMF1OCpjGT/zyyn4YQv
xUwuzuuxPCwUE7ikfo9WZcVbpyMBkygpbnC1xG2ykWP9KXS5AVnhXT40QMNKbmZ1nB4m2bZH2njc
q1vSNFpkYTTSNbpzeyO/OFpQz7pkQNOG7qYnX2yFx4nU9Cvx7PT1yYwDVrGFFFGVzb/Ju6r7n1/S
yjlnukf5WqhFN5PEO3TEqofQb2+ja4J2SIR7Gd4tq27eLFA7ra7GhwQWj+f06fO4XgiBF2XsPktI
WC4MHtrQIEQRMHnpYvmPZCrWbTZHeuWYp8HQ/dC51l/splZHx55PXrHMp3661l3Sch5aGuz2sQ65
9qxDrt5GMpGveFn1SQRkNz26genz1JUbKf7dhov+1fWN+fhPtl6VzkH7+j79b+r8/ky8fDh7rUEU
vRR/epynZ2UJ91z2cK3t0rwRkTomxpMt5/AgrZBR0Qg8c/2ly+xPMQYNq6UNU6OGFf7zxP08gE6J
rQISTXaXeisWpOZhwt6dRlYnKJ7o2UMbQ7RPZSDtoz+0InKgrEq6Qa+LJefrz++ChhQU5ybUMMBu
P4vBzy8WWOOIuUm9s/zhk/q+9jL2w3gdOuqUYHk9t2xWHG802IW1ItHPHwrlEUPLY6qy5Nc/n2U+
ccmP19MJfpcyyiF+7jpNq0zX+fM+txtEDeX1ZD4BBsPAGKOsS4YXZvfpubdhgpjVJ0EDF7Af0kdP
CGDrMKnajRn6jx1k2YGKVFbwavpwNM2ehdcsD5CKqEx0yhHLIv9SzlAzhpSLWaz8FWXfDO+xYZlg
TBb79PMjlqdz0oFTKxqUSBIt0xNf5Tlb58ak6A1UliXfOS1W92Rw+3Nb6PcqLeaXAXbjcUwdCEKi
dN4IatxrkzxXVlScP7athbV1o1YkWZ6k396Y0bYS+r/DgVG5lk52DldexLqPnrXIpk27+kn+90c8
Ej8/EpH0j06Lquhw3nVl7/8KV4pM6UvrOhXVcFvG4U+svTWO2nT7zM6rx0aV6T7sXYdQHz8GjvMs
XdFcWhPj19xzGbY4D78MWcJTRSHwRucVfkInTaNyNc7YmTwj7y5XsYo7TetWh5wp1pD1a2/x7D5N
Rek+MYD/MOapuv/5R92SiN2AdxO8dknBxvp3UWJsz0XV/u+PdSBafNlGNIcwHV0puAa7Gn/SYuDE
XnAwpSaIiTJEtVUldzN8YjViCagRcKGx1t6NzRUaCj/JcslfEMBpvQED5upDGi4YOFCTHpJK/g1x
JmCn4AHtGjBP42Jfl3mBU2N7X1npRZ6W3wYcwScvYGBdtl1MZac6zXR5PLdmduzC5Ug1yPecqwz1
ZVXpJHHTbcixg3VRWwfbZF34WbiThe2nwjgIKYWd/WfLlK0QIOsw7f0MMotlEPdT9sJJi+W6l+Ch
irahuip1j0h688dEDcYsGnUdk+RFTGVyIQQKJ8ZUxq/So0VvBrz9UKtZcZGnALHLuLLWDISOkqKh
qJjZMbRpyw9S7A8FnUFHayRxzIEuvLcIJ21DKmc/Pbg5bVnNr33Xw25OwUcMNvH99SCD0KdunLyr
h3Lgc+2qmiKcWQMnZK31ApdbqyB/3mtIFSVixf//4jDU2DbWp+i1wQaOpMf7e1gss3xVRT/eTyHA
m0lI4+b5/I9CjyT1iNc44TjGzraXALp+LehTu9Tzx5OpO+8FtOCm8OFx8WgxLgorktpL85+Tqhcz
87pnG96lR3gYamOT3mTrDmtvpENWTTqPrZwYOIM6AVab/3sDivU16JK+vbgMcHonOejWGS6L5zmP
XlqS/MVMjD+bsPqclnewBbwPOv1odWjv/u2lkvxbHs/1pR+5Cm06ep+3ttP91VMAhqkHcritLcQJ
wwIaECfvcnXKURia309pEER13bYQvAvrvpwZ87RO/DFxTd4oqugehRwps4/1g17n8xDsL4XucKM3
XrsjsXZLSxA5vtGqs2gNrperQQiCdrKbWZQhLKFn6syLz5Ay6NWeMwcKKhqQj2mDhl2CKEvVzHc+
rVFkwKpNK6bw+0KcH1byoFpqBXz/3jQf/NHOaBIb6HawhhfO3uZTquojPEX78rMwz35sbEc4DUcH
gx/5JZO2MIZJTVf5x3gMboiPIyMfWVIQzF2Lz4vJKx04xMvCRx5F6mvLOT//UyrMLshv47r6TOxH
d/W8HiMFj1qojmpEf6bt+5yU/r3rzu2Fq3t8sxOrenTGcVPhS0O1AC/8M5N3fHKKcaNvZU3VJR+n
+iwyeVf3zLxlnzXbyh1e57zpb87Cjm70uKVJAm9RA93HIp+OZd/ml2wInUfHhnc+LNMVM+9H1Qfj
GdgdwZ648m+VTZRbxN3Rg+LOOIl/PngIDwyQ7n7+Uz//KJvzBYcxM3e2rR5L8sTtd7LcJx0+JHHI
pN1FsU6K9qqYqx9wJoNyW437P+cn6fF5WuSn88brsd4xLh9NzluAb43tv0v7Kr//DGNcgHPXdVmk
1zZkmfKhyC/lbL77tvi1ZHTsCitXV5H09JYsCmIa/sVowWwe/aitfUbWIEb95jXbWjAqqfB2Lt0a
8pvalhlwxRM3mNnMIBDaKQLtsBup8SsLTqU/lnlKINJjNmZ0Bjvqbp7hm+jUie9a9C4gjQgvQhec
Ez35d3aN7CmujOCeXN+jxqR5mlQ7UomNXRIVeM8n+1kVeI2yrlh2PwK9bpqHH++jYSpvM1pujbeR
wzAJsvlqYn1mNyqTE8ceghBef+N29F+aM0eJMXEebLv5u+SW9ZCkxR9F6nvjN1b6x61m5mvsjcze
oUMuoM1inxxITqKwKng/LKHYTiQSL8odzIQ2nY0LqnbsIbx81j1cygrD3LYcINeKGc1c/Bm8Weyz
3HpyR4mylzLf0R6zvxmgeVPu4zkejmGYIv+sSfTAnA79gEe8SpZsF9TpB2bIPASmC4EHJDF/fcfM
SBrkao+C/xg6fJVo8B6rdgOuxq7h1JXc7qHENCJajEVGYUjGxmWniMdwfh5mKhUag6iAsJvqsJQN
7SAxlUlOeZhEXhB2kChSKRiDFTe2r4yCS5r8TBsG4LjOb8pTANxyH27pwMzDNpn/16n9iyMpxhmq
ZgUMAogDGOGDp+BOw8KIoEl+MM/A5xDYx7Uw/i6JwZxxT8WKHuqdydXdC40dA+YEDg4UsJYz5TRS
uawcfYqB4sBZzU5dodAUq+LLajhfLfkrVfTxzkEAjjDeQAq0/qYjXUOLbR8FBHkeyjaO8qbLGYX0
UT8Gu9ZsJrCuEOsX/cqo9UNN1W85bUuDXqfCoXEySCzkw+FvF39X4XSLZf83cUYw+7pquUxKcLFW
eUq6B8+M630Mug0FOKzu9LLmDGIj3HOB/k6NkbbQbNfO6VFhf0Mnqa6lDDZF8aHHKd5TWYjuJcGg
0PIuEFlJGVNq9F9uuM05jH17h2iPpJ1zjVHmdPaMpwUm+mawyPRULS294xhQt7rizLuQ9mQwIQk9
ev1TYPv9xU+5CeIbAqegGLLQEivZ6sv43ImwPjCrGDFbyNdVZ7/3yrzZ9UwJEmSgwPHOFX2mGyfA
6dGALt1DYqRkCTboph+X8mDznBWSMtQWmp4eWGXM0Q4PhJEth+ZyfElTUIY7x0lvg6QjfDL/1m7w
tzLUvMO243HqrmWUcw5blsHfrUQX36S8PfZJEjtTVEF0ZPzb8Sd4Uh09AYYyPjOzjPDFcTuP/c+a
xkgagkqQHlREUXsGZLKbv8LOExGpKxo514K1aUCvSrtM7zIXD7ifUDImzdWHGvgnbzouIjwrHeIq
WVYMmj+9FkWlj5PHKbZma8BL0YSESCqbCqkF/S4px3tjseiXKObvmILOuUBvJEOxTWyBuGmAVoc0
SRqczdgT7nip7hJjKuBSVOmex6amjX6ga1D0d0G6usZL8nwDcTU/TZoNc8RwR4dCimMP9wzq1zOJ
luI+zKqDNvqWoxOTGZu4EHVokDzDiooxjjI7jQfeE+CP8uaS21TL6wqj+dzld20lWDqxVlit8Tw3
zf0YAg9puxM8H26ZrWg2pNufNH9hDL2sDHZLPyl65NFw+wezDvuTU0JEdhHRia1m5Og77ZFfoIgi
+KqtBAiIMbEGmfTtLS2f2Oi5895CmVpM8SWCtNuTnuooJzYUK5WDxOgNztb08iwyjPaYx/4zJ8AW
OF7zt/Y8fJkjZhbbU49W/xavPTdpjuFEG8UV0+DvwBzXKI187Esrw9cPYi6lp2O2iscFn2HoAtZN
qHhsod8s5VfYBite9qkC9wfGKy2P/QiesmdnZVDS9S3sRrEtPH87V2l7V04O0bSSG/lALW/tUM6G
YvxskPjCGJm9zR2WyCFxizvlURmqGHFEvfLfccb7D4LvfMHAAhAmv+cbh2HdZP810wDoxJOYh9tp
z6ksvAsDorJZO7QAxQ9ESLODSzPIplnLx53ev/dy5zmFKL11req6OidgQdI0FAoqdHQvnR32DYcI
+R9En8tSwOv0Uw+PadInZ5MjBhtDczRAh8BS5AwKJPRQzWt3cfiUpgh25niapakuBHzbDeLnA2uW
eXD5gmgcsuhoG79sQhfc2bp85072d8FQepflODNro7rYAmMfojSUrdTS+6SGHkV5kxfp9k/sN/V6
90HF64mh1sxdN24wg4afQ0jlKQMbrqYlc5GqxKY7HswClatmGgS9lZRo41NrZQ8M/mPgepvQgjbX
uqqP4nikrSBoE7Q+1NgEJN/Ob/S10LwEwF1ZSut9sOsXpgeeAXOIpa+K5rGz9kWL8plkRxVUPl06
gnl0Hs2yHiC/Y17CQRNsSym9CyG3NvnP6PAG0ItDIoMFadeOtto7DfPwNAbVWtCB0IYedLaPtYmL
/jvrwA4IORif2rNU+hfxvAff8T6ESN6wUTcPYVACmeDB4by8s1LIF950w630y2Twu2EW+McxhARf
zPHVFfldmnjilg2fA4vVjlaXz9Kil6cE6ZuSUYwaOfytRhvzkTOxx/br2MNaXmSCnJHBr6OT9qmc
e4Mr3jigWMvNSNkTLXYxzVbKPnqqe/Ohszr0G2RT/LAAltt5BTNl14O450HE3iDBy10GJzPK3C9n
4IDBGTnepYs+Ww5tDk7OJstGUmwAb6aHPjG+BQBSaNvWFXdiRRnfVXENPhJWKii0f+OvfXZtc9rT
XkLPG6Ioqh1AapD+FVy3opX2Dtku3FrWL49XFD+YxQ6NBcBuGZlw5iDoOQnAIUPPV8sYgdCw2MRO
Wm7blv1t7lBCkknflQAxtjrL/mDJwu1ryHsKAD+x8+Dao6+PRkt1avOOHm4W1K5IcK58CskhLvB8
xWX9b+Crd578Z6b7RQS8k0R1nJJGGU33URV6Z0vOaRQjb3AIkiad9e+RE9Yh4CaJLsk2ii3KGWhP
q+E4ecFAU3VDg4hOyipiFO9sKhqANmlcWlcc8liC2pdmSRCFjCqaHPFo5ePZwSL/Am233nNMxSwe
fGJxitIu2Dmm/kp1ylPNLcZQJStx+Ews1t9isTNoMvPcTV7Jews8OSfxHIIl/i38TL23TbtCb4OO
ekQj47gvggY9v152WTnl90bFkFJnDLEVQLSiae6C2f8aVP3LHKchAkh9NFRPS5aJZ3IMevs4oiyS
PNT3RLxjaqr3cei9656N3J3X2vWwB0w24mFqjXcxvNkuWKjQMW+Y1i0KffmjeDwPPoeCtOYMQdrx
DaCCRwpy7cpryXvCJuGemg50X+fph8WGK7P6NM+ctWifrzi9R3aePQFy0oAwTUb1BNOa2OCJNBSq
qlk0V2O+k52Fta4uiJbHrIuc/VLZkpewa7ZMHWA/nYOjZGS6vgguu3kpXZ7xLrxBW2a/K+wDU+Lf
qyZUxOPfBqBoTH50GmjcoI6GgavIiNyPnMVNg6hbCwKfvFZ7geEZctkp8mgqsr/0NXm0OhkW+cSA
0lDT2zHvoonJS6kTmRKKTq6MJOSenjAodBD+ZouWDW5MUOBHqixl41Oc3QnEDBZTMbecjOiHlJW6
KTt5KyqvvbONv8CajWHXDnRdml3FzjrpHZmJox6G96ZV2QEZnKMXReiQifUeywFddK16nkO72EuC
MFKxfbthCj3UWR+WwDt543qiLuhV5QxsuMBVR6DptK9wreebmrel2RKip7fWzfTLXFG5bfmgqxxQ
nFiM/c3E44AD4qjgDR+wLvAGKGfPsC2/8zSMYPmlxewfW8s/uO1g7VJ7IES08C5ZuekdW63vSJz2
uzljKagXD9SLFdUy5ISUnQeaFmI/5rWHMsQefO2ws6NeiH2obUiPENF22rXPTBIQPiGWlwIhStHx
1Fd5cZxIMy2x/jLT8MmsvZmqaihcuVo5ke0HIAGEMIeogG+DfAvng7MQAPez7hQYvthZIZ1SiBE5
Piss+ko/a8Fi6lSO2JaO/l2ElfE0MUODJ3vy/D9V2YW/TB8Tk5YlYGahubtomgtKJQ5ukfjwDBXc
Aw+Ejo+mJhm/JHFM7ZiIKXeU8KNjYs2bqZrGTVeZ+SE3zp7O4lPuUBZUGdi1BKq41nAnvCVyYk9v
5ETjT2DGaVTgwbPnCoUZixJwvsPIV+zAyIoqFaR7b63VJfd26mv6EgNVd1ugNY+1j82kHb2TDOkl
xmpY0glwxOP7nqRuvgnLdIhKVtYU3EhUNtNnSK05TLZQHWT4zUErPZST/4jkv9HFwNiknmmqkCWs
jMB67FiUDwGTdMRhSjvFcOLjpmLDH7eij2/BhAOxUIBbXQpVUw3Gm40jiMcU+tSCQajdkTsBG9A7
X1R0Z8c5wPvOyGs7YWFCXMvQE1MO6lCaNiJR3X4ATxwtSnicOoKBb+Uuz803VcgjkQLaKYGwb7UH
f2Bo8Dluig4TCiZAYN5WvpUuXvOR9O9O5+q3kxJwYiD6ANk2OGAubfEI495AvrcD3kcctEnbvVcE
PfdcVHDYZAh+BPGjDpexMWuq4+J+O2guqn1QruTBOCL3N32mYqctFByFkZWWJqbfd+7Ks59G68o3
uByHucWnEL4KTn53yqFkyY//+F1/18DiiZgYi7ULKls9m4x8qLxjLTYEbih+DNATQEUiZTT11+A4
7g4FPNnb/cEeK/ugPHsHG4femGXisk94hhz/jPR76brk3JazjkzDrR7b+b6ljHDbuSm3TZ0nLGkA
CBJgw/dw66vIUc03RVW3mjAQ6wPDE7/6hbcvOzRy+VWztvCZUT2YeauZma/N7tgzkoRHVj0ZAt65
5DrHVsga6Joz0md6AMbEfR+WcEQ8b+/47rHHHnzRAwV+K4JrK0vrPC/QN5Mz/sPg6PXGTFwlWHbK
SottNyl07M/cthrWf6RZFgiNauJd5aLHrW6q8Zwswz4zx+fYDkL6PuY3ZxFzpIwb7dS/Z9+5+dWw
IEKm+T7uMmprFz4j6ZQAbV0bqzWLmh3g+Wrdv7ktxltjeK/Y+5yzsQzPpvqQLoFrH8MVA08sHmpg
hG7Ee6oniZLLlC2W1k5MWsPGXRtbMWcKlgSXgf18nXqjvIrKRBGlrbi3MqoBaupvQ9dBI8veFWbf
iJNveqA+kMJIbCF75XIQJIx9BMJ2LaZ0JJTL7ddPqEedfvACUhxo0gm3fUFJ0QhirDS7RzxxGL7K
mt4eOz/F6eBHYdktzLSn36qqn0P+5FT34nQasEIr8Mab9IOivjlKjjV0WGkzF9AvJnSBK7niI9NK
ib0vfZUNFgzhamdfWSbgFTyjLXzbvnH2LYweaiSnLb6rpxo1OmrHPwuWWOqrSGiWVXXu2v44UrX9
YGe80aHgLOyqJ8Y/pN8CymsxHW8GBcGa8OyrVBSC+cako8kiUwduZmdaJRuL76znWlwPxEJ3qOZ4
xUvnXOhPiPn0IqmNVcVqv8TTHZ1sqG9V2MKDjK9Lalq7RiQnr6e+N6EUwfSa5CRpKCg4024oRPrV
9N2bq4r9XKzNJOVaN9SpBz+pDY4H8x1ranPoZP8RD6l1pAj7D4Pc5ITG7GycBJvlMLrY5mwjWkQv
n3vfW4s3YIyFZrpZfNAPv3pAiqfeHf6KIvvuC4c3Juy5MEz9Ji7IrcvuJaxqQYWkW0RUJ30Xo/2E
zEujgWtP3KV8PN7ZHw/79L5sE709FC560oL5f6eBj6kkXbbtiJKxuNlwEn3+WmcoQvR2tDt6OXHR
KIPCvqXnFcBWZVLd1cAEPvvtfJytns7XwhZHCq0fs3RlGSNbef4w0S8rBNkOTfmXjy9JZDgX3NE/
pMKhpowzoev2y8Us+6MTCGfTh2jh8VrcwAWUcY/Z05vb+PUhnoB9DxlCT9v0BzUs9Z2t7Q9sdcCz
Fzq9LOevHCTVmPKZrkSmRdn0hr3viz5r/jsCz5KLTkK3LvdX+wlQ0qXxMfy3Swm9XS/YP+dwvs6K
2M7V6fhie5ws9CbzHQlpo1I7BMmd8c+0dFfNZG2Tj6QRtMHxr8JUS9wMQhOx+o1XzEfNcHejLH2L
sUdwfA52IisaYKjXhjzA2fSrT1sV935TuJh4rUs/iP+6tMhxPeQPXk9d9gLsOkWNg/Ycb8DTINcx
iYPO8Hsq79sOFyJ3ykFxv007hC+fSweVqxVqULxHetOHhH77rZDVvfCLyzi8NNVa4TgaNHPFzNdE
KfCx18sv6onSiygxfFg9Tc4G7ycsAbKKURNkDgsHBrJeGd+zY78NqWHvuX+T8iKhGDQMeC3iCBuH
/3fsNRfukDFGYp4RHuvfaayOScGbX+I0r+8yG3GvbY3+lDWrMEtt5Yw2FOji3rTmz95szFMfVJ+I
MSbgBtTiyprBd1RXLHWvIjSdY015n+3UsGH66c8gKqotWny8quvf+sqgoz07OLyGGfyYiO7dAPV4
OYedtvGdpO8ojTagRtAosYR1oJDnDwDv/kvn9nFhDNtaU36OTdwIfe43fI/G2Tfb4d0o1NFs3Hg7
GkMVea7kdSF/xyL5hM/K2Bp98jmao3u0q4SEIvvrtgKhwXTPRNCGX94W5i2neWXf5bRuhHPxW0LZ
sKFCQLBHfXKI/MQABDOqGrZtZT1mfVVEHVWb0ex0F0OnD71R/3Ux5XOP4xQZCDyC5fw1xibBwpIt
dGak9Z76OntoNxXDmMRW9iEWxFppAx23OZFYeM/DXtHX46hhoFAT7xgBy+fCL+e9MTrvkDtnkCXj
xLaz7XNuuVx0EEn68Z3G+l9GUdH1tYCbnmckwLEonxOD13SwpktlgTSGs7MIgiCDjZfPc766BQwa
edNbEOMaUo7cTSoEGeHYOYWMKHRDyOkUs4VHorDsI1VVUFdM+T448jznxUBzneTARzMKa9yqdueD
fAyku0l9HEma6fg5VuKq/d7kU+sp3WpVjubTrnF+lXD5tfrtUsefaRYPW2BUxONiaq+mxXsa68zY
l64PfKchRJNZyxP9EY+qNHc88NktD8Zn7aPD9fPbPPTNM7nTfT33v0gy1Pd4St88ElSTFV+mKr6U
anpOarxFXhs/M97g4md/ygn9Pacewxk+2y5Fn4qt6r7/GCyTyzwp0iKV3AZ0YkZdME8bX3ZUbg8t
Xs6BNmUQMGyv3HZZr+fvNoZybGfOfY87W0zqtxXOaOcd/8EyA+Q2WPFXpWR3HjM+qRCkKUFCpgaS
Hut7q4jzf7/wEW80I58omePl0JfJ3zrI1jNf+uWQQT+4Mu2wOoV7ww2o5rM4I1ctM0i1XucYZY5C
HZem45vPy0PucOfHCggU9o9y8O4pwSZvYQSNzUfPNqttRWtQ1n9PiACbMTGtS9fPbKZ+KjaYjf9M
zvCfLLnwODOm0+prTjqMASPCZ+F6H1nIhTu32s3ocH0YCuc37acBfLr4zmoZM4kqQVVEh21mToF5
dqiNzjqQU7R5m+DmYdmI5OjSFIjZgsRSFmFr7aHVey9qsHFBB1zHEwo4BpoCN8mQ7Z1+osXHGc1j
U3CUWgjhmrgCNsuIhMhLOrrsc/hpjB2ReOpWSIVkeXDMsQtRzOtGnXK+NdMGmKZ/Jq6Wm8Xs6Gq0
iocejZRxxcAZf0mofDGRujADceVy6FnzRlT6iQ1DOWITTOIFu/ub4yRvrsGilrXv8EGJP9kDefqh
fI2NhQ3foK7G6SlaqgOLy33Tn3wz+6YqoziVdfXJze4tWHx5h2UW6MHQPXVh0B4UQrY06YJzpgB9
0kUYGj5ndyA2wYouiul1nPEo2d+p0F985tbOz5DDM5m0vxu8zDZ1aVy2OrUjKXcIp0zcClDyBrB0
2QMLWZoDIyWonQC9I/6gv4XP8MIR4XvIcqXket3GomUb/2UTHhzdnEju9KwD60jB69Qd6tuvoEFk
Fjb34h4k/zDx4JlcwkzUwFT07t73OCOxVBZQvvLWvTiCY4FbELdcEIf23HF/x7OGE6d/yyqZItyB
SCAC6Fg8cb/meAdYL8mCPfNfdhogQJA+Ivim9a4TYMOrIWaYaLj3eTby0dJTupNdunMDRJJh5mYV
pu7zEg60vVjTex+kMkry+oSeVuzaEhMH4HC98b19ByP/ohhunZF6dhQvyciyLJxy3cE0x+YCiYvp
WL+jIC7f+QUOsrZb1HawWGtEWrzKAeUEXNIJs8XGMwtmb1MFIkj8D3fnsRw5smXbf+lx4xqUQwze
JARCkxFBkSQnsFR0aK2/vhfA23ar6r2uaz19k7AkmcwkEYD78XP2XhtDlk9yMYf4tUq9q5Mzv4Fc
X6/czkEzQHbXGlvGQam46+ucDUkJaRK4hkUjjEEuMaT5g2bQKqAmGtaNHlxifD5bo/uhG645K+gI
VI21eCNJt0DqOHIS0oJ7aek7Jru+15U4FxpKxlAlPyJy6p2Zp2Id60DbG/GtCHpgeui8DQNhM5bJ
A3MPfBPT7ES1nrKKoE7hJAe4Vlgi15D9SkLhxe8WTbzbv/ucLlzVTg9aaj3pAflUotNoqlJ81D72
bIYFxY+SI/4YvjVq1W9LZ6yY4nIjSpYTskiTXecg51D6kZgRJHEBQbcDlISVr6Hv97HU+4L+vO1Q
l7Y5nfV+0oBK9PnI4YviE0gI/x2rAZO0bhUzl1uDNaIt0AT8i+TjovwxbnRGUNpZkoNz+y1FPpkL
P75XebLvBVHqSuVT+RTOYaABwEHepVQDhsWSFu/a5KOYuCsjX3+XwkiP7twbnNsoVjXi7OjLHHGX
YzAhxX5V6CoNvfwCFAdLBDzYjWPHKw675caGA7bhuh+cTAmxWXbhOpjSc1cLfc0kfNVWkENJ+eBI
nNJpow8YDHFCOIJkQ8r5l2yba4CBRLDeibuC19et2GOd4WGOHNw4Ko3yBmVLGE04SZvhZ+oTR+Sm
bbEmVrzZ1OY3hBdoNu02vtC8gbRh5DxkaZkT6sUJrqFP3luEI7oi+xnhQFdLR4ViQAiHiaa1DXnz
nXlqhEIgu6Aj35SEEPK344yuHV5+DtKSL4pb64bf+lmfbGIr05UcE9wOddTNlSbQ/MRgkp1MFyt2
zvWgrHNV5CdLKDMQrPxM3H5a407mgbKnlOykaZXKjJawq3yXgE53JXCllYstGFckrecunE5C+ndV
B82nASwbRqL+jN4O6Qb5MypRo4AofMinLkWEah+Za+YrlOMrovAIeoHmIgJ6aJV0EDNPmbmy0x8D
vIAtYX60uiK1hq5LzJ3i09fEcpIidd+N1MCCOhneRIXXEl5N0+nOufULZhc2d5GonhHgnDRLWptp
AhMG8NDe5yDCuG+cI5mdM6hlXLlRfivKwNqQn8Hu1ugflo6FPLo7raJ4lDjCY5VbVR0E3JaYpGEo
Jm+WwDmj88J+TOIIpUBllGQ4Q3Y4TawIBrnYhDiK4RASUtKN42+OcslqsrhrOZ0oSj2c3Ww8YeO1
tmU3bs2KM0jXiXqbsgc3uKKOY6c9uHVRksaSPRuldTEMZ3qoeihO0u3jNT3IQxoFINGVMV1TmIAb
ou8hG+PeBiWkjELEHsqAZi3sEwnN4wqF4dYib+SId5FHYYj9rdMPe7Prf6gtqeMIvHM0TNYjLUfq
TXoGm3TQNlvm2dOZeM3VFKeGRxmMdgKiSmNFxn56STL1o8cR9OTPFpEh/hG4SfoI+Oyhin+S7Hml
VdGdC4sWEpB7TFJDgsWGpg7im2MOONsrhW3SMw/eIrA3TAzfe5CYSGxrbOBYbLfIMT8ZqAkaHsGj
KQZ/ZzWGhFZDpmnkXuIovWiGX6DgVJUNuuabxPgTRmF1MlN6pYmqvXa9unZGUCtZ0/1uwzr1kIYQ
SDnwS9XvcGdQpBjoqbvqI4uZ9NSs0ZPFLRwmHNJd8M2SZ2lfzqpGayL906RZ3db5Vi/H59pRLc4S
1CVxxjnAL5J1gIlBTwVqnK6mlYiBSxIPAmtwevZlAJwXpCL82aBRwd0WdCRJVNRMSXsGxZ7XY4Rn
Bwo5PkscBMlvM3PtNUquDyXPG4K6NE+AseJALJ9xzqIsTxKTHR+3OOnQuLwqIPm9sIQnkac6AYMG
cvPUnQgxDPjOkcGbl8zi/ZFBRxP0Ny1X8AeqBsIR6dpHI79XIGLsZhfbiNDQXny4MemQzlTOierq
JutQpquGNiuBo3NEReVYhmcMn0lM/1dvn1RJ9FTJ7TyUFYcq1ZC32FLpPzwmSjTuaMWdVYQvK81V
ik2IINZL63vhZCPdvzBcab51xMrse5gmVn6rZftcEx6eFGtvTnLLgMbcGKlKA8AYt2Leu6027c6O
yml/sJRtHoHntuHzoyfsocmMKalLOrlnm2CwVzmHXiZnSDy6HzAOZ4Nsk5NSiq+FgnOHC66X8OhH
cn+TBkwNE2SnmxLPPkLkqU+lUF812oyQLSUSH6rBDu/YGSfbq2tRGbGEeER6w9vS6DdXXX4bmu7S
VzpydsqHgiYUEuCAONbA3UhO7fAbaGMMj00GMFWZTSQ09MlQGsh0Vzrto5vWWvjU03yXfPOcCAz2
NtWAzXJYqamykkHpHiQ9x+OgFndDprsOJykLXuWehry5alrD8dQoyAjq7HfK6RL1ybmM8WxYJFae
LRDFlxJp66oauwelaAnGNk2c2VZzKfC+eXZ01ZWrJgJojyp9NqN29ga102oqFMmB0VGxuAEDFkNB
ItXouN7CucjVHqlWFcgrJl+xQpKBys+FQDEb+yAF8XagikOaBF9n4IYzhglUbwCKLBeyeVxwXMRR
s3clzD7p4Lklnn0oyNbJVgyFRozCAQhxr1Ha1t4xUrnKhN3tODyhsiTI+yFl2E/T5XnRhWoZSxck
IXMH/hxdSuCeApT0a4lCnAE+Lb3lr1EdxidUwM5q8XfPvauZt9xEPbfhVOOoC5E+o1V7QZ4EgBa8
a415iqYgDHmuIpVZGG0xVUWsz658zitnrly6HwOIIVNxdip17o19q76hwdZpsgXsl6lWrZcLYYie
luuEFBDpK5xIBOsxsmarHS5xOEckF9qhQvH6UmfY7KbCXA0CakXuY7OUAXSDACnvCwAVzgOTeu+6
7O62IM10pVsv/zPRhrgsqro7+3nksHPE2DK7IHvu3O+omSk8h7zeLdQB6uZwA/CExHq+RcP/Q9XM
eKZ0jW9VLok67XQs1xEpJ8s7ZoX5cITIfxVDP54XSSqsEnO9oOR6JBCEeBjSw+uYAktqaHyj830E
JmE+YmevNj5UFqxCY4jSUUNP2emRvtZL8fMLv5aajflsUTLPrVwqHap5nMWYy2iWtqBVZg03TQ0y
OLzF47u8ZMQaSgLedlpbXSdmKU+Du6sHhs6kLil7qNsHlRCSe84QeE1QBTNMBVuwldmX5fvbBImA
a9ivYsCzKNEhGUqym+OMO1rs24UcY48wjfp8gNUOsGj5bTsx+TBNcv4bfcB8OHbRC2ZOSGEBKcZi
4feqS9A5nfQ9bV1JTZoIQlI7f0899TvLqSFgerCV5d24kwq5FtIR0bnvkue+LnpMrG6Nww4jTmxj
8uPhMdjAakxzVfnMGvlu1qp6EAMiKmQg7nOdHarZZtcCz16yUVKiXQhykz4FEih2mjTFqkjtEfF0
fNHUetiYmB8I7bbB046Dvw4b1scePZzS5eLXkBg43ejvtqCsxpRdKcEovNG07PdMADkVs68RAw7c
CDLW0YgGwwWw+C6oi/ABlSLq0wAevzUl8b03HW+MNDhHk/2kLSbKOi0fMz6qK1S5uZ9B9CFc0VZF
9aP16RGjVghumTYYyKx46yKLccsQNtPbEFHxpf01C7riZYROxUUa5CXO3mgL95d+BuYneuYjg22v
Q2+/q4bJCaYdinTdfjFEai09F/44XqOSMruaJKabdDxhd69vZBFbjDZnHkpgtUj1cpS1SSo9M0Ns
xdJjndLpl8LntyNuSQy63F1IOAh9x04ZBG7+quf5xve7/KrrcQ5XPmVDajobskw0W9zxqaKxY4xt
Fs5eUSSS2XnSrYvGwDHak1qWAT/08dUveJiwQ05FANhFS6JOW6cLkYXdNzwhV6vIZZNiHYIfI4pY
/U63KT2OgTEQvlK8LIB1ewxBPiaG+VD55cTeZV8VkbEOGFpyGutq7Wc0b8YxQP5YRybGsF6jZdqp
dMPfq3bg/Bi1cGlAMPQoE1ch2DEvSQAx44M7xjaxDrnrJp6pAYSWZlCtTelGR0HMLwGRSnQ1mBfP
HujloiJN2BZFNPEL2kg+8TUsiPEqgHFg0G9e5zyAe2fsuz1K3JRj8qwUNNPxXNOrCmZ/hYSUpRk2
AYmYdUGTB55v4HbubUXfqoSVUrrwlvhBjWE9pivP38MbwuD2QVECd07C5U8RoECruGQ4xb228pkk
j/0xNwVxvjOqj8LOXWV9n92VqLK9rEaX96/vlqr6A9yB/VgRtLri8JzsEyP4jtT8EGN7D4e82pl0
IbdDroGDBwb+wCe82C1PC666nCGQWUjDJs0OoSpe86DxFjxXZaKwX4h0Q5qijGimed0InoZMr1Yu
FJxlQcRQCfoiSzyrTpAOEJA6x1JwSM4delYYPPtBfqHU8nRbpp16XjbbPDR/ijboIHlE/bmZX5bs
cGjc2j6qHxmNnNmk5/X9v19S593WycMt+vze00ugXuJLpuX/LHqQQstHkxFlFO9967V7TgTjG1ni
FW7rBjlCwU0gRtO4K1m9LZuq+8gaalzEhMZF5ml4RsPAFzoaGgLRGnXPa0OSaeMM45vQT1YXuIfM
bv31JNPoLWltRrWWwsmisjSaEnNES9L97HzHeA/t8typb0Pph78h2qDj0GhRf1GD6lzAU/N/SzXA
bGHhACDd5lVRYIgjRXmnx9vZJa6acpCeFqMCMJEaLgyZBoHASqOzblhlO+Md9Rcxaq9xmhqXKnxd
FlrfdxNIavWbXUXqmjXFfRwKnx8ik1doiuKug7HoY3MLYZdNvy+zC6KyG0x6hchAyS830zsVzf/o
sYAcMUD6xL/KabugEzrZX4fZ5BZFY3EYFTt4yUb3PgJhfxhLLXxpQ+IhbTsC6D5/0Zj9cIIdvRlK
SvWJhbsRSnRyUJtf8iEu6L3h6p9q4M1KB2608DUUtTaxKU1SDbs+6uNbXbAY1yYd3ZGd7hCN4v7F
Rot6CABSzniVZIdEBBq3T4sgLLvHsMIqr2joDWb7zpSpp68Nv3RI8US3TOLq+KY0/CiDoeKK1ryv
Nwe/FFGyGu/1OgYykWQ2rm3QkHXWvkQ0HVG5DcppCHCsoP2tz9KEJRnGl2U9UWQ2QKOzTRwrIAgV
qpBVyoOyXwDt0+hOB/oUHBxaRox2XIY/wBncbFasc4lpcKU2lXNQ1bjc9r0NHQXb+Vbm1XApk8+l
wknZ1zi+wn3S+8b24kSLT1/7ex7b4zV3itfOFC79W1ajwMQYiOCj3BqRdi9I33lw9Mi8R8xeJ6sg
ikQ1R8pSqdOsaQ+WWzGtaQwfL8No03sc/QM3ZbVuXT9ZhxhMNgyPjyqKqsfGz5mLz/sSsyTn9vUj
ICpU0Pt0xd6wZfFtRBw4i+3AutRFcVSiOVMFlevRCsxXX/GTnRYyd0QbABMPrlCB0n7vkpa7Z4ul
8QTMiGs5fxNRK1eSY+aQhfxmKRjR0thHWMLyj48YLVWV/jSXfPM2f5aVekECaNEDsviIAn6t4Ix/
znrOVkpkYnMr6nNkZeUjrjfODDwOrCXjGx5vOGzz72Tjqmo7hcMadnePboF2LnJr0+tqdV64Ma0o
/on0+UKSGXqkrsxepmsyjume1NiVdFHS2SuIpgnMnzUjAR6r7QL5jZkIGY1h3jpZgC1IxQGZz0OU
BMV6wchoXWReJTGXmY/SD637J0ARng7+0Itgh2saTEUlHpcfRaPJXuw6fGssq76yDVqMubSTUJ/V
6vjeBsxu07p+xIUjntz+BdLBbkqi4Duhst06NjX6k6HlerHKPAV+zW7BpLZdmHptbFzzltA9e44d
0PBHlhiwgaFGs13+n0cW7DMk+CLtPNv2YB8WgPGy6ouAWrmU9kFDiYSXMgTFU8I8BhcI4LGmnFzO
bUWn62vEEgjH55MaYiq5rZMw383BEZgfwk8VpF+O/t8bUkpaNH7GHhcyyvYZvN/5vXkghRo/lG0h
PyybYdtZDKO7hTugRQkp0VAU0ZyF29p0I84llMjW7DUGN8BAoxx+1CqilizW14QmEYWT+VBOvv6o
4Ayh/1JttLwUr4ZDKIwbhWKPwkG8dk7A3FXPPrLajs8ZCCtWozafY6eNjTYjMAWGpZMflj8HE+/T
QpscK3Qs6tjA/80d+2msG3dTVZ/kMmJJ1RNeCp0xIYjaNa3HniFOh5YWo5/npGZ0UHz/WUAceqxY
e8qZgYUclb/a0XfJe9X9SqHi+lCiIwYJMXpHtjC9kQoRuRaVTk869tfzWji2eiByRJkaJKb9oN0z
n5DcPi5/FOWoMIaHyyHAaa4qtpxlrVxWTVbPImt1RsInMGr5moMg6W89lCknp3Gw/FSJFpwQ9cpN
UwDKFjaspF4xXFhX+l7V5GdH29hLxpTh6pLs058RoqR7FznPbnStc1g04XPanKnoi7fGTKl/Kit8
Bghif607JjfA/J3NbPUIJ1l7Tu6aax5b26ucOjsWSsbjZBlPJjiUsiEXyw6qn7gyz5rKrDzEyP3Y
+84npjOdRpz1mUEqvNZW920KzdaDwkhrwDf955yYzy6wdhNCljXK6PYxb5T9AEYPADiTUGZHOD2T
EO615ECWBj5S7RaU3FzAKw1xJMuiIlWH3UI0Gx7d6UHqE4NEVrLe5u7ugnGXlRRVo4XpWQR0fLPM
OnQIZM6mO3xIAu9OtpicE2tkDAGGmVfCGvtUsJ756dQ/1zqHVCcxX1m2ol9h0t7MNHXQhsgjk7Vx
U9DV34+FVj043LaruGJ0NuStvVl2+3nITZttPC8/89g8Zc5QXLWqpDetURcsKScG7PvD1KiHZTMT
s326MlUeY1LLdGJa5gyS5bNjKd9Ji+nAO7o9F8R2tqGs7rnW67zLjnsUSX8zE31fzlbzstBvda9g
ArC6Y6jPSITpDLKk3aI+TZ9Hf5wARVBBJRz/xGx4h3BkMFnsAIBAXLxr0FnJcyeIKp9aanSD3BWh
dtXtX1+IE1/sSVSjLVkGV39uKYyJ/4lcTHgYrn/SXjW8qs9FQq4JTEqBU3dtp45z5Ej5vUNuw2ic
tUsxYqKqCh+131xVBJlztEKwC71m34wsesIP18Cbkc5sFmM5qa1gQy4tYzCMrTSQu2qdqckhGGoy
5drEv7Qu8qLSiYtrIxnJ6mwazXooamOD+/MNbSWIaSzba2GUnxMChEOCNpB9Szqc5ILNEoeSugrT
X7KqDlOENZL9Ue4E8QCXIiP3m5WcRHMLUnrhB8jlBk/Nh3GvlES8zay2x6BKH7+QxMJ0vTaICVkD
BDsfoOOK1iCcH5RMc9QqtJ1gditwsAZ1xVQlIkOpLF+seIxowtERUbToyIWBRtHiZV0+Nfrti4BO
sxapRj6XzQm5dsOPsst2SZp8axlxPii1+Igt+oJFxLqfaU9oA/sX0QGIy9uZKLosJLSsH9KGrrCa
C+s5jtRLGMD1bzIBBTzt08N/FvzzIb1LbRW4ZUm9T6C0gcHa+09VDzKb/o9guzcfc4H1XEmOGkkP
NF/l6yAFzYhpU1IGDZgLQ9IYUFSXn6B/wik8oHbZ04H+UN1ZxVoB5q9HCJilswoMeg89yUelUb8S
AMlwMsDRh2L8WjfmE2LKLZYptoNIf+oH90ehW9ssB/Yz5YWyjqW41kVz1qF70FjnpzCjfYKBU+Yd
vDpbpCvGiT+RDb0QGMgln0OKnEwcDDua6TcmItq4vwdts3JV9uHIr5446QEkYpSLZblxcyYGWNIL
NDhV2NAJGbcK/mk0yL0fYzUPCA8CX6o5jBtLg7HSRFiBmWpbqaE0R06pGCrRXw7XlGjPfVb9m4BT
/a95wboqDE3VmFiamqVpf82SJWW9cJshKmk155ueHtTDOL/EzjWuqcFLcyyYKPFiawUvlv3PD5fP
yYY4StVFm1IhTr/QUj0asoQ8oGQJMQuGih9ICOP29VJQcuY9Z5H/mFOu/79N8XZ5C/7nFO8rYXdI
45I/BXnP3/IV5K1Y/9AcHc6DZVlModD/EpjT/56TvBVD+4duawZp3sLQTVslQPS/k7z1f/BsAbBw
haUTAj5H+M450HOSt/oP1SDVmq8IU0dC7Pyvkrz/HFKKe1Xjx0M+r7tAIC1NnQG+fwggYZqXTKaK
HJuuT3hoi1+DwWk3n0yYZQ1ESNN95mysbO22fnAhUtz8vBWHNmVyWnNGkK571Kz8YDk1xijLHv9N
gK755zgSfj4aT0SguxaZYPyUfw1I6cFsI5jSOJOwkXuyjSDWqIO/Kk8Nj/Mq6xLHw86w7yocdQIe
5q2SmrkVSngrikY/2lNwAJSfv5SsixwP2zWdALQmbvscOzqVpUMnU2QHuogUYHX6WM6DLo523+fN
duNzmDmkldlwEhkbtgJM3GpWtkdZht/VUUNfYCTytUyimzSQCFQQGza5oX2XVmkegB/IK4N/46HK
7C2l990IceX/4Xa7fsXl/jHr3PzzijBfIhARhsYtxgJncvz/81tYWigghE6jM+LN9kYS5U7LS4JR
7FT2eXsQPSJodEka5xc/AbI6SzD1vtxZIwiivAgdgsKinZSYtYNRA6AYJ/I0IEZ0SUa5FYPyVotk
xJkwE9+U9nFq+4Q6T3uQRPzRsJdzojPwkIAqbFo5UQ6FPxjPWghqmQLVTivnW89PQfuHsX+U9PY3
AG6cjGBLjMRmk23L9F6RRnEf54HJ31+hJfT568Idfv2f/1iuEHHvCINMVyfOVMwPwR9u8nJEDSED
o18ztQ6GoT0QBcvAM+j7e5QY/kPXGJsJxcIJ2WWDQHkKsIipDbKDNotOZttDtzIa3BrioRjM2GNa
wRAppm8NKOxx1M34YlG3XoJU/0iQhO2WTwE3gGePw4OJ2UCDvHVxiptK4ZErp96G+SUVKP8YjaNH
nE9oAgnbzQU3p0fS+sSpfxVZV9yqCdr1JIvTYrdeXsS8uC9/svximxWaybEJpH01CeNBjfJw3zfV
Pg6KHC2Kk18UvwHxLg1ADwaIH84dHyIBiAmfW4L+oYPIdHI4jyHJHE4ISWn+aPlUGMjhXLSQLAI7
2Rp93J4UvCenpigJIPDXjOfH9RhL86GwfYDIef3v1oC/xETz9hGQZOjWjA8Xrm1bf7nBAQvUCY8v
CCNHIUkh15OHILCvXBYUIq1R7QDCNxsUedFLb2Barp0yeU5rknMDpIs+AQnzeFo8JX1zzJrGuZc4
0MGP4SrJjOhckFr4UMfEszsPSdeVr8VI6wS2XX7J9ABglwQgsRzSCpN29t/fm86fo6nmX87QXTYG
w2TB51ecn+4/3JvEuMWWxvwSaVX/Awdjv11mMUSRhgcpeaTmaMkZuxP0/rs5Zq+1poU3hR5uQKTu
EUN2cFs+BZdCWblM3XfL55aXFKnVhrm3ZHqn7hLFCF99+iv7jniUDfEl0atS55an4MFGVUpUTyeG
+/Jid+OhUKDD9JDD7m3eWcdypi8tXwyqZLwbdtCuG3aAHcImy3LrayonJLMVALHG7fGpzR8uL3RW
0QLaRK51nJMffNzda58r891yxTUmDuZFR/O1y4x6UyWWvlVcJ3xHEvJOCFN5U7U2v2pYv+m0eNK0
FPh6Fe0QbhmX/6TYplOWvyQ5eNNaGjqTZ9U6aAmOXRjW6WkynH5dsVt5qt3erUw3H6sQWaq0dFRK
Mr+1USlfC/jihZYJhl3Fr79/i8X/4y1mkcYBAd6N0YY1f/0Pb7Hjhlao+hOOOUd0ZCPYN2Au8XM+
5gMKlzeZ2eIdA41Szx6PnsTErxejQTXkyIdYFwmhM1WBaTSaPOBMwZpt7QZ915kRvM5Zj1PnbCQQ
hdLKvYeNI8tNl+gfHVFHO5f2KtZxSr3Rbk4hYiZgp0Z5sGpDewumx6J19XNroTvFUilOqklor7Tb
V6Jpuze4Iz9S8m9/xfmhqYx9AxL5IkU0V5oFAY21Crf3oERadYwTF17eCDb8GBioPb9e7NLa/P3l
pMblev1pOSdU3RI2wQKqg8WdCuhP13NQNDqYuZ6vkfIGlokVI+1ttNl90MEw8i1AuWPXHALcDVEm
xD2ZXxyNM7+hQimw5UPrlPuWf/n0r5eybzbF4Hde2dAXsyhqXjgq7GiHat9EieLcSfvxkFX5KlQD
cRzpBu5YPI/dzBJC6YKEKLriUp7uqQYRVjHoLVaMWy6aWZxzUzdvVdxCwRHOsGac982FwLdRXLSd
flSq59L4NVoIJSihYCfOh+XlxCx0AD1tjSKpFA5dGSd70LRRHpypuqluDAsEi+GKJFh1hgFMUJIK
dwMT+FUPhhM9Besa9UHzaNn0jUuid5eXJYk3wRTIUd4lXqdWLrQulUs9Gaic9b3SJP51HM3wVo3T
Di0Aw0S0706NptNVSv0Kvk2/lvUwe46M+GHIp8Ybukw8pgG++8iFTaaqnNncAtefWeEi8SVtZYz2
yXf0c4/MN+CoQdPCKWD2p8nOkk2dZPlHHw5vbTFUmI+L7BK4aonL2cw+iqR5TvW8P9fBGN2Wl3wa
d2pY6scUPN7APFKc+hHuch8pPzG6Zj///q4z/q+HmNhAm1hJWzcc3dbVvzzE9sRUemxt5GMVkG1M
tmk3FfuqIDgd/I19Ea2enRIXgXCjc4wK0rajqIwP3VgXJ4PR+j5tsk+sTnT2EAM3e9KAv/lzoE1f
Bb9IyeWYqZiEpt9ywOSbGFeEVxeacidHoN8zyCJZanTPy0taBr3nh3pN8qnVvRRIo6s+nL79/a/M
3f/X04FN4U3lxeolhO5SaP75SSvdpm8dExGoOu/1Y/68vDAtXUUB/rNeN7WLHJz3OhGYh5vAguCB
ZkMLqTdFF4evolezM9rQfpV3Q/jqZKF17DubJJD5q5ZvdYRNANmtMXy+Dn7gowRZY63PPXpvyQtx
arCK623rl/LezeFYHK8T/iekLMuHdQlQqWFuzyapis/BNMzLkLPfjY1zrQpHwW7OGIGafkeXGokh
uYpaN/TwgcpX2kvPZSTp1Yflr8gvUZgG5UcePxzqIPxFFi6s+3jcTrH74YsYbDHEBOaNI2lANRXt
uv3dKM5n1ulIrWKgVQooVAQkHwNmUQxe+dz7gUA0kVWUyfF72aNNUo18Z1syXg9GUiNjNHduLjFC
JLi+y6Si7uydR+dg+dOHCyEYxWX4gHx726TZNaq696gS+9iOEQ0bO7fErqsJeOs5erF1Hk2s4YiV
vK53HionBVLgK9+nrLyF/WRhGQ7Ci5IywolsBMRKo6F+jJ80uEhth5tdCv81CqO3Snm2rBLqms2k
wMRgV2XNR1OluJKs/huTIk5XmOwievUrbVAescP7JJfRxTLT4SUyFXR9lhfW/U7vpifLReymvAQu
RpEgc8HUFLfYbootfAHUVkikqAY2bMY5bASCuEvGyF5aIeGpNH9X6dk3OkXGhrTsaW0ker1SBWbN
xJySPY2MGF6y4azxc5VGhRFOM5gAK6CvAvJalFLs3UhGdNdcMOeF/ElgiKLYzq/SUg/h2EaeHgam
pzWpf5B3olJqz0yU4UF0yKdIpsSPmT9y5mF1ShGrR85Lpg9AA9Rta4qI6TOdpQTGJOzGdqdVSb+p
BI0hvSWGQid+ryPBW3QKkG2J71+QSdgiKu9BSHCeXmsJcrgW5Zzu24wYkMGclSI+8ZvZ28YkIMTX
MUCXLZLDsiKca1Qf1UL7DJRCPcHxIMI1YNioTNmdccMzIXxt15FjCj3S0osNGhquZTcd9EIckf0W
q2iwrk5BfhPXU1kVJcN9YAcM+HXM+fH0OlUYA5mLteu45fNsiLYHkiXbCx1H0xAleE+NZN8NgpER
CXVh9uo2zveUbLtNuPdz42Lhx9k0jdrshqGqnlPV/kwA2/fCDB4H2gaozFmlTd7O0rIujDvpnyGw
u2rTUymyHzXQ7CjAfDqxhNRhAVDJNffjFHlti+QSh2kxuNdWB/lYt/oOpMyqncpkzXz9VVHV74oJ
gC+X32ZswBio+1kLHz/T9CTMtylx4+f2YzOEj4PmjMfmW+uSVj4U7vtUWTs3pUE5xR2tezYq44Mg
t5+B/a4pdbsJe8iAstSO3fA7bpP8PeUHR6SBSzTv7BtgPaNSH7GJOwTdICnRyxnhIPI7oMDvVjxp
IEBLd0MfA+A2DjtYaaD9E8fsPDtUtEunDp9ZPmCZH+h6ixBir8zhaLpshEaL0otBlX5UcTevodX9
KujdH2EQmdsJwDF9ScuGPV/e3LzPNlbd7UHZ/6j7JNtFEYE+Y+A5hIlvJ0Tr+0EmKFTc7MMIx3If
FcnrVFjX9Ogfe4cnsEJynpY8aSD19K1GxwKqjevuS+nB3//tKNuefCKvm8As+VnKeMBCyoDjHBEN
A2Ti9PbTJoegR/u/149F5j+BfiWWAR3n5GAq9z9aM0fP5OMX7y3do/h7pfRQLqQWKZfBFnurg1XD
vh+6IWxt1TeP9IPfyNmBtSnHB97wzwikzQqdGr50Alw2mLQZMLW3foBPYtGBV9NqVwB0udgW4Y1S
L3gTyIwUbYhTyd61pWCmjrnGxq5BlrKyIpLrTapWg1IC9S1tz3URqMUmI6sH1lHzQtiAtY/1ouQf
sxAoFb/b8OJq93C0PlH5Sy8MMwBf5FihaoFaovnppaIz7Jn++A2QNWW+3mMZJB5mXVs9IgNgmGtN
0cN1F8ITqHv/l2akvx0nTN4Y1YNAlgyswim9ZsZV1CSdKeW90q1yJ+MHjMK3sPFgJDxjTQw35IY8
2Y157nHGFlE0gUGe6h1czN9NXYWksg5MRa1BPhIPhJWmNn/7CeY2Zn7x2nWewMKOeyIcnVVaJOE9
wzScCNHsGCScyia0MWFAMUrGpl4Tls5d6ekJU7zW0O6KQ7mXDxREqADVUoNZbz5rJgbuiLEa2NPk
Fo2qhutmYypxfCmAIKyTWMu2dsYIIre3NIDUnf5f3J3ZcttIt6WfCCcSibmjoy9IcCZFipJs2TcI
eRDmeUrg6fuD6kSfsuu0K/q2L37+pSoPJAFk5t57rW9pkR/HP8hqqg9RxoI4zjHc4rpm5kPoZq5K
sUFYXW55FKp6+O6V/EM2ZM6uUuJbVLkN+opwg8Wvf2az/VQPcLSJUF00PtrFGpFVVCJ4HMh6ezCL
GChjkv6sFl+6x6hoBHyydkzgcUlMASYm9YKn0trmRvnd6BkcdUnxYozyMTCeEqIo13bZfmK+lGxG
14Gp0M6XHugBlzrYRMzXkH8UOLpRzDKg8A2LhGsLKQ461cUbjeZU41h8arXqdWTAwYnE+yZgQzQJ
M/UAdDnd1/b7EPfngU4HWmAX95ECYhHGNLDwFEKMjQISpLgoc5IYCCVTzx8jZUGvINcV0kw+XXqq
57XMzHEPDDAlRmSMEJvqF2EF91kRZiumnc49FtgNJpcRK2saNtdSaQj94uQbLqlbk2jOHpt3sEGo
jSe2MDGh1zjR87csR4MQJiRolUqeutSd/3rBMMLWxOaHUDU7Ayebb5GRUoH2uP2rJ7qQxSlMh/xU
ZGZ+oq6AVajcd0ewrRM4aZuWu3UaRPtdRJ6D7Tr9qtDsbs2mhZjWn1jzGOLY/S54kwNxHAQ3cbRa
OAu9Mbwm2fSK/bBh8O+k+zhQL/jAvwYmkermkB+GcilxW22JfcV53iRpvQXRs4q7CRMzB0VPhzGu
3Ne2ok2INq1xMhvVNjL54UdMI2JlWB0EGzSrK49MY04VeP2bEvG8Vz/aZYGo28O32C0bH6ZE6WCM
bjptk/OWV0M14lxJ5m90+2xwFqyZDQhqvyZud5MXA37HNAj81o3JRgzSz8arOafO3mx1HDnMYYkb
QWmqAXkCw0HISDXeqsRae0ODaR2KcG8J/Oxl9CWc2oeaxmMTEQ43VPmFBEN/asKvkc39NwbXBOWm
A67XIFxrS1BJsp4wIXkiOuC8X6Vt/wNvAWJSk+5w+Qyx9jntlEI4b7x407gO1Bius97djLb2Lrs5
9CMz2DhSZj5TXblyqmGTxvXSgT8Xc4cQryv0VRwepZcQrKu674FywdNAJwxk/6qEC2t5PnY9zYOQ
iiZrGcAuyEc0Fy/z7FdeBqwKf2VlGh3UvX7isq9oe/CWGJFskK34jNw3WoD6lRTlcacH3SoxQepB
6ENdPXdoNwnn7B3JI9nNwA/e3Zz7Ab2SCdxHkQ8QLS9hXu/H3nIOUyvXGGBxwIo+wjIEQInjU5UY
PYJsmTEzqFbRs1TNuE+LAV2XAnzTGLgVigJ7ie4Fq2GGQi3I8Fp72UyGHITSWue3tgEO7cm1rpSv
nFILDkdTd5sV9yByJbVyB2erkSi9Seb6cxwM5zHz9kkc3PIcLk2CpcZHChTvNM8YOSbN11STn+d6
U7Z9s7eG6FoWXDd3bHcu0ldm3rQKelAoNrvUphU2+vcUN0Su96zI9dfRJXtMVRzkEbMu2Eqs5QrI
BQKwlZ5yt2sBMViTiCC0GXcIs8Vq7EjMMavyjdqUBQfLty9zDrRyGYCKtNjO6He3TNYZHk3ND3L7
UpRchLynp84exnOQGGR2OCgtU2KkkN9LyPWcBgqcXTZbA1UQosFB1JRvfsGb5BhfdihnTR5jPa8h
cka6n87qMbEKLGtze4VaPx5KgR2W9G0chIhLSUU91dMMh3I0V3rYX/CxbdBQ2ZjVoXHZrcOajwob
PuV8tEUFBkuYX6ap9/PBO3u5/Tj0RHkFiYt7o2pMH+6zBs50QGEDSnUaWvxC2UbDDQH+HNlH1aCX
NePeb1PxVdfG7Ajp0Fi5cf21LSQcXgHbKZdei77RvAbTFxzl16SGIqvNkbPWqAtsfX7LsIpuGim3
M7a+WGKbzfA45hKn3dhFD00I3cLGMekrdwkqxAC6IV7BiJsfxKZiV0WYJgz0Yks45bqGvMXQJf6U
iz3n+mtqGeEt7NSLyaJSqSKHVsHvch26aMGjUpqfiugOdNmC8HQf4mpcaWgPdzmChdXUUAE7qTfe
sbcdBo9WO0hKHUQEYUsH3SKHItKGjY4weS/wMDusL/tGjwdq2a4jwDBGs10Dl3E0HiDrsYH8wgkc
U4aJz93SkGxYL6k09+nQWr6G6wRSmztR3s+vJOMiuEqBXVR2j1XTXPoJxCeuI3lOU03flYH90ufV
LYS+9SMLR7+wtR4Ar7xFHW8DM9ilqrBgTWDPJ3EREo1DLuEsOiuX1LkVESCgO+PGbwvAakOHizH3
qHDmasM296mtzDeesNjvParZTDSYRESOX2CO3rKQUCB8dLMBkGVGvAuIaZv1AaKdgKMmgvBC1zVi
gTuEodErKVz7auQP0Hrq7w4qCgdhngMDzmVozT+SsHoNgcNAxO3PfYJyUGD8CFAC+O1sPuUoFxqN
mHU3yJ5TZmZREp3MFEqDKyHfRha6wCCcP0+l8aye6Vnh+GNDPmp2eoiZd61nbay3INa5QAPRA5r4
otfWA9PdJdie5QpF0M+QIykAGowu+a4bB0jYqjhASziEIwk7adE9yBuRktWKDnK7ZbAxM4bpWSQZ
maKAZQrRDcYOmKlcYWeh54HPif7orZ7FxnXDkDes1l7JmtckILL6mJz7gRILHRDLhIF1TZJnEA84
CjFenDnUPAUlM5hJDpt2dIYNuvd3XbIuMrCx6nQ7jsFTMEPrgmghprhGYZJlaLZqn4lock2b8ccw
Eq8O9vlIwhxKZQTB1L76ibN1x272jujjpVb1cILAte2G5j0qVL4Db4Z/UHxpy/ikEbFFz4OlKOwI
Tmp011iFnmBaaHk4ROzNMEYn7lc6AlqmgVy9JMic/Cw23oypeNOqgkHDkK89h+fMW8zUzKIZdgBQ
U2hUGvNmK9JsTYuLZPegrYlN70p79nMXipIsw7sAm+YPTfbiEBC0aqIKH3EdUNtGg83pAYAO+WVo
1mIExDO3I35Idq0b52BmWCbYxzpYJMGSHGAZWcsv5K8bsPrjhOx68sokjhHz6Di5A+XFmn00x5vY
DTmbhcrZ2PaLpUXaqZ/oUIvSQNjlmrzVnjhTr3jK4RvxE76XmD8HYI22sUedEynn12Y0BihOEEe9
XjvHgW4feIawPaI9OGv1DqOpSYENPCAL21O10MRqYitWBYeBDejA0NGsbRQDwS/io9n3yh+E8K2U
FkHFKAqRYf6uOEsP9qtmZyc0lUmQxscura+Gm72OaQFoRQtvHdTTrdXoPyGc3ZK5WexsiOzbqOZM
XcNVyLOvraa2Xj5y69Cq41qnX6Po2o1gN0TqUj3V484jbIRH4RPkf7WZwwH4UWacVQexXcQcRknN
Rimse5R4EC1Q4H9jerOg2aLoXEeB7+nWE5GI8e1eDQLhZV/dqxhCkizSkwq7S/atQDcWKI+HzToM
2YRk1CbbEsiVu7XBwBWLcVF/RuMX93KbE9SKF9zlh+It9uoDUtx9ZUo0+9gWVnrZHqsaiMKQ59c5
NRX4Ohy6FtXsx0+pYoLcOtql6O0dKTAhjEx2pFH3qmOhy09FE+IjYHSEuo4eHU7aqjFCKrfkOXSM
dl0hMKE4GYBORGjKsbobZU3Lu5u29iB/KpLpjuRw78YUzIAZ1DvNQmIykNblc0g2yKmwmnRfkpWc
pRlYJGyFEMxxjqmG31S+xSNtId5Xvc4U8rUMaauX1Hjx7DcjYgJcGT0qNajIEOHkI+B2TuD0NpiJ
DagOmQ4mnGzUKF9Mu/mMlI8GsIc8PK+Se5gjPYsK8bPNPTYBM5xXciYMQx/wec+i9ml/Y9cIaPAO
9jU1rJ03lFuLwnwfhtsOu5kQ06lJa4JEI5CHGr5UMdhfdsQjvqYi/Ga7BRZX4ih6tN7c7nA38kA+
iqh7z6Tg5J2Er6SzbZIsv+kd7hEPMTFWBWyGeWiDSWp/pPp77cAIikMWEehlrqMHCFfBGsBmhBKG
8iItgBQISqGqjjdN3+WPXUzOnRcHe7z7fXgUanIPVot0ZQBPnSoZsPw0XzM1RT5hOSY9fLBPPP+N
n+uIz1WL+yoyX4qctCvVO9G+0m33wUQAC98cUIIxYSNAMMZ00S1vpBntDY2LZGlPeoytW8XZpRqp
vZqE/kC/ZGTNdHRc+wml+Dm3mL4HrveJjZRVKko/OSOyc81AQTsLztgBLX5H1VdtYhUrFN0kmgcW
3d/B3CDGPOU6Z0FyN1rWY444OkwMu2rfklGI07gUg0ln7WzoCCEdF7w1UPv66KLmLtvOpkvSXdBa
26Ihck6NBioBuhOGQSk/IlAZ9RR7WVCuU9Cq1Fl1uHfQo5dZS4u4rWED7bVQfzIA3MR2g9s3S5Dp
Z55PNEzDcZasKjavVSmHiRVt/incogd24u1pBFSbdDSbQ4KoD2BGNfDZ1FscDUDlsJHP9IBtI7xm
Uu77qWOdNNPPGbTGfsjCJ2Gqw6jm5ED2WUDyQP1l1KA8dk9GY9YXtMn0y0DQaMPOHWW1g0D4EOn6
zdNlv+JO/Fn7tsfFSAVQbXZdZ1Fs/WSIseI5geJscDuJDI09LModmRs7QDEm55o31jL+YgbzsyOP
U+5eJz2GXBw/xZxIlMsNZAWsnGPHA5hhqvcbHeF+4ZVwfQa1Wtgf+hCfZAMFplYWHFWu+cxcdG/N
EMjb5hvbgbay0RGt8b6s29Y9N2Xv7RgWvnfa/LOiB+hTer0tyYmrPMajpbU3ko6rY5vm+8zjrFTg
SIeIwrwc3wD6h9i9ZKM1b7NueHU6BJplcpm9Ue6iGc0vhVdCJJn0PtG6psVRWiegfjRSG+dNOVTL
sRdyWIWovFaMP44e7ctuSmkDeGG7CyW7sRuV2zBhxFBHerJNA21bBsK5SiJOpW7RusPXx8DiKfD6
WzUveG2V3zP9MQnH7AbOqnE4CjkLS9lpwgIV1Yr22s+0tfjuMlpZfJG7wW0fu2R2V6TNSApn7QX8
CKr8wIR93dfvTCBIcIoyH5SJvI3unK8G03nPSdZrXP1qpW6/6vEKrVqb4zKjTXQ/NbLZcdFCK4h9
nPk+c+BHfc95pQ+s7OJU8Xc3ncxdnwb0b5ZiRWsnIOmcOscGDV5n6M8kuOjPOsJjHL/xqhCK8ZJL
jf5hglaFmG5OPx0LuwjvbB/dgWk994CJO4AIKW2NGjF4sDi4PLi425ZUBAj3VUkZM3kgbEX3gAGR
2iwsz7HuoHV2R+LZwRdX2qdirN7DhB1ILy0yKRejbdkE027i5LZ1TO+nFSUnWbtkcuZq1fToepRe
Rbeqzgr6lBXHdprqmxC/vzaWp8IGyy6jmHZditC/yDHo61XXfU/wjJUwY4RRiF3IbHTbeUw6G4ue
ABE4jU9wAF7lus/vHvSuD0NoVe4QW7d3BoUbuJ4jPTBiDgIH2Kcv+feFfrWbLj50oY3ZjmxdYnXt
Zt+5nFn75K3PO+uWJA2mbLC9p9mKXt1Wi+8fL8ngZtvIpGg3PPhLhKo9LGlFd+oDZA9mMByHMmAi
HVvAMsui2BZxBC5Vh3g1upVx6zNKCf3LgKrhGOH4e0znKnnUOMiCZw36/fIfQSGaR+A3TGMAU/lD
nTA2rUztRq9r3Fh9avuqjjpfG9t26xDAd19S+O5Na/IMRuODSK3m7pVTcOLDv+YdDIwQtsgRL7n7
FDjfw4qamSE59lC2s7NuaabfGGYN4GKj2bjWmjEgqMNRFzHL4SnPXia3qu/U1ONTJAziCUFN7T5+
FLNVrqSJ42rynB+YMqgviaAe3eI5s8wG00v5nnqFOLt12zy7hXTQMeZwL5b/GHY1q3Y4P8PCu4s6
8j6PUu9oSNe4aebBeLZG5qlDLLaByxFUJIbaYYtRZGWbxZMMuYTUIqzKYVs8ObInxhN38kNucruk
wJmJ2nPLd7kEGyFszC+RNTDYmTWbRJRQPXgR3MKojW6Y+lsG6M6bMZj214YJ17rGONCkYKEKkyGH
GuwfARX1sumYPDRvKou+hokYXqBQ6mgDnMfE1XScVl2NfgrrU49Varf0T8+RVSdHc9HqAbE4V0kO
L7WR/XvTSILpbHF3tZOM6V9gT/1STfkWYEh9Ng065aY2HuFrkA9O3qOmWWiHeiRpqnlwEsbKHUPX
Ne942o3dhg5Q89J0Yf2UUinp+gWP6PC51IMSJeWDcKyM7SAfSVH1Fki4DImMYpJUiPAcoxzzM+sZ
Outac0oKZKNNiEFx7p6G4drSCPckBDnapFoqL1o2HMKMr54vJcDZnXefcgvKqDNb3FthjIWNsZSJ
xxJMQvDZ4rh1BJzl4lp6x/ITrjFKaPc0aZ6nUZNHEC8pTbdCbTqjis60Vx7HhDiPQCgoO7GSF+S2
ut8kSOIYkwMUrQmJUySHNlZCIILVEIJTa9YjIYjFlQb0VsFOeSr64l6klXMaTDw7Aw5vlyYSzElE
HrIPz70BHhAO+b2ZPgYpkrGHW9ZnY86tY92z7EdWhoCUGBdhuqfcY+5RyGHYGrEWodI0C5TK81fW
3wAzrKMd+sVLaHc2AAovv+tTVxJWwAyztF+NdrQPFta4VdUpkycBaK9uviYcFx6AnhS8q9zdzdT8
u7atb9BN2n3YRO8wuN2Hj5cCd6lT5xooMaBwgfsT7hSb6ZJQXDvfUtoIVlZVzAVcRrFKmueYvcjT
+uaBrJPNJL3wSISetWk8XKpseJu0HfudS1SKX2mO48MROhhhOK6pppG/2LeUPI8De52HFlc7VxEq
mCnU8n3Q0QedFbxdzYyr9TxU08mBF7TW7ZhaoF6kvIFqQQPo3SHOHbAvtfE9L+BZEmye6634nOnT
dGY+iAgiUemThTlVNxIXsAwvZYxOWgs/N0NePDp5aN7JRtQAHr+GCFm2gjEKPisdBGfZfhWlA/UE
y5gpOUe44WQ/uigqV6W3NHZmGrWt050LmfsglpE6AuC3UykePI9WTF1Bn57TorjZAl2XY3URhFQG
/BRbzZv0uh/eVZ/H6p6yKwMl48RVGmA/dcjV0+RkaFgalyyw3MFk2yPhK5qnPP9ZhMWenMbpKjEF
vQSj9kOr0aoDc3qIFUWFm6YH4ESk91kkm0sruQjwTtViySR2yzrXbus+JDhgiaCqLnMUvxgdE74x
DfXHtLMZxc1QQjXDBeGjQn1X5JV3KYYkZ8UDcKz1Bg0QpLsoI6pHpDDzY4gW+T646tTAiD3gUSPk
W4+jS+GY4cVBmehm/caWA9FnOOjPVSELengw/q1IjH7KCrXzjGl6nJV5iObKeQhVO25LwmDOSUIe
k7sEEy//Hp51gw5iBRaI8EtIWWDe4XhJhV+0ih2WqKSXm3aqQWhRVL6E1dJbT8zxPBWmc1KN1BnN
DAwoWnMBVwTzp8wUOy2S8du6s/TxouOn8wGHyrUuFp9zpvFQ9lN6GMusOH28ZES+HzvAvG47IoCF
rUpeVvLNDV56YoULCDtLKpGieslqIwAdEXicOGg06V66HQhceW7t1nsu6y+SKdvVnN37rLPEF3Of
bQdVmWie0TJOrrCOiRE+UM1TG9Z1/NjuZ+b54Kn1R/piGlyYcdv3unHUysBgpN98mply7yLQNBfD
cfNNHvd0neoih8eV7yPkPetpzp9zyGanghYZOR09IkTTLK9B2ldXC+/yNdTzvWyfo1w1pzYN0M+K
8PPYWdMDD+njgBnk3aUQrdvQJ/VgiUAme+K/zjnlaEGG7T72BM+t5FeSfY4FI3XfDnLLtzlgHSs3
RGAs+h1/GlhdPHmcXd3qxYGXSsQgYavKIASnlhlW/AS9nykqcWMf6ljfCvUMw3XcwBqrtrZmH52O
biPPVQodigSzWPT4TLOFnWNO7ZbfEJ5ABDvrpOucZ3sIdogayPLjyfgUzlthtzaYNftnRnBKrqLy
rkfYYankKn9UTk6NopV+1ovJbxx7YS9nwyVQG3twnzyGjXCFrCfDox/VhPEbpG66gGGBEz5A9NKL
q1np4X5qxFMO//BMEoFcN6+Ng7Wycnr9OSiwqFNS0IOdY+/I0BOaH2V7PDh07gS9bLJ7vU1IYAUk
MGAKToYTLwiSZA2PutzSy2fSoKOI8+qEuQjgamedzZW8egob7Eym6d7Mw4GMWYzd9aClN2RvzPqb
7uHjJxnUiyFQuDvSMJJjGQdvpgWNJ2mg6MkxIscgmkFNeh2hs7pe3Wuvqu7m8ANtaHEFD1Rcsojy
pp2tcygrXhgzQcmoQhQl4XCTCI1ubup2J5fsqNDs78Jp4CkG2fg8Js8flI6PHwrjqfI0ec1C+Wxx
Pr5U0JLXMpm9LyQzHyhiBlp2YFJbqw4eW2vKH/+sgGTG85vU2LEMx5QGPQLXkli1MG/9Xbpdp9HQ
DgECohjhC+qZVjyS++GtHCNWGzOpuhOoSFTVegGMApKXX0yKhyiaoEPAcTQC0W/ZUsoVVHuLruo8
0kZDsxIZn/IkzGhK6OT4NRJlYVmRHKDKgPZiY5xoSC+CjS26e8dFbe+k3YX6pLxBQr/iWRouHy8a
eXZ+oZDTfPwokm9VzKA+l85wCmDDtkPbYpd27ROinOjQxFF88hzTOExkuhzz9qs1sF31tY3UUPQk
PpKF9Jrj5eoSN78Ny0vUcm/PBhCOmKETUpYozbYGtB8E+Bl6Zbt4yYbOAqFioZYpB4Stgf1J9Q25
7oD2aF+n+5kjBwgN9KsUzeAPCs7z/DnmF8Px9ppTLSM4cULCp69Aebu7bCiJpVfknJRpVjxU0ABp
yhFivZCb7phEQ9/NlLP9uPMMeOpkE13qUL3KQCWfGMng31BZeOyMzwphzf3jxTU5jOGskdvyVEZZ
9gBrsD6nEQw5Ryufqg5EyZ/vn3+Ihh0b1bXpOLZ0pWVLW//t9ilipxTD0h9RZD0FTUxmWmyUm29D
Omtfehto7YAMx+8FvyZJuvGYeyxuEprQBj/+xAVLtk6qKnwRiXWJ3IqU7TCOb5PTFGsjGmjumE2A
z9r8hj9aUZognCCIkRRU/dXDUgighP2rheA4ZGlFJvICsaiZkOs6wBN8A4c/f2Rz+Uh/F+fzkV3P
1XW0Grpnmb9/ZFG7Y1fVHYlXfQl3bbZLP/Um3xhKuQl0yAqFQuTYSsprPZDi7BSWL9ogJi+8Sq6x
QPhWiqY7gmFaVZ7dflZxqR3LWoBx5nzxBSIaI4/hIe9TBPETEQJuye8LI/shat4GEXwlILx70CVc
FL5VZKSluhocHD9HZi+OJBR8dlNx1HNGGXhQgpOeo+BkapWc6Al8piLKn/78lSxrxC/fiCukdFzP
dPhWsOn95vAJKykj+LbEqRsQymkk/bRz7T3WOefX2tKg11EHDBaAUZ6y/zTbflf/I/xZ3v76a/7u
DvzwD/3+txM6gv2EgYVuiN9uQeik7RgDuCYM3nzLNJI3bPMwAD/06xlwdaprR8lINWs2DGHJYDDV
m5m53Xro+nb///5F0KCQwiZgjKdC/vo0sAxqSRkycSYc+YdqG0728SEdIotBW3+yI4HW25z7fVnL
/78txw46/P+743gLG+yt+PF3w/HyG/7yG+Mpttzl+3UFSy8OKMwzf9mNde8/LIy+hpA4IS3Br/o/
dmMHT7FnC5NzHTud4Qn+03/ajS3vP1zdYkRo435wXAt36f/6n7/cfe1vP/9yN/5q3XGEwMZneB9W
VXy9aBR+vQU4jOsqMc1okzeJecDTcjOtWa3RbEMKtxBLQjv1G/immqhfEo1YHFwH1bYOYcjHfYvq
1EQf2Gu28S/rlvzV6rC8M8cmytHAXY+SmJ9/fWe9ytKoUVq0AZV8tAgQeTSi8ZprN7NtG6IF8Zco
IwFW133qiaP+SvHpk9DiHDQ+BDF82tHQ8u1Yq0uGZ3lfgstwWI0uDEoRXSrVrcGDeTvIGZCb24ak
QKM5Cwd1ehkN6va3G+K/eeqN5Xv8r6f+49PgLLct9LMOxxf3t09jkyI3NILIarfSjvBWUBMG7ia3
tBdhVfNng20JQzBdqFZH/tDUJOjlQ6Y95UuuOkQxvyqHgOqNl8Izvs85aFSt6pwrIGSQUl5zpypv
PnlmB3EpqJgB9btcGORuR+13LalsEhjOhUl8maspZFXDiPjMq8iRdeniw22He496YhMXXbHDy4oK
KZ2yf9l+9WVB+f1b8KTBsY3NSAjrt5U3rkKzGJh7MPEZqXYaegAxo4UPsCJ8TkTcIvd2yqhRpTtM
AEJbe3TcOH6Yyrza/vmS6L9ujH9dEs/AUcOs3TYs+ZuByI3LuE/LhIBXc1K3jxvKCq3i5uXNBpNW
cFpSDC7E6WCDMQ8JHqG/oCh/fhvGP+/zBUIgLQPLmU0I0fKE/s2MGFiRMhR+kY1Jt38XJNUioo/U
uqV9s6UrQQy0mA6LvNVWJJvp+bDXxuK5cqYbKYjpfTK15K7pVCuD8QN4QLybTJCsusZZxMmU2mWM
ucoWLUAXd8SM8rjaQ4f6UHvrHEVUakYYVoXNl3q2dHYiab6Tvjuf0jm5O0kBkS4X84sZyBtw+X/Z
ieVy2/96Q7AsmsvndnFysRz++uGNSpiS+5EPv/RsOi8Yj45ZHMgjyZ8a3h0oKiv91LjjVuSKyFQn
tPZjaTwpJYYjpojFV8BIMRh778G1TXstZQW9D7SUDN3kAZNBs/vz9XKXe/TXt8zKDN5bpwJx2Dt/
u155WScqn41ow4IutgxJCrq2FamXRGYcynL4aadqNTla+gmDMaMQpudOdvqACy3MAJ87kngQLxHX
Ubmf5TS7VxvR7gdKSrgzg06pYY3Ms1c5ZaDXiVQ9CiiKa94UudzakO6NZAR8H4NswoENHSGn6XAq
TGNnYJkjTaA0d4EM5xuerKVgoGMOj8UFRpeRPaYcGOP5EByQbiY7zfiJpsM6DX1vnRwVJ8R8hO01
Y8lHmSImUOPOsAY91+0cuIieOZA5p9OuyyqbdIY2hRdjLXMx/p7ZBLIi+TJO+pxgbhbplvpe3YZQ
Y56VGj7cV/NdG5oTlqcSR+krsVrhaoyp9wlTOMdltkmBMO2yERicDeZrjGhZOSSjEz6e8JHhDPKk
lrM6mxrdzz9fWeOfC4LHBu0KffHV8v+/LQg17Q4iH9D7eQOTPENnbpN2+p5cYpfV0G18a9TKM+RW
sqq648fbcoLYZ9DfXYGSxDvydMrdbOp0Hpr43sm8fWlK88ws8ysyVVTCsNrWGXSRx5LCX1akN4lB
q9bI1aJViAPunRyOJewvknp1anrr6798wn/u9gu3Q7e5gXXbco3fdqFalP0ssAVussBmw9FnwmGR
cBY3OXwTqH0S3OQPXu1AHIGluMmSqvYzAFmA9PeOTlpMobnEYytGuE41OX7SDeLbstxjeilYthLj
yck6dZs7WJBZExkIGDPEp8tu5cby0VqCsKIhf/aGPCU1fAkZSbV5b02kcowt5hk91MRuyLvnP39y
c7l2vz+1HJg8Djv8Dyv7rwtNmZL+I+2ERTRzoq0KWAXjxIt2HCZQlXjxDVOSREsd9BtxLCqvfJy6
5grcNubpbs9GEuXnWeTBhiaKdeL9esfBNNU6JFx9lQuGTTmyEYMijLkZSInEAMWguzO5rpLilyrH
u7bh9Ozm8qlzu284V2lvanjiMQ+1e7c7pkzbN5Yp8q3tpPZa2HZ0qAJwSYmXkLi+PAQZi9sO7Cy5
F53xL3e//OfezAKMQFuwFpsLGOfXbygysHUQAxFuOI56R7Fo/bW5nrYxATigxJiBFmXnQliMX5lL
YGbAWrwNUpJXNCK+0raJro2mR9cxSW7zpubk+1LKAuk534bgDHdKtTg5tfmw+fOl/W/fOKweKnvP
AN3gLRvs3zZQodMPyZkqb8KKKUaoYmK7Qu/WkWd8DUtD8w1t/CEBsq0RtXlMTGsdQVNShD3TdHM3
cz++tNK9Z01+cNP5quWw8voFf8bFfaIlRADf9c/v2fxvNhHKT2fpYFkgUH5HxGjKqZOYEnpjtUeJ
W5685NfObVFbJSTGQxofz0RxY7zrcWwCvVtF7QHeDTbR1nE2pII82838mphxcMea8VNJKfY1cstL
PdPks72fZIeH1255MYN9qXCaK+Zhbpk/E7ni0zvryJSo8EubgftQF5TlY5zg7igDsnFbUiNcC+l1
2DYoviaglmw6srHPsEC6o2LLcxuyLP78pch/rE6c9qXBzNslzMvRxe+9PRDoZH64gW/EBWwg2HEb
Eff1kp2xt8DOnpgypmVgnSIsaVuXeVDbJt4unWvXz6LLmI1XqLOt7zYFTq9RDbSnRX6wERx0ibb5
KFLqfuC66i3O+OIncBbr9OcP8c8ra1HS8ZjSZlooUvK38p4Wz9ROwQjOUxnOuTFKFNVB2J3DuL9P
xgQCZnJ9rxp5nBh9cVaP5MXTOPk26eMwdZfKy3UU2r1DUlSJGMay8aGLINvHdMOfmfv8CEUQ7mal
YZvq2u6IDN3BT1PQHbbs+KkXzNssvaDFTdpA0jgjee4m7jJtii64NCHzSutLMXFWlJR15geFkCBi
l+nuRNhkWX/qCvu9Rp9Ks/9fFpmP9uwvy7BNrwEBMmddSmL9d/96zOwO0nLPKahmgEOUp7aiC7ax
EZ/edfiFe6GFwjcqiVc3MQPOL7yMwnxDPAcZYSrpwEVDeDFVVfA4p+aWeY7cZs6SWt56n+HEp6d5
0uWhztTaAJh3HdN52DAhQx08J2iJBhCitgl9ZHAbLOQcPFeI0/83Z2e2JCeyZdEvwozRgdcIYo7I
edQLpixJzLMDDl/fi1A/lFJlUlvXg0ylW1WXZHD3c87ea7fMXjqgS+rG1LqQwCQDy7+O3yuejlgm
ugv2E67JTvMX29eZm5XaJdGKOzFyqXNFmAB38ol93L/zDCTMsZYkf1nojF/7VhQswrCFcNjCIdM4
v/WtIE+YWHUzJ8gISqVrb1QrtxwPvYRInwzli1jqlZnoPk5KHiVjNPc6YGL9LQ756bPBn76kaB/6
GsSjWcBRNGlT47X+W8vx92KXC/V8GEHAGXjKn4tdo8QaPVSTE/zEtI6SinNGaQcmUOzRCjzpnraH
+Ze9lRq968pXr7MM6x35Lmov7dtS9NOOBNf4HTnI3gWb8dSmoXFJaGuvxPLnCKa1tYQneeKsvy3J
qA2U3TnnRImvGvOADb88g/cozqNLNnaiJIk4k64Y4SxlhPIywibNI8hSfT3pibgts0T8rcD8bZEX
FPuA4cDGUdrw3H7dmHLd4b3UMsQupIV1k/9PIYmIc0d/XCd9ilukD6n1Qo7APPLyMU1B90KnOHma
uPk/dFQ+dR6v748vqLNMVllUb9dO8b82yhGjuKVYTANfB+exTlDxBGaMuCuV9PlpHht7fHCMR5du
iK78+jCHFoipVMg9DGDmmkR6/aWcuq6Hv64ItB9dBxmg8F3DuW4K/76oOJ8Mizc7kNnSo16ibFKF
V0zocLz70G/v08oZNtcvD+XIOfMHPMkmGGcdcsGqM2V5iIBFAeuwMojnZXzBB4PcH8nzlRHl9nt7
CZL88zr/aZKw3EzT4BAECs+BfMNt/fXhTijSfZGkXHea54HwVLyum6g5XxcqvTOxh5CcuUllX91B
wWRvVUuUBomO+DrYAqpREZUSatmx6si5DUvnpKX04D3NOs6OGC9VXB0aiLEpqlWYALE8mkSRba57
1uxmVJ1LC14fuhgxtTR2MUkUYe90wSjLmGaC+/Dnn5jHwo/06VGxny3bm2/7vNKf3meC9DIOAkIP
QBZIK50fnBTLbiaHBb6MXDTVs/kL/LY3Vtz5IcqX8EmKAcGuAxUhTm5U2G5c4CAXzTEX/dGcBSza
0+1o70o2sWt1ZyB6FX5e7Qmnt57TnoidocQeXgsSq/vZDDpV1q81JfhBghrCMDDnL9cuEgtxUqY+
c3LvoyzVdBhcFzBTzXl5qa1WNLVm0n7H5oA/rHgiU4CPD3JKxODrxhgaA5lmXrSrzkDcUy9oZhF6
0Y40AuTs6UhlPvgFEIdcYEqnRGiB33RfZiZJh55zBoRqnTRwNSdPsLbzlwx61gI8lYe6MMMDcZ4d
SdJ4NwSnUVIg3+saPwNgOm8XW22FVhj7flk21W4a59cma1r6IRPBEp64myv3UHKMMFYi2ZlNdrEs
xmUaFfmWPOrs0BQBLm6X3XyU24lkvTUiMIJVDLU3Gir2Oq7HdVzEOK2c8iIzCCV10+f7Zgmd0VzG
mj1/fq3mAKQXCCQG1tNeP4eZdqt5NnNoDggetFIC580TcQ6vZmu8tAu+22qImL3euLaT9IqvvyWk
IN2AAG/P0QDONUYvvCsMd+cnNZx+d3hvJSQirc38vV9246Fs549usNm4HMdu1kARu9s009AA1z7Q
5IzwLtOGe+AkFnHxC1Z5jjDQ5FSMevalnOZ252eRGdQ1qdqmIh50Fn1x7Lsp2VnNSOJIiNN5ssod
/RM8qkvlaRnoafElJh99O7/Qgb69divESOJX4mNj7LV878Vq3racM4PryEphkSyn7mPkdXil1+sv
8VwOGU/KmE5jXzz1zqzfJv38XHWL8QKZ0imWjNA89DhHt5f9ymjViyfb9mISf3Wk+X80YXrfmHPu
HCKtTVbpWHwX5CM9yFRmp2RpweXhA3jy8Fhn3abtdORoBG/kIE5XzhiSYYt96iR6GwWWMp9HSTch
sfqRfq/5GoNO+uhC61WPEndX+bN/vv5ODvLHSPZj+Jcj3pXd+HmVsDzLWGYdNu27TwdgRxW5V02J
wf1V5BXMdniC9NJj0XTwpwpE/BEfsLk4l67/40RWnp6N3rvvtHgBrfzdcB5+HhyQEeh7pyAOYqpb
LEbghiIxAbueiqBwxm5f16wjpE3Ip+u7Gz3bNiR40iftk8pwsiExsYNeV+RNT2629UO4MpSt5dmz
XLTwzpTHi63I2aZ6YT00YCVWfarsD+jZL9oUOU8MKeq9F6rHHl/82peT/l76DI5htLxEGExAlo2n
qMVrwxKsvVho0AJph9scV8k571viQNz5b6foT7y1695jMRVBy8Eu+PspukJJZmu6soKoJc9pSagp
WmRGPj0XYXjnOhvSdZVoMDSF9lZ1lAs+GWjEGRrM6zX/6AH42FpTVa7/vEUYv005GGoy49DpYTJU
4ozx66Yoxsj0CpKuAgG1b3N9YIMW/5DXL7sW5SHNSGOIVBjYQzrdmZTqI8qRdyH1rY6W44CTljfS
i+h0Trmnn9UgR7Q3S7Pqz5f6X+cOmzOZb3BC+4+2u51kltuOrh1kNhZuen9rorE/5k6UpzqvSQZq
2vKhKMfqEDpSrXosuviAMX6Vff2ai/FRjyfnpKvUuzWxaHkFoeZz1mpbR3o0TZX+pNny658v+toW
+PRt2UzDeOacqzkyfWp1lLaKXVCwIPPdPLg2/met2mPvekliybLtOZzu5/ooPVsEjiZ+2LWuyKEv
1jVvSFhw3ssStfy4yc1fLu0/Hj0vpM3t9P1rGf/ro5fYMqveoMl73e6t/A3M13jyUJysp8oZ38DS
xN6q9oQFfyY0WU59BHEp4x4yFJZIv6La6l5m3CRhR+gmRtkbj+PeX67yP44wIGdR5rrLIQYp0a9X
aVe6G8vQNBlqkEUrG6IKq6Io1wPmkFOJRnx9feRVTLJFAwzASXDD+01AeIz3EUkFWiJmqtgvKWtD
T5rHn6/P/I/rY+xr2pCpmQvDWv71+iLa4FOvbCKT9HaJ0+DTjhP11cQ7spc4JYoG2cSyomtK+kAX
UqINWqhKuZPLx4ItLMIfQqb7yAeTI0+vMNZ4rjUf7cZWd+9RIaczzQTgrLafPflZ+MU0mvpBj+zt
X36S34sfLFoMtpbqZ0Fmf/pJygLDRtLqTjAss2HPHTcococDf/gWVyQUYZCIEe4ZMsCSx3HYpZOj
++5NA8MlDxOyhzz1YiQ17rveSPfS0dd51DhnJydQD+yB5fX+lmCI+7j2hr+sY/+xOFhABT0L4+fS
q1ho3/9uKaY0MltByzOYWQmwg/d72GRn2JX+2vYIdijDDnNqKuHEJQBi0L/vzFlDxKVD6e3JqV3l
qQ5eydQeugoeAM6OXZKi9ypn8+yHXUH/bI7f/3LLl1v66+rAVTNDMl2HX36rNwdl9rqsB656hr0w
i9zmngOHiJQkaLVuZ5xuGeePbLzpuoh8mq4+s5g8jEjVONMrNj9yh+clT7ARxy4ewHIboiRU5nKt
pBLkvn954R3z92tmPeOyYcm4zCSW1+hf5R8hnTXB4R6GczLtgBXPzYPQvcfrLLTxOBTbAggURKO6
Fs1z5U5mv67h5h7oxHwlk27YXf9Frze9bbuQapKcdxnCMvGt87SEInTJxvBck8bw8GJFUKuWYeTZ
5IM+W5PXUEGOGbwoaaIG7LAA1nx4dBveRrfxt41Boy6K0jvknA9h1HR7PD3eOZqRffP9BwY+uWdJ
5EAIVgyjNVvyHP6DH7w7wazsTmFufPesFFnwRDlr9gO9rsQrzvmitvjz4/99uA4Vkq4aCj3dtpln
f9p8o1qmjYNyMMhAjTwo090NegboYi6KtV7Y7ZHBkyBlEeTtpCPzI/79TcxRc/RZfP8/F+PYACxt
Q2c5+7zQoszuU601RNAUwHuGtsrWU5EaPCOHACZrcG+SZeBiDTKHlea5e1lk/mYg7/NQ1SCV/nxv
roOtT58GSz7DWlMw6tev9+5fr1mH5i6ilAT0Y5CJoRrrOIwayMTcWMe9Ic5jCgu80/QICo+DXyMH
mNP1/lvRFI/CCTme0w5FraqfEt8NmABbuPhisr0X0t2MAbSUrnGqKpeBcMuZlSS4Xc+btWJACoxP
SzHZw1m79n2d1Pxb1/l3LQPPnoMggwROq3B4P+1rzjSBWtVtJ7hqWsyxT3DP0fQjGgj3S1IFdF6s
Q25A40nc8kHXVbx1RXr/59v8X+smq72gJSI4DPBN//o101wfIm8WDi6jkc6F/aI7CiRBmJMsox7j
doaRmTbwA4hVhjfjAZ0s6V/UVb+oXa0jpB4dt2eRrljv0aaOjBGvenyjstcS7NU/Dvriv7Wg/mMN
cnT+YmCPLhCs7K9XrTwOx0mG/L1u6SihJZg3iW2DtxL4qM0icYMhI0YX58L8THNAv4ln7c3wm+Ki
Eve776PLAxrunoGN4Qpy2vDcCYpuKSoLuoQGO5EQI1zz+06a0+ufb/l1cPnpzRZUqrZrOq7g5P1p
pDtVVdm3I1vVtQdy1c9AoIS3Kpa4s3oZ+oDZrzT1RHXOkJHxiR/7/s3ANP9aNIFnfgwXR1Q7EMgj
7Grc8paZTyiENh6T0TdXx7AO1jawNQfZ0iKaQhKcYmduoxvbvtjE3KyHjCzQYWnXkYDMUdM3h3Xh
uBH8jvkQp3ICkwy57M8/vPsfOx6fM7uHydGTwI6lY/6vz7rMS6/2OswN19eeqSS8Gwg/qCiBNaDj
WkwEGpGkFTmyu8jKjY/IimLezkjf6U79TCsHJ22B3XJ1PVXJdvS2hheDbTT0+FhoebJxjPA9Nkd0
91NKanqjDZxPloLE8XjFl5bXNsObvcpn+cGU19wXhnqEYz9ebHOQGGiGbmVzrAvGcXqvhHuqwh5R
TTVVtHTq99Qcu1sDbneAGyrFWSaaG2JIfyYaVbw9BKKFbwD+urVeky0d6kUKDMttg74iSdxravsG
RN5HMdi3OivEKZTeEG6nuOH0bWeevsLLs1J+gxsdwcrZLKX3EuNCjg3rjJ+mOM5RG26u0rColesS
2MHxz4/pP8pCy7N9TlI2V4Bq8dMmH3ldPRn1jKO/hHtAaizhg1F+yOi9rAvbnt44jNHkiBP6fP30
bkyOuOOguGrx7pELlORqVWHbxV0ag6Lt+/ZNjS6mi7+Xhb/1yJGEYx+2fCazKDNRJf36Rg2J1SRI
6vRNKEYTT+kgSWvLjGDyUMZoOCZEXH4b0RIAya6ePc18g3RprhuEEwifHTv48627njT//XlzPcty
ysaOilv4n9XCFTwLs9alvkn6HFsa/8QGR91q9m8Bzo5bRS0QJA7MVS/nIMraNq2ERcQYh3NWTiM9
VYP6SJBawjOccH4tY7eeTPZD4RtHNSFKaWq9wo2WwMApPxiqgiIZCB3gTQW6pIfdmtOE+ssB+1MA
iIvqlP7QcrRmT9Jdw/60ahWEfTW6xIU2Tt1R0VyBE7S7tk0VIZJJhFMom+oChnOH8c8SuE0zV91l
vrmNZL8Je83/OqW9IhWCBa2n3aQz0wKGmAvrTvNLdr8myo5FlT0bVVmzKnsGKVzEEkSONW5qB05J
ISYCtbXWcQAdlRr2OHetQy+gUZrMB03v/dtK67c/o8Xc3ltNc0xwxTXQg9u+QjnJ553SdRkwWYLN
MX5cF9Qc39W51AbY8iPg8XAWRzCmG9eofHCcvnfrgqsHKVgczQG4tmciOdWjst96SuUnh4ZTVDvj
CbrUu4FvHNscGYhIQjhsqm8GyZL8cOV7gnxrE4Uh47MJgOA1OFovRLHTpELmJ9tqaxoY3hekyl++
50/5H8vT89AQGTRO0FsQqvbpe25LPp4uH8tNPBFwTySCTRHHhvlzh6Ybtm9ItLue4Y0pOXdpc2PH
sXwuiHDd9S0HoaqM7kn1GG+d1giqJq7PxQSvwhs9fIYtEbTW/TXGk/mBgegM92e9vKZ5rp+NODV2
bd24h+uX95fv7bMg0Vo6lohIbCo/Jh2fJfElH5S94MsD/rEFI9QU62omoG1T4BcwZs28aWTxUEd+
dbBo/fmTYx2kn/lnn6VX1k1VrGat7QNRLAN5P7N2iI+TMz/mvs4cxv8qvfzlkpcl6d9LxHLJqCiv
9Sqly5Jn9e9NMDK1ImIvoCApQ2iHSU5IWKOIyeopvh3/GRYD0d0mrGDL6ry948kNNqhhfx3OaDSS
HMyGD2R2pFuNsMKgzks2tsp8zXAcn0ySYPGy3qV1SLJbZ1aX1ITal7cgsv/8g/zW3br+IMYik0Zc
iRx0Oaf9azeXAOqqdkG3XKV1mecTtZwmX61Zf7l2ahaK3ThY7a2Zl+alcgukEHHzzPuACkBs5rTR
XmJy4wPPR4z354v7TUDGxXFV3GrH5S/xWSgvtFFq8eBwl5d+RhQOO0kUxamOMmIpreq+a4hXjEeC
SmMsuJ6hPflL67uwZR34ReEfekCeWRk/eapPFnY/xSM2scBdejwY/za53+HHnckGUTGn9Nmu11DP
oRr5k3uR3iLRXAwqS+3bGX1zjCJCwFpQVCFtzm0ecT4rGvHYcdAHXlImq571rDExpY4i1MiSiu0L
LTmfQza1mA3J8M93aDnm//4mWiYVCMJ9eqss778+QKxhXdbqS1k82WIrQtQ1/UhsTmNFhHJ04L4P
WlNU58b1yp+/YM181NvKY+BCFGUm0yMvlrO7/l20/NH1d2OUflhzmB7nrLlJ1Tg8DqDUTnY4D8Co
b3SOT/eJqG5sZrInp+/lXd/Vr65MJpgL/NFV4K0N4stgaX2Aal5nPVXDqkeFdHc90MZ2rnb21Ggc
lUxm4KtMm0bgNct8pKdPtTzcVnNm3F1Tu7v+rSHCcK0P+PUlnkLssvoDo7ps05tygL7L7pM2EOA6
0Fx+0W14qcBYQEE/j7aK1iyq6Q2IoGbVzui8bM4Xe8gg6lSNpPGOdUh51N94ZSSeZtYUo/GM3c+x
vdW6IbJRPPcaJvqThxr3fy/UC71TZBdfNLj5u1ExgvbnuYSa6JDB07s7c/E1/XwWo1lVKGmm8Vjb
SC7awbqEKW7mJjN2Gl7xG82c0qDryA2NsxImfaFZdzif5YYOsHyyqnnr53n2hJp02otRJs8MT0Cs
qFY+QOAJeLNxnkdadSGm7C1CuPYkHV9txzw29iMEtBW1csQZ3P0W29b0ZTDg6vy8NBKdqw2Irnkd
d2N3yGwMCbaLlk+Pml2XGfoDbd0Pcl6dTUHQgK8XT5LyjOrdIOXYkVazIsriFWL2Y6MVREY3zguy
6o3NUOrF7GvYjjXhqKGMoyDCjfE8cI4fu/hhUiBlsi7UHxQUhgA8So9Y4zGx9fhRm2f1ULiBa8vT
4LN1y7apLmRVJGfkwSBipW29ungoCtE9uFh6AysbnW0EwHrr+xGHjSYka8yPLiFC1HVaFPB+iWgP
OMmLDXEx5Zb0aRLXGJfcwxjYxmrCB0Il59E1YhVoRdltlYIsnRdiQGWrB60wilt9iMrbCD5Mno8A
p9zO5gyUlK8SAu4AuvhaXkiRj7vrkrMo7zbIpgyQj/zSjNru+nH002DuDN2ICYtRu7aN4KS4z1La
+AEHRKBtbGaM2hFXNPZ471CGHspsCDcRyB2SM8QJen2yBTFKokj9Pvr5SfcneZ+X5c21NMuAAlJS
oWFojPYUQ+9YG3TbtRXhqkz81XoMU+Pckfod2DENI9sY1VnH2sN6DIyt817qUEbrkbnX9nrku/5X
vauOBegj+QzWgHXNNBEYiFLDtkZPeRC1v0ulIh/OYPihkaynZIbyvDT2aH6iteuO9dGCfXUXtxoT
Xpz/m8itiDjQXWr6ENJ0FIOWQKmwF2p+GxZ3im9sPKer7mNRwS7VmpSNlAg6C04dbIsExEISkd5Y
dHh3Y+ZzIHM3EyP9bWTE5o1WWfM2WX43Ctr8o5sm6zw2QWfblXuxtb7eASsqkJ3FiEU6Zr5epp3H
UtFixIKyYST4zzWPrJiJB2KBpR8hLtfCu2bqdz2AlnrNQCX0AUJGyY9CkJDeKy85JKbOHDYqy/mm
4D2/qaJ2OgLkdTY+QvuNPtPJNpzA9+tkb4t2oG7vE5YPlgMGp2+ChRe9QqE2miidox9GBG243fCU
j1lCRh+S0im5ndvcvrUm64s7dhDBZtbq0kLinpThT7/oNF6mKiUxjoHppRnIymqqG60mximHZiNz
lDFTew/UuoR/zaSjXVQFZeoNGwXkDXoi2oo+GqNjR7TUvdIdwEBFyfaiPIKa5OgAtN/V/jB/Cz30
eypR9oMWp7spqZNN5xQd/dzaxi6BlkwRZQAXishKEQ9PaIZoHMzh6fpL3uXZypZZu7M98JFDTfIM
FCVmrP5U7AwEmLsITS3d9liop8psyK7UOYX52Zc8BmGI2vy77YYg3Hx/QIYBBIuo9J1nxeHqunqo
PCQMEIzv+ue0W2e52839brRm6w7lNWCm5fur3QEobk0f+ucYdWa/PzUekrK5E4+jjqykKhICWFhc
ukJY8PVwKrWCOLBBlSMLA+OTyjOsAE9ttC9NrFXYFJaG2JaMoviA+DhSLqLyMs8Pyiq61z47xMBU
UtIKgGYUSQDH6A43WnjnWAhk9MifMAwLsM1Vg7aSBJdjM067HhGmWGQumj8AYJsjgV0lWimjCr9r
9fNV3lMl+gCcJ0G2eC3ahoXhsyg6W9lC1FC9wdA+3fQCMo8VVUy2DP6/r3qHOde8/ZyY61GQNI3S
BavWclvCwdheyx90l+3W1Kyn6y0i0+tHlrTGOrLS/DLP7nayhHa6vj+JCAcGTGN7W5Nul3hPgPy2
vNXNgxVNzqOE+1pD01sipK1x8YL4fXSgXtlDzw3P44Jzv/53Oi/cJhY5JZX50fYdZZiZmzh16ftG
Je1M1wD0Bj9hT44gSb5GzRuaRPbabEFCAx8452QOaZj/jpjIj8odqFQF74dIQ44E9dGUmUvoysSK
nG+TFtgjRxOZk73iUpxoQN1AAUaEcx+wPsnmUrdPFKrrGhWCw6yyJhwbmlcTf5uHGJT5U6z+iT+W
mSf/RT6Gdqs1QYB1iobGouFhqPZdkAP+zhpFd2QF+m5VL5DVUumcD1ozSPRZrmz1ZfDIXYUJ943N
Mb7ViWpJ/Vw8QZCpaEck9VYzjXOUT2xEKZEOlhN9dE36TjDB14xSaCyjbd3A+A5ZWyJzosowjoBY
icJLZ9PYNpnlbWb0WnfQG25apY+Etcp0x6GY8IYyrA+jH7q7omYPFy6gf8/XtSOw4rF3b2YsQ+zz
ByVRp5V++mZ3+U2ThNmunTDpA2rbOV2E3S0ByL4QE+lgcoxuM9pMQzgjccJFkDszmIvhLl86e240
vZbhZIHw3E0a6UPRzPmAYJmkm16UEZ+dmEN+jRiL60kFVpaiPE/0FbKaEAAzs7oNmo1xR0y0/qLM
4lnrjBeZL4g8scqchqGTWCMk1XZOMimE/GyDPHVogmxQN6omfSufxSnF00kg6B0LcrdixLSd0SSo
jNAxSFNrG91B64i7uNA3dTcYTzgELl7n/nAE1Hq9PvBnP/QGdxxcYCNtD7VJpp0zPRedSWYLDAO4
hfe+SQaLcBi91nJAmTt9a2YCuRx/HLZmSxPcjZsjcKsbeCo8oQlWVrlJhkZ/yqRVkKmhEfBSyeLW
GgHiR7kP/lqS7iAQKHAc3SYaxSVFzhZJ1WNahU9V6j5fXxR8Iij/upT2j4QwyfrlHX2E8Os6DtcR
CaL7OKJFlN5pXrVPy2rbVqDtnB++M0Kbce/b6MPpwxOd0i176S1pbLdmIwO0YJsZ9pBnm7T2Saix
TdLoUY/SGKNDxqhhNjt1y2O3U0PfFpkDahfz3GosuS2W+Y3+PsrAeDACshw/smT+QPJ3qab+YdTN
Z9dMcd22KIWMhlQ0kmyHzLiMYBNOHSn1KalRUYc4nLwO131zJDRUVU3Rxmk8ca/JXts1Bqa7gcDG
tdFW3W4wjShZt23yqmX6Rji1v+59a5PqFs68W1/c2tWP0kXgXX6IzDkmvcakNv6impwaw7QvvkkO
Q19vODliGRj2dvN9qsmLm+6ZDsH4O7f+RAYhhAXzh0Sz5jMjzncwvk+ziRuJ2PEHYbHRe3Lcqc5G
ac2W1/dEi4QyX0Fmcw9Ooq/nubn0YQqMzPRecXqBFUPvHfv5dMgdiRl7qaRydcI0NgMoq74RVRJ4
tLus4SUivwePyk3EkB9oO8lsvOj6WuY40oaYeA4idFIWCM7lfJ4r23+TWeG/RMa09TUSzQrcHKeo
8YFZF8X4boboUcdoYi7Dlq41g7yz4u4prTP5ng1wzhLoZvjquuJYtmiEcb2eEeoA+WjIHarnqd9S
zN7DP3gIC3IAzcJ9cdyS67DXRQ17EzNs6EDohRJLKMsqxHDavjV6GTgU5JaWrVrwHYMSm9FnhWQ8
MG6bdaE9TqCdLCeFJxGM6SsNtS4wpOlv6EOm8MLG2x5TWeexMZlxCbu5kofQhcIcNm2AKXYdj9xE
dohypxLtkNK0OgDKhVgRuTBuUcnoVTisw46QezfKV47cq3a+l61kg5lQPy6k71L4L0lYgTn0rM3g
5N+m0blFSIedB8mTHNXWcYkKI/BtKvc0M7akAK3sJuKue9jQORDJb/SCts6MUZO5hTuMmOchCrvd
1rOejPpdH4svcfps+CJ/SBpmzfRCBx0rueveeon9bRDMf8nT+UhLLXCS8msYyi0k+3RXzK19nxjT
rsuF/uzrYxcoQ2wM/2tWYOb3pnUJKXrRB1KIrhwOAiuH8epxAE2jwSTfNXr6vekpued9XTlPJRyV
Sx+HOT81fcnOHFbx0KzS9pEXRgQeL7JLS3cSW0Vf81BK0CvUdekx8spyYyflORc0xFPTbu9lOO/1
fuZliygWY6G7W+k9G/Q8jZrlpnJXscBHayJnlUPinZ2Kt8PhTIuKGTYOKcjjTrTt2s2JQZ8nM0NG
W9yDEvyQdQbwBmz3Krcq7d6qAFHpVXzqN056dpthKQLxU17NOg+ARjkXlE9pT3Sqe6G/N9ugyCVr
NEgZC4XEQpjiFQgk76DGGldHyEMJgdFThnJwzTLjCE0ucD243j546lRqnKFH4NdG3qzxxxXrifDS
TWX1KcrZctgmccGjYVsvNH3LsBozY8n5l7d2QwM7Ve06nruHoUqefTe/hxKAqLZvp21uWN3ex/iD
9tAkNo+JCZlg9heDfuuGO7t4HTyy8/jzcvnJXUIgEsSUGbVNFyXTC3yh9qCF0fdOmOh6VVYHkYz6
LQNZIm5ZrtmAHtp4Y2rZq/5jGH8Y3n3C2h6pjzxFBzqBQnQMJLGc0UOEtkQ9dBcdv8fTtKR7xQRw
FC9F/0+lkWrDbsDn6cT5kQp6ZXUN3oOMMyDy0dJNT5IoEjPyzVXZDc2WYIcKkLooV0Rqp2hLe+Kl
8uzFrRwTOStrwoWgEJ4oSLlIeeRITu7XsYyZMdATSEGetW0w6pc5vKS+OFmLAarqbseWlpBV7gdR
5ecyte4dFWMkraPtgB4H5PByWZ6yXuOJtterVTNUJxVTBQmttXuOAruSBuhJnzj1jzhOt4XVIfeh
lCktXVsPSn0TbfahewOFhVR7ZXKE9LoMn0RHHFLD5wg6vLtJMeLQ07VbfV2jHfYjB7o5SybMwdjH
7ns/TcQkk8HeDs8SYVz6kpbf0uLNim3S0l0z2RRqhEemxS/NDEJpwlt5nOtxeB3G9FLW5a6Xobpp
RGo+ZjVefr55XXL6Ys/PjjhFL14qespNAk464D2vcG3vbO3cmfmpnBWTluhL29HXlH78TABaRHm/
ysToBlVSnESGPisuQZCTlMD0Zp73AOFO0eJd0cktmwhsKohOpK+/Gqcgh3ZADBjyOX3aKO2YcUIp
NiMQTB6lCoQC2wyH6JSwDXEdCLeaCVJ8so7uAabilxoxY7o4L2Jja5owU8lgOZZYAnwToLjl6e0z
vpCKkq13v2niH0Da5g+vsp6oCqmMzdeBiE3StmybonPNxjkyxZqOjLiqlPEVmS5k/QzDdzchWoBQ
P4QyR2XdQX30tYNrPErLx5v+qOc/Io2jP8Ydji50IxYTxqnUtqyuo5ttxnpnqJu0fRvDu8GircLO
ZYLJN3caUdD5duqfreoJQFrSvDDpz7XtpDbJGLhRQBojQUX7PIaQRAVWDtY66v6xAKgPFVt1+528
VK4QLMnt5L1NNBVL5ytaF4Zlytl52caSh9E99dFbdILw1SOSRzsrdmyD3UsIC8EL+ALd9pXGhA0S
tjrVFfOsR4JhAM0LbrdvaLeziANXlxvfZ/HXLQCEysaE3m/7IsqesgowYM8OuYmmHuFr6b3VjrqU
SW1vDJfsm4rkik2OwbEvdsSb8rwqKi6YkF1ksDh292lrGLtJeHQLfTuo0sJ8seX8rdQzqmcHxdkc
FTXxW2gZtOp7Lpf7lxcJNVJ2kHHuHzjrMCud7PFWUansmoZoKXi39hKBAL9Def5dRytKiLPigxoA
vGrrgu7kbH6g/E+3spbQRVp7G49Oci4wNx/V4Dg7S8X27aw6jHwZncm+f2xDsJAJyqOLz1RyN2hc
QsyCs+5H6GuhDQbHthNyN2vvxPCuWWtTfbF646CbHJPz6CQwVkhciWUfboiE25UVEEe4qW7+pkjn
rrHJ2fR9LHiA/XZO0O9UBjlbE7XCU423PcxfmdauuOINfWHCtwK/LUgUOhSAFguM4lO57at+Yw76
in99xbe9z+x6X6XhtonzE4cVQMZtl96DAlCruEEjJbHU44i4q9QelNrKV+cUw9ODjtlmZk3odi65
brzi7HstYB/CMat5Z/K9SIf5t/3Muu4RtjBg70PWxOi7Obc6PT4IPhvHSrqt3ucU7DXlu8o944h4
Gozj/7B1XruNK9GafiICzOFWonKWs28Iu9tmjsVievr5qD0HfTAYYG/CkiW7LZJVa/3rDxW5m4RJ
2LU1x3yvOPd4Qacn4ut3hCnigIEQvwZ6GPAyM4oSkID9K9xKHdNfWJ5IQf1KFEQmW6fYGba9/lQG
wSaS5mYMiGua29gk8iW79vw5M3xYlanuW7jOqsBTyG3w9ueckLOEN8ASCThYcIgUmMQ26Pg5LNF4
qePrKooX8mMs/a7pDQRq7gAvW3WGtipY5tsAC1jaTL3p/cCgSxjQtpPopSctDg1Q5xOc8iduYvfY
lrSSPa5zeFgKeKlDcQOzXelxdRzIBYnoAlvS6OpNXZl7dqpV2CdLjD8ArE/8F+ef8fhU6rBdIwJy
i8nvpQoi8ZRjoJALykpGoIyaJON3DHQh/ODgYS7dnqRmA9WglEwpNDTk+Rpf9yNFA+AhimgNrGEb
iE+bCBpBc4S3CXcpIWkFMTL9K7U7O5G5qZIUt2uiarEOTOOiueXzQRTOWxscoNHqWP0Xh6gBqJWF
JNZNITPexdZS+wLq8ArMurNYQcrRb8MgmU6Kh9usDMYlqud0SUoRptR432VYXhfjIqmgojk5YmGa
dv6iDA5FlnjEvFRg3CrAQ8hF6OwwcNsWXevbFrFC5Abk3l9BzBqToKnDcTUCwu09bKsTqmTXnyjE
osBZGo6xllwjUfhhxM8pfj4NkXtwNRZ5gcCvyGEdCqpQZ4HR20LFpCodidm0jVUdmCvZXqLoQxR3
y4tXdO7Lwhn83H6ejX0SlWRryIjVHIVnWwuRf7MoxfaV64BcidCM1v0wrqxYcX1VsY6YPWJhEk3p
asybU8Q/8jRv9Tnl81pq+h+l5xmFGwcBdWquEDgqq9ohxHm0cyxJSwm5tcpYO3mUyUljykA2whmW
v7WpQdIWI2xzfl3fLm3bYyzgLNTug7QW10+0qvAFrvO7sGlI0qmbU07uut9PWUgXxvYxOMQWj2H4
w3QKV8WRAjYbDwHKxjk+mRSBsqzb7VhwbmXnPMWkg3PXb6p6Q+jaKmkkSSbFuTPUY9FEexfsTIr4
WAJRkjcCBO2COHfpc9DMJKzBEz6G7HRSTotzNmKfi6jFi90zhdFFcxhqczzLUb5D3tCeO+8Zd4xg
0ahPzZsli4uStodmMs9O2B4C5W/vRfhw5ht0rhumuQdFBguS+gwsIxOsXqbSXRmI3QvVWxrQlYte
g8xin+E4HEH7WW+emsTGy7jzG+oyMComOJex/hvOmSr6XSG8vobZp/Y3uCaU7iypQ7Cni1kNXAFB
dwOLoTfY5URc9j4MywosvFzILzXd0LNSjnbC9+SwkRMJVjLcIluLLyIIXmuJi4lBM7PyBuEtaizg
DsAC+9qs3onZFjuzy7F8IZ7E14VFLe2Ot1iW37nEfJk0lPJid1pxyZ26vCR42a5cU8Nne36uIqwM
czl3WlqEluHWZO4FNoPnihlZyPj0MBAsgmG4I67eSLwbZgXNVZRMZxu8q9jasjf4ISGyb6+6E1cr
t8jjKQX+urXr7oJKaCsPR+qVIoS9rZPmM2JgcOkYLrzq5RVPUvuFX5ofRJVdS5e7ze5EfPGcSV3G
lTjUZWCeuIYhJU/nwp2IOOzL4opVZktcYu2Hpk7q/ehRCqUvIVDDYZIFiUb9EK46EsjWQnfkypi0
tYVU+H0o3Zcw2saRvQsj/aMDsj8FpiiBddCvB31Wb0r94FoR0TS6UO5ZXhZrLUTTgIdnSyw48kbG
uPahcLPfnuiPQ6U7w+HxFTRzbUOS+dW+ajFGQQ17v4kB80J2ZD5mNlawOtZT0llhK26BnFo4cMcX
qSbVyQT+rhjtHUgTnvgIsKEXJwu0rN6gKFWLNV1dnZZfRYLvrIgtGr35gGqX1ArZLczEoFbD+vUY
4Up7BIKlIbeN9Vj2DRGDeLGng42XeSvam+oo1xau5RsCKLmThM8yN7tLpVH8ILXjlTlNKRcjeRSp
9GJcsJKvCMY8g01C6uwCjDzMMYHAjk9sTPsYVTgQKi0uWMxZ6HsH8lQcT8JfFBRexDm5E2eichGN
ilVd9e1WHaorsWJgqlEEo7/Wp3dHnjOl5S9unnv61NNAjpcRyulS1UV5nFIPmpg2nFB7ymUfv1Va
frNljL4vQngjDNrR2sXn2RSqveR+zhajhABUkfEFqRwftRrQJMaMnM8p3bPVlLjIMRAyYzd9m7L6
ChF07D76tv2Jqik9Rwle+nUVjqdMRireH0p6hMcK3mWbrzbbsQ9Mcwo152D34xdO8dhE62W7xvsg
3dt6/ReeUbAPlaxYuPGcBTtnt7XJupHkFi4KI8Cu1S7xPIzWIs7sVdyOv30SkIk3ZodSIalycPUS
ZYsGShQH+f7x1b+DETsNS0ci1zaVTBw49QUosbPIY6QQsrSkIBRmGRs4JTnejfsgWdITBL50hm9d
TVH2pma+NjuCZpER0z5MZrZR7EZ5C3U6d6Xdkvsybd2GgREI3SXS6HuEhgwIk9kRvzIcrRX7NXO3
NIjiWQvUV7AifdV0g8F59rRzR958puIOOZFDenUmvT1XDp8/U4Lr2HyHkcvCJ51uG47Bvcywl8JR
moFKplb7x1e2liA0moiGfRBGattI/HyoMp/Q+mxZwADMesPbilFzX3p1EMsdRokE0RHkjccTmh4i
V/HpshcI9ZZy/CyzXZ/gO/laKRbFk+cr2Qo2ky+AjGw2+2RAdNbWpLFmZIVkibyVQ0yIju5EO7bG
8L1iFmC6Q/PJejiuT1od9jsni3aT11Y3J31ngLE0AuPZ0QpvbTS1fQKbnLAIReett0e76wJUKHa5
6kwvo3+T7TrFRv0IyyhcVMKbkC+61cb2igNUlG6P/OnH6Yl7YHtBPVorrCZ8nm6peAzojcgnpeBV
a4R5GAvn7BB0fcvRwvM301zbDOHfQJBR0VSvHpDCYWb0IylfuL0NweKeZx4u9o0kagUC4SbTGnBQ
YX+bics8KcvpNsppFzvrqSMZdshdY42etFyF0wUR6QzxvfSa9hluNT12AFNV0uQ4pcCP9q4jeea1
LsN1TyZoEGu3XI3kOcQTHpcW5mxR4TWvsYYFeqjedHPI/KEV0zZDarqsDWg4Q0UTkoke3Bu6NcCM
Mz6Rd6+f57ozDvM95/BKplb2wdK6kUEHCunhhxWVEV3FuHWpJNZdhr8QWJyaVeeydspzBuqx6jy1
WaJNh1H+eJLfbu28zri0wtqSjfhn7KJzxrBPJzRm8Xjz4yBUGBKi6CiFTGgj7bH7UzT5a9Fy04IO
LetghYrg3STxonIUQYjec87SHxhkJkuoBSuTQqtzkDJNbraSRuGsKkkGDPRYyA5d/TaG7gsO3BZO
SnW2ZhefA7q80tehNRG4ucj0YGFEEYO7FQAlxuHQGH3sI89RXhMIlYU/JI/7giRIqwqedKrBUs82
jazDDVF8PVM13kpb3+rRfkjCH6Vutga2LDrmcYswKZdT9hD2EYXG7F8nNNpCgTApgH92gQ9KFpDg
lqSGxvQS8C7SCLTD0rD3zcoLfUUCH1kOIz7vVElysoVXEe2X/oEVdskbTX0xKDgqgYNIUDa3mHq8
sSALNOqmUnDMsauoWzgDltXD8Me0535KBYWu4dO7GSQjrBvNhPDhsiA9OsyXQUHgZ5gsrbZBu08b
XqblDVsqiww5rmkyaKABwEaonOQ4FJDtkn6NZ2pQKa9qSbTjlHeCUrHMl6nHIN6sAEkSxBS+ZoJw
lLn2apABtEymaD8azrrvGBll+TnHw6MqYv2ZLYehrAyYSsbN0bYgt3QJUfWeKN6Zk2nMxhn3we5a
V1M0+RbCZD5nZ5vC/b9UnfwY6MKNzPjNi9y8eeq0GjpD+s2AuNpZ1WOurBslNF+bumEYzdRE4TRO
zN5pcUpdJbVHLkLtPRgJpLL/mMwHbONdemIL83IlDHOhjxVakauTPsPm96PspBpvKuBGiMGQwyA8
Ic0hIss6VXDb061obzG8aIL4py05L2qmvMa6nR9aNQnP6Y3EOhtH/5mJ0H7K/DvGhn/LOryxg+iQ
XOwY/wWXfJorC8HFy9zsJSy6fdKTHKsXMW09k5+9mTjlxquVI1l09hoFzwTiSIJGL3S6CLx2djmk
9gXU4fANxz7CYpDN7OqG5rm04GM1VVXseiVRnhmYXYGsne6nENMHEM8SxJE3RuuR8aYJqBO4tF0G
94V6zet7YeNHUH2P2E4ouUEQHede5xsFKNkracukkP5x+DCi1EIxch8tD3OYRyc4FSaUi08RAuLH
qGIDPADRgaCFkLiBSVZw7jd2AdK14PvdoyoDm1EojCslnseNrFSYNRcFSXLKrrTESk+veKT6kutQ
kpIHhuBwI9nZm0ZT2dqrujl7GnGI5ZdwjW1HDkQxwVaHoZOZOyMrSDDtVOfaJIN3yjeOyabjRWH6
1XBNueFwj4coP0H6ggBSeq2f2kb0FQburrNd7wXvSrmbUo0yqHX8vIyUT80l9tmELxFZKQxoWAwR
6ZF0I3jiL/JOXaYgOmHKoPMapG/upu/uSr1xw33gWQSRcqHbFyYH3fjaZM6zmQSG3+SYH9aW+puy
6CYGEaV17zdW+AHBb1eHv9iLQWaQyzoBMNa+uWCV8e/EpLqMF33OhA6st4ux3mTTzJuApMA50MUb
NHJKcWuBFgA7MWwdIhcHZTnZtbgrwXNWiOKmA/qelLZiqpok6/iAPHbkhgrWuVSfWjV+6YwiAyLD
EaebOvFtTqavNAbThmERk4YNC4FYeTfZSVtDpY/VNpBRPHx0o/tDWoN5rdo6IDWIEdbj+TjC/KNn
dr2usyelr0/dPAjFKRlDRrX/aOHMbJJaQiSYH3Lz72GNymeN9C2s50hWfTw/2rBIJHm1kVZ5xzEN
x2sedJhSuowkAg97RyU1bmk03Ga7yy724LVj3nqzetxxpJJ0n4w4yPaUJGiK5tx4KUMOktXiV/rk
RcP+BjRvwhdtmbyUSCMjB4K4na1Jj/dh+9hiYRno/ZApqLjhYg66dMPn0aZCC9+98dUdX5wkWE4u
CzD/NxpdIJcPLhEht5kNj8I0VZ9TsiRCznJOGoPiqiuWWs+MJnmDfLBUidKpvZ5an+agIh6vpDIs
IRRCz/KODRM5hXGxRgvStUATTkebh9e25w/NsDYi6Hu1X4LBWX9nZbcpmZu1II3ViG4aAIYhWQgo
pEQxWNy1DH8NYnJJIp4ReOn2qxAiqsY4uoelB5CES+3SIQQ1/hntcanlypIEmoWQDCeybF3Hqj9Z
l4jolHqaQ9El6M+pdb4havn1GBLF0/kOLzo0lBhNzJ76ziqZkMjCZSSUVwvcy6XcEpgRhXygDdMG
2TxhCcS/PFigMgS2/i25S5L6vS2/pKcwpGrJNT9qIoGH6SJevUBQWo9mTsA4fiaST5KxQ2VAjNUJ
Lrb/2wJzx1to3E6CyPNhgoDabgz6dtiuXHGJL1nk53kj24RvMZijI/WFgZymf4bBUjC/T4UEgYeQ
rt0UbFDb9gNkl5F1Cdi240Yg+gJEfYhnEH5hEkk/WHe8/RbSfLNsfPp2isN1SqyoF8IrCZ8c+zkk
wbRXQUTqJz7JRc3P0qoGbzKSyDBcCl2uelZNNUA5Y37CN+cUSvQMRHpOq9L158HpmO47rm1N7jU0
mjYEhL7GLVu9m8Z69mPr+CPTxGMyKpYlpZyd/gatjbFejzEuSAqaXsf7G/GnKwOQy3w/Majrv2zz
0wj/EN0wYDQ4vMiWMatydrOdAcNTPMqEX4femp8jbGzXDSipzRXGPHmrX3Wxt4iV1GAcUYwS/4qH
JAV1434nar0ckBKl1d9GZEhTiGGBfqBoP5WRwJlx/SF66RQPtx0CgTgBUa7waWLXXPNLcHIW0QDt
BB9n7zuw3123Wrb8FrMxsDYiSkas7YwrPu5hkv002m86MMKwcr8jZK+r9JUK7kORs0kCMmHxhKb7
7hKGnIZCLigna940QJ0bBmYWF49RUGgQ/OXeR7sHzWSAV8LQrdFQFiYDlRz21TotkmhbuAj6rMI7
F2orXnQNPonEUWftxIH7EVSvTGnJzavuqH5hZtcdzZD+o0/ebmLs8ozKoH+eYqKo6n4HD354ISza
WOWgDBttDpIMBu0z4DK8xtJsngk3WkmLGDBhhlelJqSzGRguSlueGtPcdlOi7FiMz23kpXc1TU3G
teKg1kN6T+pcvXmeD6m5RteLbSKTfoibEb0ZeIHjbHrsU++QCWNSZcVOD0N4fVlRr2pziu7VROCc
okYbDR+R++PQUYHZLTOMMBXqyRZxddBtBQsUbfCeNYKm4B8Z1Q8FMDWmHXxnPZ5d3HtUoeogtxrA
z5aYWfcauXrFqWv7bxHyis7GvKrfNmWp7a3C+J1achsc2cQMyyzUAr1ZnVR0TL7O7KTBu+qljges
tsbgb2snl15yoTKlzzZhr9qnf4dKDaAZR2u80ev/nn488+8F5uzqg7HHsPz3DfZ22C4A4yDChnnq
58M0ZNuwr6b946lEyJgrZ/7GUMTgunr6/niZRI4Epv8n6JuSQWaoEpdm9SMrkftOZHixjXt9Oj2+
UU+1eirj4pso93qJ8jyH+obfFEze9zId1I1tOs1asyLlvZLxs6iMP/EQpgdygXu69wDQSeuhNjV2
8kHwqeWXTuosLeY32Gt21ce0SHJuM12NWbRbUe/HqPvln/Bh1YrzVly64Sevgp+wiyq8SmLiV+eg
7OmqFeLXdET70XbTBrID7tmFHn/o7P5909xNSUTQWAWrYSS6cXAVPt4RnF2vbzmhdL0JtRY8TewT
BZACF7XqktrAnrZC4J8NfJkGmvlFUN0eXbiy6CIQ5ykh51nFVHMDJbB/173et4pyL0rYFUlXMXip
xAVWubOplYk5jtTvqpfWX4lqriI1okIchHFKFRRKeqpdizAYmTV7FlBqu8UF9WcQsrtjPm8sBdq/
bSiS6QgjYjpGIYj6QgxduMUwS+/vSo5MVXXhARS6tQhru9z3qQ5yZnhxte9Qi2zwjt5qirFsyAVm
PlxvSPKlv+KVyeSskPBE26HHL2w2aNlPlmKcbWfV5FiVmySVGidTdspWqwJz01bCPT0OSKZANMj3
XfZQdh9w0OOgBDHojDsdwUqRUgWWYM1tUovIG5Iw9Bk2QtPVEoqVFvkixbsT/j/I0uPNVgYKgofq
cfIy1urHz8oyflHnaBWDH15XRhO0zyJRNk2h2IAIprOGGuayasQDFsVMG9KTU4v8CquYi60kBTFM
lYNZNtrN0UyobLS3TttdS3QS5EO12orZTukrFZwFzf07NHx2OtFnSzNKdmPb/RY2g/GmdXBTjG9p
4pBuqsHJJqcpf3aVebOfit9wfvR4KmzvXkswaWbcdRTVz3ZS/ZSMko+iz6E85vWwRRgT+2jHim0W
R8Zzk5WYQbcJypX5oZ3CsW0cRryPhzHX5WX0tENVWQiHKnIrIhDVJ5f8x8Zlj+8bnIQxptMtwH83
nvKPUasxLSq9aK8RNmcJ0VwSQkwQtvdnpYClONJvtk4O8zDG4TkfnbcwnxSEKYusA7wepYBnRswY
/EzyuCfVORmd3jJaNHHiLZJ4Neq9eY+0zl1igskG7JWQJdy+exeJCTAk5fRll5CMi6JnQwp/Etf2
0TwCOJWZcXJM3CgppVBDNXbb7dxOP4v50eO7SPIgRnSSK8/rC3jOmLj4/+t9jy8fb+bCvpp1X+we
T/07PH6W4hjKHiLz+v/71k7z8lUoqmr57xc/Xtjo46UKs2hTtuHGdczPMoWZi0FO5Kx6RYDMMIzC
zpYwHj48Bvd9fZkpXpdJmOeGtWv/eFQ6cua36MqWGYR2SKzqFkZkvZrFMSa891YGWra1KmABTCmN
uy1dRvP1mGxla90LjMc/Ow8H2ZqVbNEYEZUs4cu3jlxO1Sp+pgxniYggQmhc3P5kG/ylkxR7LQNR
sqZWoDZPjXXlfQpTGfdSnuyBsNApJE1zMmFosNDDwa2zP41JUW+p+sbRp7OcxdJaC/BWaUJZe6ls
0L2AWui66WszqAHI2ePkbkJ8Inle61KSENXgj52kMyuAVDlRx/nCm6pu1czJllIBfbHGOvQtoB5i
gQd7YYfGO1xKhfhS5whH9w+C3WCDRMRFPde+6AHCWqTx4dKjMjQC6UPC0neu1hI3GDXVVm/qU5A2
zSWeEzTUqZkWZUNEwNgA8Q+DdRnMsjqVerMNoIURigsrLA4FZHUd1k5Vvrcs0WvHQwvtVJuJyemH
a8BjNNIk2mEXHFQNsbulbh5NIuqW0KpglZgDm00szmGTe9QSyTUpuZtlBz2/KkMcAK2wodix8lNA
WFNJ1jikxZmR0LeJH4mWCs6B28oGpkD9iQbWm3TpxC59nWgpfhv3jzHAD7FswG/G2nuIVF7GuEMT
Dhz42DtkE6TRYiAwui6/R1upASWVfhX0otwWmbPrOpqMIqshpYZPNcwI8kK9X70wniH6kow+UM9D
E1sU6D+iHIswB5eYBPfFbW3V2l40/ECdwOFIqtnZQpVQt5wsDDQpj414E2uT2An8wrqs1XxpJDUq
S8gJCAPHoyjYGRMlwFJ+fmgPATDA/FXrtBT8/x4j1VX9/okcYaIgiTNfqWb30nvQkai0xFpMcHWU
LvmqW31asko3CxORvp/ohYcTZQzDpFJO5HbTjPW9edGlufIcst9b1HnDaBe3gRb7rAkGR9Wt86KB
BLzpjM+ZclCxYFpQtOldjNoM8/okey6EjKAFIbVKorQ/aen0PbRqtyk7xoWD3aAMpIhekA2TQeUb
1plipVdVab4qhvk7U/uFEk2SYuW1Jx0FoXRxMa/Jjz3mABc7mGlIZYtn3bT4YAZGXiJDdtDLlKa2
lJfJMzamyFX8d9T3et4vHSM6IzJf4MT7GVTsX4MC76DvzPJQ0BMTBQFCEV8yM3pSOy/b9nHIbLZI
toNdLzTcsi6k1igOf0/DYIB/Lo21aaFZsfsnM1zpdljeq0DH3FQiXYOluM2COr00RA0iZOP2SNWA
YFJk+JGCX3vrInqphZigcDvjMbHZ8ReMRLZxR8SzN8XbThiQjYP2NaYaXYwerAObLW4R0k1jLTjv
BM3BHeghmsza5lYHotTXxPHmS9KTF33biMNHjafusla4j5OqSFdpgA9GowHO2gOipwE5SgOK7rTO
L7m56gl6fMn0XUvlDzP0nEnRFMbKqgjxX+kmpUXIYP7N+yTbMz1ZE7YJXwzuTykhcrkZQYNjJmJf
D8t62dINuYFEBRfg6AjVChIJWGosj8Vo34PacBcpBeLcp5ZwyqKl1aHLGQqMZvEF1NYTzGNZa/pm
6LDKg2nlrQothW9EVxICzqgamSPebLlQ1xZ98xSv0WwQqlaEOwg+p8zBKj3DFweOMslDscDQvvbk
W9f3K5xoiApznnLsRIaAZR3l4679GrpRPYnRuFPxFm8ZHJpFmYv6/HhYaO9O6XazEyWGW62xynDU
zwevvUXxaJ1SG5LWZDx3JBO/9o0N8kLG5MYr9D1TNtA4lJl+TB6VjlJyKbzwAwIR2mp3fDcSD+xV
0xxf7zjjatSvdefFrSZrETXZqSbw3Y/0AV/ExkRYApbRQpKrei5mNfFaOmb1mIcYkbQ4WswzXCD6
WNhLN0rZR/L8mlulWHqD+1r0NNgMWs1VD1SQR9GyBU7DIsbdWfSCvk6sOyuS3CDoQXkZ2c9p6OSA
Dv33GBYvlqwwZiu+uqRhnA44u4BDuMziRkDbJlJITUOunSj4a+SYX5vzNDpzn8h4Er4z7aQlRz+C
1g3/PQBRwaTJKc5D7MrD0Hm30BNrqXzVLIHHorL05YTrxKLA6G8sbA0h7HCxhWFfC8NZuQkCq8QE
Bel6gJeh1XSfhWHQBCZm6llDhVSCljpYtS4JStoh3b/0sZZt+iZ60uzpO440yLCe2/jwlpJEH7fc
z9s2FsMOHttda/7i1Z9hKQNMgYkq2meTHr2fLV6GSMc5Av1jWWsLMUqXZDJGF5hoTGB8g7YSIBYX
rXHfEMm7e3aUYS+U6UXxQmi4iI4lkvrJ8jq0rDhK1TkaTLWAO90QctBP6U5XPs18NHwJ1qGWH3bh
OYcoGZ/1BtBgNMGL4poslLKSv6ZeTFeDkLkM10Atbfp9mrfV2myYEeDjEWw7mVJYOBP3jmec9DF2
bkrCgqoEhzKvZ/vxwLmmSe1eq3r4xXYq2MXzo8fzE2LgHLpE09VHx0syqNkszFkLGNkm//dQzV/Z
qNtITQ5AipOyZ1FVsZB8+EgmUQgncj48nnt8ZeNjs9O1jEH0kO9FohJW3GvjMvfEsxJrktj37Mur
Mvdm0J5gEJ1dWgVGhSHGHY480ncJVz+kGuEDNH7A6r22xWocsqeNSTJ3tprY5zRSM1KRIY8yWOHL
PMAF02L4CVV+VoXEGEvggNyhWwWKiHomuhZWW6dSmmigdD7kguV3b4fhvRhw4sg7WR4aB6RM9ESe
REIRp7LVxOnxlVvPe2vLpega7TvCg+SNdX+LtSBa6wQ8B9pA6fc1WeAad43J/WQw/P3J+fdTBATf
HbqbdjhMrjMe8oQktBFL7YLckCHrBHTb+XkEx9N/r1C9vtmrCR3FvMPAsk8vtraYNIhYILLZ5d/T
pVdfM8sV+//neexPLGA9HC4e7x4HJ8Pg04IeI/U3cyZtJs0bqsd5zAk69njaRrC8CbCfXGeBZi81
hQwuOj51/zh4SoRKI1AJha04pwAFj+Pj6VQUSALqFExxCqLzv0M+pQnYHXtS7nmFuujwAlEXEJfS
XTP1T48XBlbOqRMFuZaNdpxkw6o7f/BuJsNDXiv+46nHIbFqvGpSGGKIW8yFa7tiW7HRRiDnyQAD
eMB9vVKqTVkQB2FBBYF5ar7kSaUcpc1+XGDv+W73abAcjSk8jOBU7+03Kl00tB7DynB8DgJFvFJ9
irWmBN962vUHiDDlsgi18c01HSLbcTXFMYeHk824AGWscw4wHHntkQuNxQgNuTdOowsh9b9XIZaD
W8WMp5JXVyeWCgfdCTI9Jk9ahRDL6EdUQDXWqySwwa8pCdJVMCgsxiDbJFOovaBApTCnqDbpEELq
qkuaUN95cLo/BDyS5WDn6I06DCAjO1w/np/AeTaeh9tSin7sQyvbVcrA5tkp31TUVkc3bv73oW1x
SogjCz5HQgbj47vaqP7PS0hXy/zc0BnG0yzRKvPmx49pyuJitkgcWtiRsjUdII/UvRqBhSTbKXs/
pb485sWwQZEMVTwoos3o5OOtnw8B+B9M+nTd2dYEi721bl6PbsSxxc22mOeTcbPr1eLuubO6aOrk
omyHcpUR4r1gKo1cMB0FZ9Ps/oTiLa5l8JXkw6Xrs4vEQfo2EV500zMRrPI3YTflYSwDFZd9DRqp
q1Y3gBDwYgvGRjIgNMCWyzk/DjQxzcZVUCy5cuQEz4d/3y1hNatT0iMj/583/PeVjDo/CljE/n0D
A7fu7GW+g1HWnWUguk9tdrcUpz/K+RFoR3NtMwFsz6PHqxKVXbuFFgXk0r2ZKbSlrJNPVjCUIDaI
K2wNty5PYgiqiCr1ExSMPszEehd5cv0gED0OQF8CXehABnrlqDvm2sveWWP3216w6Hxx6zI5WTHV
k5N0EoYFHgmTZx35q/PVoOntxs6oX91mpvmDQihdh59WNye4m1C46waz4ATuEI6Otd85TH4mz+Xy
7hOLoXrRr/tmyhdtD7MpixNG2F73Oqn6zGHEAM3xoz5tj3rGrQuZ1Dl1yXVQfmgs1Q0sjWzppf13
1hqfDXjDWsG7GLdEHe8nr7APHpQTK+EaaEf6USLdvCJ1971ACllDXnKHFkEw7ginEOPzLMzcvZly
l1VqcUsozGBhUrAzUN3DXb+1CpYSpT1whzTDPAyTSLBNNrpUr3GHnFMHzZbLIe9BM1z65wXOAvEe
Ve+HEWHbQkO/cYmjRMwGrlq1P0z5060ZX9K0Q7ZBi76qXaf0I07u0lUF6UiAcsfQewt7W91G1BP2
3JKAn3yR1BjiYEFYPVkYOheNtdKNQLt3EeMKWad/YxF2zy4jo8SOGsT8CObUsdWPJtqwQ4EkSo/c
cVuO37WT7ALVa/ZJ91QbRnmwdSRgreZQPmfpUiZi7ao5ZCnhbjpB2FRZuUBrXkLQeZI/OfTEK054
v6V/6zXrdTYYozPu8n7pluXvEAlG+ZPGEKVu31Ra3Zg4c5jYqrVsu4FktgpjvsQozD02X0tS+NwD
jn+AGwW2Ef1gZgcthGEgSVxlA5qnD5BY9g77fj/Ue0dY7maUrJphH7WbogEl6/I7i0O9CUt2d0WT
1ktpip0M629MaMpFVuHLFVD9Mk9SKNb09E9r2BONPTJ4u4fYliZPKf6q+//D2Hls561kWfpVat1x
IytgAqZXZQ1+7/nTiJQ0wRIpCt4G/NP3BzC7qzIH3T3hlS4pEoQJxDln728bfYQCjBUSYR0mtHHE
0aCmYOfHLBTQa9NV53g7iBN81YAYNWNBL5hN7HuLQNEiZWroRocxRYbVkAY/2nZ3II2vZhs1fEe7
kTALN8Wu1Hv8h8l4oO9VrqCXIYyuxmLDdpDaezOgg3LiPZkD8loIC3AFFpCYjsaI3nFHnA5iHaGc
B3JFoaM4erwVcD+3Dhu4NfogeVMh/pgWSs4W51x9t0zCmXLs7DsJGAuXLIeJ08W6jT3TKLR5qwak
387v89PEzlxAr9uW8xstdujG5Tkpzk3bblEkVmuOpTqYfXqhxEvXXSe0HbFPuyGC6qXYm9AlSkyY
WKHijSSNPEeX6j8ShCtBNlTfpnbESWVMFqcVxezY0Pp0rpmdi7sak/c67Yt1q9CH5MhVedb2yZCS
+JniOaMSOoSkdl1t2w62NMcgp3osGk5CbSYdRhsabjStlIQ6Jl6/z1v2NSb6QS2GG0IjC/1gk7pr
rW7Gm2IiHjuTxoJAMgvl12HqfYSyoULtSBf8Dl07X9dGU+zb0KV+H/Xn0mayTHnh036M5/xiRPgJ
1OzBMsECCe0q7WS4eB2lQNTjPkZ5edfIIkThq2erVmflQeoDO4iJM9qNx6FQH1bl/SiaCarjt0xH
HC9xgKxsGBGW9xKWuP+SxHOvcd68FTl0GCeMsmvgBL/6yPhuqaTYGxgnrhOLq06N9OT0s1dJoVjL
a3i+TZp6Z7ol2TEW6aWSCsyXCPa8GVeKPfAP0sN+4jb6RgkbXa35Q8FeGzq5u9YlvTTTAOky0bSo
y1FiisLQBC9nZ2RhcyTHMNvK5AQbhsF+HmDP6PmOxPocSPIhEEkE2YMFeUA0RHJ6gQM4uTc31uj8
lpX4jGFPMtuL1tJL3jRZFXe3h+0RhoTYTW+Di+KoMeAg0cF/8oIDFszyxE6Syt4Fq+8gvj6oijaY
KrQCdet0Zxr7ocMIoikkLtEI7mEUeE/KKbiHI0lpra048lbRj/CVdgyz98G5NKFe3QJb4S+GKeT1
Pzq9QmJKhlIAnNKr85jIUuTYdRFjf3hzjLFBVh3MijLEVEWgcDr6yGU909iFU6YfSEn7KafRPpXj
IdeLgWpxHufT0rUkSWDxTBIqqpfETZDJowhVyMJ6cZ46RDPtrC8hIWNdwXHheuJVEBo9BwDgNwFT
5iCSYlPZzPwC5l6r2lLEhvbllWD1gdKlMdeNhy04D+seyzKt55l5EaVs2f2aQSVREScc/d6pNNkI
C20/0Ey9+Qy/LZ74W4mHSs8vQ+Ubx1EiCMmDMN5ovWWc7e4jzMzyWgmlr5GeJhuLl9kG+5KxckPn
GhKXdWoIgzwQoBwij6+2pPdZG1fkb75dI30exx9tr+jIhPheO0A8OKRKdPtg3pw2QYmQRr/RM3U7
i603L4ikZBI/ZltBdUqTKh5mPEFIklizL2GXI3wM/zSG0aD/rQscJ7iCQw2eXuKqVTRGf7Igdndl
MPykMlDHuefd63Oyi90ynkq1xwJr1L5tcDx1ndetA6BOG6VHj40UPy0MfojHypcUe/il7/M9OpWP
SAy/4GXstQKhL5hEY1PjZ0dhfUxHp9+HXVdSdNOtIOIUvkZxVCk9UR31+TYPdblXExGMmpGTUZCj
6ysHficPzSpjR+2XpoXmQYts+VYK57mUMV6WQgOcAej6aAl72nfzbLtB2bTLAtd/0E0He7MiK6sZ
9fGgmukV9P9dRxrcBVazHfqEdb5pZgYlqdklqg460Iz7aepumpLUyS7eRCEIcwxMj1Wjnu2+748H
KmyADT3pGqkOKszhevNG2AONSrZIG4ToPqoU+X9AF5vi6WXdqcA6O6mC2adv4d45N6m5v91sslZl
A0yxqnptnQj31a/QAESlRhYYmuaeJstTlxMzUYQ/krHvbgNuaNpz0xpXiX5md+fu0KNtbKLZaPLU
LwIzEGyVEdfieNezuN45fYZ3G5ukO7x5eVxtskRn/AQ6xGH8s6qN6VcfBOPKV29TjCzOThIoFwXn
rZM/RxxKOwJY67XVG3j9EwOgT29up7B9mhjTMWCz2/Wo5oFsb5or6VV/YkxGK90uP8uCZUA0yIvr
X6bJ5By5u9oZZHnQ1uM2jK3mohVxtzLtEpFcFDpHs94p3SSp0Q5vTBffkSRO24adoJm04cWP3aMx
kNhVZy5WLo2N4PLBCpz07gXiszQA8dY1DduyfIWH/glrQ1tbRTzsXGXsDeIQWT/oiLeGhqq0iA6+
ZFk2s4hhRtxhZ5CvUa/4ZdiAoS4udlPwGdlNex1MjU2o4AhlwjVF0rpP0eoaWaedUyYqUI+IFJ9Y
vNPfVu/vi1JnGxXmv6zO+MUuJNrGGNQZjeX9uSuYzbTRD9lP3UNNhUHCQrCzNEudvTa6EKWoI45j
R9UFPXnuxa0fQfkntexeaHEyKQ7GnSNHgN4QMV5FKtEdq/aPEbfJJrOueV11V01DbU+9QPCphqdv
iq6Y1qcNKqoYiwK51UhFNnqauahR5EfM64H+GAwfl3NnVrR99ME+TEYJjSbOYYg1x8ADxYgUdNyI
gChhrUL+qRX4DvOaMxJQkuOy3fgKE49X6U+1FxpbBvKHvgp8IvNgLpixdvUdXu9A0JhjzdFV0TtR
uBMDeTaJjqQBDFQTm5SiTGCJXzlu9cy7AI4igG4G5sWz7lsEtceEdCcFc30e+YJaCo0qpahgouoC
mcvB2qhCx+ypfJ3ZYXegYGR4kNGPJRsAGQKbWtWPxlrY3ltpdM2u0KYUwpd5DFuMFQh/AOKG735E
xq/dVHO6Z49ZrRmbp97wCMgeu72XkbSBMrW9Vl6GZhxomENCxGn5wFjzp22kct/H3KkzfYLlWzwn
BdLwcGKxSsDEFZpbYU4FC8+UPMF1QH8/GTJjXUvYe5g98M3O+D9yWMnFdUp3L028eq3zFHSBeF7A
aF+BeolkcmsF+Y7gYbm3ex393UjX2wqT3zZBeHvH649FwMQ3nVXNRW/pJ7JPnsbUhFk/0/4NkO6b
rurNnYWqPDHtdUeSGqhRO7pmOdafsdMhR6D0br0+3tjxoD04KW/IpDTT16D6GEiCew6gwOPWAV4H
XBEuk8neHduAvcoz095EwnMfg5RGSDf/SJ06d984yPqMXj0Y8LLTLtxbM+XYzhnSDDLMHuoUmCvQ
kQfeYBltxTy8kwr0E1rfA0mN8tRTm8+is4Vw6TSi2JiYVx5sv/hsaq/j5aueqyDNeRaUel6+SobT
sENf5J9zTL+1p1FOJgng46Fk36XFDwv2bXS120IptE3jpDOPQLap1dflpC/Rgp6hEPDN4ESvKjQI
S95wz0Oa1XN4mNuSoupFcFz80n9kje2Z9QTbPDVRMDnauU6SCHIBA5+qZKZrl9WtUYF9pfk852zi
JJsDa5esQlo1a0uDEVFJv1hXRlmtQauhPmkRhM87UBt3quS3W7NyUh5Dtr7WQOp7VVlnrYwegl5O
J0Xl2ZakmGpmHF+pVsk8wyoRW+QiEAbrpNtq0MShLx3jaOs+XpNIyXPKC+1iWvJi1RrjKLjTqyLy
X/WinC4TaqU9AdBvNckPp0jatP8Si6yeshm+GJW9R54z9kI6cbx1L8uf/BD3R22X2ePQONvAcLoX
vny5iXxQ7bjm2MUtH1oWiryIV9WMUzeU+5Tk4Ow9ug+rqaOYJUk85gYOFVNJp9z4GgLZRlMrnT3L
o47ZiEGNLZ4xg2A308NsU2YUnxmd+PPU6CdHoDqdcJ0ep9oD+oRtymU1xbLzVHmmeLWm8Tjgimzm
vItI49ACJgQjVoTVQmSHVDjuRIMKJDPQPTcIdxFghyPE3zmgVItbiI7JDNhyRn03WFjrKy/IMLLy
VomGLHkIBFLqIP744nka5lfU5pK3GSWejhR2bI4CDREp6thILCveBIGr8Xpn2+120Q8c2Q+aqSFb
4xm8zn8b2jhAEM1sd4xHAKPIGauhls9qdF88uNM3xT4RF6c8l5iHGDKXm7alVYI5dqBAHFE/aZg7
rAxKjACqf0fFv+FOQL6RaS69VP65NOPovYxIsC/lTvdRymRa7Hxd8TAKPQohd1sL3hNenOS3oPTF
+xCkLCEI9dZTH4KTsLw/ZYEvmC25f9aIAIhGnQlpqhB5Vjq8xzEMut1EjAMdmSLbAFJzDy5mkVd2
PLRJB+LwVnlp5uhb43GviXzaR2X/0ipxGpOc4zZRbg49WT8xs9srxUB9iER1bFT7VjJx/QSltva9
VTKRK++HASGWfeJeEVGNW0MM7IPB+T9+BRJ3Db1XNx+JLeODMEdSJUmdJW8DtlEqoht7VjbXY/DE
mwR6qz+ZvDC99Ph1/FqQvgrrqWI0wt4SgZYXRAcJ/3UTNphk0QhwFVXDviyM08NA0AS5hfodvXW6
g61Qb/N+ZBmpNRR1dXOw88l/7IE1ZXiQ5eTpv1g3GApM5rifXPnZNqb2jaY+EKD5fEFlTmkacw8b
xrMXFc5j0slDmAZHg3TfFWayCnk3fnYvtLZmlCI0YmZ/Y65/n9/gxyYAjUUq3YOpGZjPfU2yfS0/
K8/CXc5tfF9Ot1N06rA87niFGTrOrRzJm7xkPrT1DcbOSCMc+v0ZXjrUo6Xrfpu8Z39sw43eu4oE
NaBIZozqcEXHi3xNpTn7r3ebj4ClWOPKvlNdh6TwIDtXhuVsE8Ltd4nESVMy2KK2tquDxqcPyI4B
l8CyWrclquZkknsvxRe50rX4N5Zn8kU82hGU4hNy2tpN6SW0atpnqIpfMiDHx3EOMgeRC65LiE2H
uQlNfnYXM5c212t5Xt4AXxF8yyKNDcs89W65I/XCuJEfQQJPjY9tcAy5NitJsEPlH8y60TZapLrN
hC36wVP6Jz8d2irnQdDkAbjgD4G9mcZCfwHsQDe5NrvHpChOQa+/2TRMH7UWUUih97+GPiS9hs5C
47x9QZKteW81Rbl37RtyKzHkeniAkScYdHZ2wI2de90gYo+1DE2lxmDSs7VvENbLTW9bB14y7wni
6rdppI+NdYMkZ4RUYFjn1bs2EHCSi/CtYFLSzKz0CTcrI3W2zrif61VoyoKdXBUVlySexg9X01bt
aMTIk98DMGgPeYvGrx0C5+KrAXV1O3PCfHVJHMINLTNAkQkPCs4ttCs0jpXLD4q/GYXL4KsdRrGL
cI8cipBhMzloG7NVw+OyduILYsoQx6AFTQ0jz8Q4FuDCPZ9fyUYUN5s8ktuk88afQwQQKszl7ute
M1pc15ll/SQSycF0aEK7yRp8KA0z0EmOGMQ0rz8MufGzjfp4C/OC0IWsPeGpY5MR4OQSk2mdQhP9
R0k818rU6CzFUfSbE22+CUunPKsgOEPUKen5HDVDtgchcsz0iQXWniTsEHNibvjGY54HeAaMunjs
Drkg5FhjLLElFQSlQWutzKmhx2DKHCOi0A5+R6Vc9BrSlvktXUqgVkrxXAyW6Da9CR7E6eo1Iobh
ZrvVWXX7dDCaBzIO4nUVRS7oanZKGX6Z5WwtSyENUfGeWka88eaVwdczLAi2bE9kWnxaTpxty5lL
QV+lQ986GR+BCay13yzsYi47d53hhah5h/DWuAbksQ7/7HLaElxlW8c8WONQPriC6rsNzG0eK/3g
LCtVTdJ1xcR6Vxl4c9yZKduVDhxkGZAf4HoHUefkTLXvY0OSDUFzP5afqhvS21t6ShOejtwrot/2
alTGNvV5aktdr49kmpPvPLofQWO9mK3bPtkdj0Hkh8x4ETuzGx/UA97UGZpR34xuPBplbu+tQSbv
o0LkGOUJ/tS+1LdBm5b3MUdwFIlW3trO/6HB1Hwf4BKjZRD9XudmWPX1kO0A3gOXmR+egZIJYwBe
0rgK1mHRp09JOcflodLKpaofVccEUM/sJ1cfgWrOnWGSrjalmweXFn3vDRr5uya89lgCKKPJ3Yn3
toRsQi4MUZDTcEksT9JBY+ttdry0ezaLG8OZrTmhO9yXU8OIEgXWFFzreRJP7FB7SDCynoOErVAc
WNohM+ICOwMbLo9S4KzJ4hpW0FMHpR5y8NdAwDhY4kRmW8MVM8Omheu4lrFZHTMd5Gkdw7FPHd+8
Tbh78V1Ay0wdvkWSoXCxyKw8BgakjC5PccfOy32lO78ARTrPjWRRMPJwnleCYLeVzsICLeZUFaGN
QaKyUOGVHuNs2L2jl1tAVpCOEY1gs9e1p5XrVtGlyXDrGXr2Kkc1/FpWAIZX5XnA8bttK56M0Sq7
jegQQDcGy7+KB3eTYsTB42entzILO7bUrF1pXyMfN8lVBaTEmmyg2CO4eujQVtiIFDCop7iP8zy7
RE00wdgYUbIG/b2cTXw57rSN7pZ8C0+D2tRX+dZN8COFRT1c4z8Ni6md/HDqsb15Ue6s80RmB3D7
GKR5ra48rMNPlqyuHoIAcyj0m4X+a53j69lxiPqBvvVqrPpt6FDWLme8Dq0Caz/e9yXYHi2GvZty
wa506u0rvU0MewLNoUt/ZlvWdXks6vE3XZtgXehdvZ+G39CB0TJ2pA1IED+1q3lb30F3xXS+wiiV
Y+UPFG8Lnzhv1J3fyVIT+2GIOjydZJ0KGF0IDbih+qeJzM4ngelsV3TGcP86W3k3hIhaeSLMqsUq
AyQAoVBncR8kgGPPDosvLPEDrf+BPQG0k9LKDzAUgnPiWmyF5nevYKHdKLbu2+V9jH+Kb4KzUhxa
5Kw8etSWEll28ysUNGnDeTsuZIPJVWkIR0sbi+XQroaRW7NJ5XNUSXRXo+TYdXTU85oH8LsWt6jx
u2tdoSn3YAEskQSTRWk9lSVgK6AiKzA/TF4oFiyjeKBD5m1qD1OpxldsTb0PwUvPlC7hX4LSCR+K
pj9YjfYI5jVm+tXBJ4kQv+Aaoq0K4LbUMus5JkIX01FNME6Yteul4OzC+MENW3UJVIVMD0HWcSlS
C2UiXg2i5358WO713MW12/cl3J94eKBL6pyXEhUoNVIwm2Ba4useeNL0DU3imgQLwPy9o/FCnJ1i
S1g701BrqzWYEzy8NA9FH26awXkxeYyerC6SV8wAT7XQ22Nn6hd6teW6RXB3miDAoV/U1LmVwWsV
5NtSjli889a6uIb8UTgDd8S8hTIJK8KYrZ+hNdRnRfqswnEWWHQjQYxQ+YgQ3mk3nHLl3iUwlbWV
jmKNnY+r1WkX0IvRFbYfjQTE/+jlJGYXAw9pVOvWDTF8h0o00Y6Et1hjKy9hWlWbrw4BQzAHDNot
bvTXaMyAInapuuXMd6+1bzen4Qc3Y8ErzdMewsnCTGFOr0aHdh0FB4hdu0VsVgUNNtJ7UGPYd3El
BKmx6VwYCyi8/HOPQhU1eTpf2VijWOY3Jtfh3hS9u8U2YyHE6rcj2A5Zp9o9NSwui2t762iQ6m1Z
2qemeR0IbCVyUn8YEPqtMx1XaTmRZy2l+VS2cKZsn23PRAvnJALtwy3E2xSJ8F26jHzzFlAP6poX
tAFVg/zGhoX9IKrqG4XVcLGyrtr7hDtA9aNNNMZAXHTR9UdDWatR4cIeM4idXxtcrYh+aDyjb3nl
TqsoUfaVHijo0LH8UYm0v011S1KfCpHPm98c4kGvzZiFd4yKztZI6Y21kxPcq3N2WV4fvQsp52vx
T+zJ35vzaM5tVHpd/qRaXKYdjsyDH3bWXauLt1YY0XeFhtQZ+ofEQr7p4VysC4D5HLTGz3U3YzFI
On/w63uq/R1fsZNsGGetbXTGX3igN1QcWjg75yHUwjPVDwEPqFw6/ThMdfRELRC/EvBLeKl4dTL7
EIF9M127mVYG3dWAJKj1mOjDpZcj8oYhGNCvNS/K1SG19NUzhhTmCHhNoVkE/SstGCzOdX+MfYAz
y31iBNjYm2FjV0lOmEIKCLzzrVWSBB9LKWVF9XuU/1h+Etol/Tm3WBL79jmMJ8NjiRviKzrrPc0l
fUMaHhMDjYFDHkAGs/JsuNI2G65LA4HJLhAObrZVVrId1rvqT6UziguMJr6NUbmUPRQerg6Bzxlg
PbL+PXdIl7ZponU7fZi6p6+FObTXhomzeLm5NPikKYr9vsLBj77XDI56w+4BUVP2gnXaYoPbU42O
3mSs2ZIE17z9xmxtFfQ+tW2q/wwb0OdyKH/b82OYIGLak0xg8qYl0RAGxmooCVdlhwWEq+OVHVbH
QeLKyyr5lga+9jq6bCxCribag8R7cNiKwo8zgo8pfjWI4fk9NSwhoknyJ3dMKEunMDksi6PoXf9t
NPNXuxjSxzK0tUeAY4+q6NX3uGLMjgUs2OlYLb5H7oCQTBMROKmeuhER2fwOR5d8jQFhjUuBNn8o
AJyMaDaOSxkoDPKL0tzsr1o4gnLyqlcXL8jymplieNeW1dYagYbEEHzFfbiWeKsAxmWx32y9NEI/
NqbFTiqGQhSQ2yX0Im1qeSoG9WwEi/9B6Hi8MNx1ZXX+rw9lRmKBYNB1Rgn6gCrFoE8RJheSy/R9
YucsziPAWSCiG9dncLm8GOuRuDt24/UhIzBznTHL+yS+C2DZWIMbVxOA/xB2ostY/SIKK2KwHNb7
2OOS4YPpT4aY6yuFqrbwIib69Lgon6xi7Uwxqgg604QTzxs6s2lOXRhpkCjJeMvZQ2wnkTO2KjEn
RKJM9rlFD6Io2Pz7c1s17mVBe6q9p2T67juP72ajolsZdtncaW8VD6JuObwhiH7mE2QyrUOHSJOZ
9cZsnuK6vhKaOz0A6wbMm+Ibj1BJnZhmWi+8d/yNZyI5bj1JX4Utw1L62FNzCKwJHIsY1cGGZkJD
BKtIEdjDQfVYPsq0a87t5Iab2c6JqXaAPJ2Tl4Au7r0mTHLd2bRJudeSb2168pb4IqycQHtiB4pQ
aWG2gTwbdNp0LIu+/HrDazlS2MZWOEUN/XO5mZQNAS7ueP6k6OrHvIs/UkrUjUkTjgXBfEv8EK4R
p5Y36yY2Rfh9BDYVmuN31rNDKOt4HSRCPpvB9JKCITjRvquf0ZD6p+Xmy2ywVlWZviaGNKCro9XT
NU/u6xiZFUrh1hC/7SQ9wITA0Dhc51bh10QCzyycxyIIj6q29I3fsROOkqm5EYP+6JpFctSDzuEd
7wZXywV/A+jWk2DTOnJ+yYqOB8Abplplscqulo+kB/LNNeqL4LhchlpD8C0H/cIEjbm0a7I7qImD
pVReE93q70Wf+esloq2M2KDRQniBD+XscUCEa7uRuL2oHB3ihA8CXwjBlNmTmphTRYV4DOzc/i3s
+taaoFIaGnAb9p1rKjXjzjbUORYFm1wyrMnMSbSXkiH9Kh8QV8BOvSale6/MjhZjRAts6aXCOAzz
u6WGcDvm3W8gVjNGsyGGKcQRhYyqR25NNFuWdo99QdUO/C9BZiaMb37qxzt+SdJI5u/hinVv+lvl
d+Y3apDfSUYXGQn8BG6DwlxEGp1drw0uSz331VmofhYkuj3VFllBs41dy4zz0nQ12QDPzU+nl7PX
J/9DY7NFhW5617EnP2C5yZZd0bI6ahZxvb2Bdmv5f4lT0XFJ7cepct6GuZNvpUF1dBPskiCAdxQD
rwyjXU6i6dxow4HHqKGEL381IpfomUyImYn4I4FH+NZSlOKmHE9I984YcPO7TXTMXedlv/y8yQXJ
G8VWtfFz0d9tISOkSQQaADYXq6IlhceOx+gpysu7bYSYCjOPq6VmVa5QG2FHzTYYu2KP+oKg8Sz7
jlQeN9PIe355omUlr5VJdpg2kVPd2r99P3vEfN3y0qcJXNrn0unMN5JAn7AAw7rtnY4ZCTiwOGnQ
scd5dZRj/J40BWnf8GRujY/GibfHEd8paFtB94N4wU0gmz+CjtyTi9uQcHhTJ6GGTtRyCZefJTsi
C3yqi0voiO6y/MmycdV9dTxt9NzYZdQD0dXoswzav1Wuv8BW8a+k2ELH9Bk5LF8hkeAlKdwMN6Dy
j8h/Q3SFUzRqpr3WoUcHWh7dAh7cPQkAKKbmBc1Ok18TOqwlTmoifqFSCdl9SIS/O+iW5kwPakgj
V4flkDMGQIfePgkrmnZfj2cwc/Br+Ktl1iXrZXlH0VRezDGozl/J2UgwrUtUfNZO6P4QeIh3JUJ5
g0gZ0ELJro+N+NRlw3OmhleLLeVSxuTpON06DWV5vQvaihpUDOYl7IqJMoY/Zwbz0uQtBct8RRT0
3ptoTr+2KaVXwtv0ov6eC54Xu8m/JwZSdjuibtRi2ITL9hVTr8eWwOl2TfpsaoRTVDPGa3nicsph
fPG06cf6sWMgcB6t8SPCtH3HxuTcs3SKjsrS4R4nw69SpFdQK8wVdOI0uFV1Opx8kDjJb0U7UPd6
K6OzjW+TK+5fb3vLNS4mLJmOYvemcqt+tLlT1oZLlMbSNLdStOM9L8ooc88tmxw6N7A9CG+1H/7v
UZ5L4v0/RcrqusB2ari0oA3Dkc6/BHkaqW2OY1BvjT7YuAFe8jzEMTBHmC3ta9pTDjLd31ZNQAmR
h+zQugKiPZySAuvMSVnyB6ss7Hiz0bZASl7/HwfocgD/eoDwABm2WZ4pLeNfMm817MdEHIdcvdEb
16Lq/WMI2IEqSENe1dIrHUz5gvurOoEOTx4i2uUBfETtpWrgw/hj+RNa1M9RtUTHWsEViaz7FWf7
7x/D/ww+gfykY1Dk6j//g79/FCVwEwCD//LX/9x/Frdf2af6j/lf/Z+v+s9//iv/6B/fdPOr+fVP
f9nmDWjOx/azHp8+VZs2y4/jx89f+f/7yX/7XL7Ly1h+/v2vj6Kl0OG7BVGR//WPTx1///0vySn8
9//+7f/xufn4//4X3ca6Vf/69Z+/VPP3v0zrb8SfMGgUtudSkOp8p/5z+YzxN8P29Dkomv9KUyco
Oi/qJuQfyb85wpOe4NOuLXng//o3VbTLp6y/SdvUHcLObV03DVf/638f1z+d9f+6Cv+Wt9kdwkej
/v6XrhtzbvB/u1kMKWyXbSD0Aw/XgmPNN9PHL94Gwfz1/6ND2dPlARjuahvayKAandyXXjEA0dwX
rvyc9f4tBySIxXAdooJhkI31EY0DALEw/j4o43sezzRAD5OcaLWbUSTvKBTe2UN0uArNiwZnfiPf
HRIg6PXdXOLk6txDYlw9G3HwOLCHcuPm3gMDW02ISxEhORj/oHEAa3YrGnEkoHVrx2AmJdn8RA07
jJBp7dorxBmI1BDn99522BeTTj5bwSEPEY6QSww7FsCDNcU246z5WTRIOVrZWUJ6lnqpxRzdEWQd
/T08+OgeXrKBnisXDKh3TfvRRaxL8o7l82PJet3LqmN67L+AyD9FGLpcfk+j4Vv6rNREjZHOF4O8
X7ItuYqzEad7jPAx0PYDeS5ZEzhR09NyaAzLOGM+TkDEzYf5W4GFUGDAmVqGJIG5HSdQZ0i/rqxx
NzKnjPL+T+zUZMOWtKf5xeKMs9AF2pvTUeh2bU0t5PRnO3UpJhzrWSjjNEh87TDzNr5AtiFdzqLS
ID5ZWUjDCOCSTBvkEfxkqQefbB6J1wv5ldy6vwzw/AHHR+/LeRFQp8oS32bvcuRZ1zz2RnQYfC5Z
NXQNvvDyNOBXXunfJS7nHdCU/tA6323OJG+SLWm1/FIV6C2B0Faqbg3oocqPegr9q+w45y5wt0HS
AMM221IwbIcZcGwHuCv8ALEyMh0Ggmzvc90FEgNmui5ht8p0QphCgwr35nIlRMUBOpSxCJzq7yIk
2TQIEO0ZRk9eDT4K4ZovowXBa+ics6qNfM9W/Ag9UNsry3NQghbAijpiBJqECGG2Npm512KOvXTI
LNU9D77ZsO5cScBPBRWl6msTDCMsqdBCuzXfy8JzbrxSKefxw2rJfPdWuI7sbOKajfVnTU3iajZV
5DEFyEi/UzPWKSSTAi3p10PQzJ4hoECxVZorpqk8BTaPoFnrcmWhhtE5lsTDtmRNj8joaciXlGvw
gXYibhWAAy69nRJbU0mCNzFoWfqKDuRrTwpmRgDc/Kzicr4RjXmfrZDz3yMHA5ndTRe2gftw5Aab
Yi6Cn2kvRRO9J5G78Zr+DKcBE47/Qqwm2LHpOeit09A7x0lxgGJkYG250TrUzXksgLUk0mdvNSKJ
DvsqMyR+Ibj8PDnH1El/BQmnNtXI45nsl3zkXw7z5jUvtgiZoNk3NXj0kXkZfsTlngiEfWunF+Wg
zwkR2Kzz+cltSAjBgoDIk2d9ggDBSKlLvRdXePOz/zRwBVgNbNQd/I8g57FG32SiUGPWp1JcoQqH
+3yfGl78p5YG49Qq/UPPnscFe5duD2SyzauRMptveDdflMBflBTiM8NDpZvS4F+yUmaRAjtCZbDJ
m21v/KB5gy+0it9JWuLONAVxW311DjH8xIV9i2zWVIEQU5PO92z+9ZFBEoUMW6Rq209chR4a0uAt
D/Lrsjq2Cc/rfPOYDqsMOBTCR7h2ReCX62xgsJEUoEwi76mLbNa4SHvDSfNdmmmzN1Rlnsa6WJPx
qcBIIm50yKVyGs3aawyAKE72ymsMZFgNiV6BejNbiMfajPf0IEnaQRszJiNuI2Pn7YDDvyV0nkz1
vWBPsXIrzUfs6QEQk+ZZft3ubmPPURHJSnPg7VVZeU9zomQibcw2g22fDIMFbuK0LqsaTxUneFxF
Oe6H0XyJbN2AQDKHa4kKs2z4HgRQJAuXczDUL0Nnv6XZLhz4dZRNFgUSCLrI3RoT1TcjtvZcIw9t
NJ+OI/s2tvFv1Fqw4K272baH5XKWwUQyBYiAukyA8M/yzho6D/D8w/xaIDBwxrMw8XJJXFincKnp
er5/LerzQ02IoAgZas+vT28+r8uqyJpyM9TrYFm3eTFwB466Gjiy5dDh/JoxMQRmxoBQT3VsEAFX
Xmj6c691H3SoWexmNwIZdgqwO9NNhFImMk7ZNv+Lu/NakhvZsuyvzA/gGhzCAbyGVhmpk0y+wJhk
EVprfH0vR9Z0k8k20uZ17rWKimAlSQSEi3P2XpsUgeSxcuRO1P5WM7nddZfjaDhYF3/eOurpiDtf
TaCVBEODZlRDAZXelulgVZnek5m7T0B4qQHEdDJqJu9OhG+Cld/aLijku8TK8yNDH74tj5blD59k
CPk2Cm91/U79cAxga2WpaS7v5bEJ7CdzkBEGFDS41DLezDRB2VzxS1LN6LPJRy3/xwzQOXu987T8
uV3Hxj7J0ke92+uF/iDU0C2wucGG4aBSPHC96ppXsX0sdZuwFVteUWp+qybk5QY/rA7TgS4i5/gu
4QLnY3ZGNvkq+4wEC4YoTzevdTM9Tehh1A+rrz+XLrBX50kkpICI5tKQOtCraW05KKLlud7MSCzq
aOZ3j+rrji1Bj73Ol7ORLTo9sCuJtDuOnuG0c6QuE9pyQLVLXh0tTpWIZDgcxPIdlwqGS60Iu/DB
xftBkCpzQjgbG6FNn0Sivop6IbF9ZxXyUabIEh1z+lbUUNMtQLeB+zX0YWlVQYHhDUWd+roZwx9d
HHHJKI51xtd2xMOZO5PJBdWfaJwrVCO3huiN58EJv8I9Z4lF2MDajI2T6UAyGHHaqMukTojmti01
lv5KIY8xSdNZ+ainLWlPvoT50vD4sQ4BvgnMnJjR73POaYm8GmQt1RkrMu+zsfhsZfxuDI9KnZTe
hJL2rrp4XU1GSOoHm7LmKJZzndrgVkenXK7jxAp5q+tE7imJUdYzFVXAjYFutuflWBAa8Efq1pun
M5BwhfBLwhpnDluOAxI7KFfd3rKw5lFS37uHaj97tJzI1rVziCqtqU5QScOW/Jjl58aUXwFv126n
iLsxcwuKv+ilo1ZlgXYG3Orqxo18YruoO9YW4XlAVYqSo0tCfmT5ass3zibmtdnuT1GuCx42/lwr
Cr47Mw1R9XCb6saudJJaxuF7ia1x3UgWofEPqa7vaAtY/OpKvL+byAAwOv2QaTW5rGOLryO4YeS9
Xf6sRP1djZY3m+WSwnx5sULvsHwPN4yfPL+9XSbzyPFhuYB9MFmeVPifl6eg0QjisctxQ02rIMCT
q1irsQlqMosK4T9pSfHo6aiOOu3H8hdajXdx2dTPyyMqyQsJBwP4CWgjAj6dCLcwwX2J7v2T1N1n
M2EX4fZ0yUH07DJ2oKToUJ23629g7Zv1Mjosd31gGIeenPGh4FT0QM1WOq5F9RtYMHMC4+6oTfab
aVG0WA5k+cHlpDvqFJWhDTWluxZQX5aZn/uTldtUfg4Me9+hkaclTPF3YmmuJcleOn2wl2oh5TGW
WCEjY9NmX80APRi/qMZQNeyVJQAiKwJwmTP7Tulb3DFLWyFBn/jRiX9jyV9NQC8I25JwjnwCSk6J
TnxT4nEX0asOV1TXwHam6WWuUTNFFF9b5LRHuwZdXcOnN/s5Q58/o4GxpkOvowRDqUC2E08tgQJs
PaL6FOAXScoM5Q1oO4BPCXfFhEwITkswqztU3bnLtkzOTUGq7/uDFXs8YsEAvrEobJgOcYFxQYe+
o66CKDFFdNlOPc40kfEoBRFiFp0wqLI7RjaVPVSZ/H7qv+o/L8/r7OePxMnd6cRwUIM/WllJ9kvp
PEWsYdQQGWruSdRn9XZWs0CRcRELeRc3/RvJrXQb1f4uo4GvRi5Bfo0HPLHPiIPAkrbcy24Cct9I
tlpVHezI/y5CbkxrDFh48jta90mt/NTsMql9BzwGhi0Om/tlk925PqdjeYaX0aB1w3ldF8GzhRTO
nw1tWzsxhc8RYX5qq7o4JvRNUwQ3ae25e/a0cPNNgmWHeLj1CzYLVRWEq8IitgwlrEtaC2p8w1hV
BP9u3ZlRfwz8r2XcMiYNsHBTYZwq+D0b2gc/8KSfWrQ50cD5jgxe6u4u0noP2cz7Qld9Jaeen/0c
mwW2VhYovhoSOsHfxMXQ3tfF4cRstFzNOmGO6aYc60ywtUN26ASUdxCMQvZodcr1VkO4w7rQbguI
PLyJ7ehN/TtwWIkPFORVMzotuJP9ibhiIZ864V7lBIhA3d5hyJqYjvxYe4LVFNg//3l5VPyOR6N3
kxd4M8cpxuShFh3qT8bX8KYujKUWQqFa2CdEmKtHi6V1s2LcRaGVI6zoKAAGFsX6fx+ytHkpxhzY
erInkfBGLQmI4SH2BPOiyaFqdCbWXc/mYzAYSwyDUHGXTITWCtjls+ZfdqWGL49qjcaWBfs0Wjn1
/JaG+D5Ex5anVj8jomjXkeE8DMl0t0zg6ke0gIMTA0JQwl+eclXVGLDNQUO4dxrtiZrlW8fWQY0E
Vcne3YQaJPMUfeP4KQqb5e9cvuD7b6Vc0kYVqROGSTbDYy6Nqzoqg9QjFMrWTjiYD6gCUxNwea48
PyX2Or72w72ntsTqZ5mT513vOkfNZAVXQ6FDyG8BUeeowrhkg67WGWrhOb7ac/dl+fN9BsDJwWTp
r8e+othbcare9xMYJgHzBFsdh8BOg6tmWXu37j8V6n4NB0a1Gke3UYlDO831EXO6klUb25CnWaYc
NxWjC6D6CzpaVSze1qgPVjGb1fWyy3ak/mxXt0ItFNSZnhOCkEwDDZOad5fdCVGfGC9WjYdwg1lx
2QA3JqJOr7hf1sl4YwmTon24law46dN866NLWbLzpvb/VKp/xCZ2KDLV3BnL7reapoMW+OvY44HB
jc9xkpuHXTFnk6/j8FDP0JRMVIDi6Wzn463tEJ1HVb86TLq6xS3s/ty4GZvuvHyoWlbTMWcWIdzV
GcNk1XENarN+gOYAigNVNxu3TKq1Z0lJZtncq6JIRdwcX+/77DDBLTf+UjhZtm4/FRT/Ldz9XKj7
UNI1bGmzMtCpFuqWS8mQguDPVboBrJQ1hggV60LcUNn+YZDXS10is74hryIFwd4uf+H/rwVaKqs/
nVBVAP6lQvsMHvmf7//nTFXze5H9XKldfuN7qVb8x/Es2/Q8wwVYgG+Lgux7qVZz/8O2EfahkA7e
l6Xq+n9rtVL/j2u5jqMLS3CBKM7+d63W8v7jCcOhsEppY6nx/j/ValVf4X8qtTb+bQMYMwwrjs21
uBt+vQf0njweWYYDJfzihx2aiIHG9t4yk60Bogq5wMV4XFSqy8tIstmhrO3smhvtsA77cDiVyvao
4UIxfXz3P53Q/+UO5Zb87fioJJucNscRhmmaqtL8UyUZ96ub5j5AuLDs2yMuPCI7TR2RnGmiYpSo
t8zG3y8fl5eCgTKtcu1zNbD1jaJau6uFq9FYJ2O1VDU1o87NZ8OS+gqUeLkZDQT3lA7nL+Ct7ktM
gpnW14pZmT3VE2o6oHH5se0dVJjjNyyziEtkY59iqev48c2BYOMMnhjo4WhX2cO+s6PorfExcrl5
U+ysFOg0kvhbIB9Db1DJDno2XsY4bForZ8ePxw2fdZu9GJ52J2sqbWnbCLl3JqwtY0dtCJBBMh3L
LDkX86DR9O1QeYdhQmKcycquF18S1Cxv1NPYaFaOiUqJ4yZT+mVp42UuPjNh9ecIONsmLebkJfOQ
HBvK1l62OoqpirmgcIYIMjEhUsOE/druTF38+91qqq+wwFHhx2n3xayQ3Uv5eYqi4ISCZtqXKIuZ
cFjUgMbbeVWkvalgdLuqu38sKX4gL++eXbjR23mAweCY0a50xV0AeRVNBKEtIXkPT5keJE8Tvl2f
KU1xT2xTC/GmF9FxlnW2A+j1UFT5wEUIHhCBTgcRGuFBtvIpdfv5vrKYC3Oi/S5GUWIxHHJXlZwI
iApCeBhwLVqicIHyyHyjV8VtZtomco9IPNF5TE+pAQhz+ZhIIBAkDnlEsNEwlDEJISDR3j9BWJmI
5CNIl9yIeCqxS02Fh0d57LR9tYHJhQC/jcrwnBg50SyEMrrz/Bw3SMUsKyf0Yjh7+JOviWLWLi/5
TJAr6uubsYEOsyZ8xDyVbVEe0BsgI+sQ90xEaX1OsRxsoMVSKrBJnkAK/GRRnrpfpANJrJHwFFer
YkYMTlZ6czs1Kh0k0uyjFpT/tMKdMdClmPmdhBqC2/jRd1FmR7/V3c9xm2SkSaQoXz3nURjWY0If
/bY8RZNZQ8ermguXZz5pA55/DQcpWGEyjGDmO7yJlNwHDVgvuoxLZtjaufXNp86N50MNjMXYDZW8
JzB8+jbxRouH+VWbug0C1oA1dqsjmGAoiVBVbxugrtSDxiLBLaYDaVFmfyjCUibVfWS1zr2EOXdT
2vlNUGntneGTJmxNRUhmjUyxYxsPKGoJTFXXLg3i7zJ6nvXMv+jqF+hKfY+9JD96XXN16TuczVze
NK2lX8B96RdPcXU7xydnmhSRsx9OeNlyBDOF45TbtqvTrzCDeZLr6kkf43PsBtUm1HT9eWzJcHC1
OP5KXupdkGbh218Gw9/HQofwWd00hY2KwzA+jNV+0k8SbEMNWwCxwhQPxSUA7whCy7mxxtvEieJb
3zDs56B/oFWgvVRu+amMimov7vFS0JRRXoLAIk/DynJjHxO/u5rwWn+bnOARJYX97ALj21tOgtQC
Nk9VDHT202z15y8ilv7fr7OO69EWZPZDwEP/8sOoPkcy6Qb6+mvcntke6il569p0MCOR13S9zH2F
e+lS27G4M2NbEq8OXr7q9eBmloVH8FzH5CP7+DkA8rSykpjlZePfJSgebmqkTGtfCaaFR0L90Kbx
kSAw91D3hUu9W0DGjHLzYXknYmuFIn3TdhqCr8wwnlkTCaAMgdg58UQ125++UNVZ14YePTZdiVS7
dr+kjMDw/TBfqBddk97ZRGHPajEDSdN33v2gTd8yNmCfa8ZSXY9fofaKV1GSHGJSAjjahaTNGX2t
O0r4SJkGeL3s8T2S9F66otNIt2ktzEhsMWfG0bVbz90LlhemjiiroAumb4uKlTVohgqCoCVLvNSO
ce4MgBzpAKlXdyf3JurWYIo0g5FZ4tuDu7uJMcGFQ1sk5O+EJ1QqzqHHl8s045KeYvohIBZrQGjb
d1oDXxupXOwr0/6wcjtGRpedVV0aiEsj38DikRJPMnXZ/WwOIGYi1ORAduQa4upEvIorVnh7HfC9
6QQhtt9q4lzlnfE2RXC0YkezNrlC809C+Y+iKLsb1DuNQZ45PwAoa/UzsUQuMWkAMW6rwSLaSozc
w1JL7sIuczD5uw6StLy86o3gHV4As/KoAHjmutf95takg3WbpLc6DTNMmN5xkpH2YCKKXA+Wg2Eh
yqyd1prIekz4g5jDh8PgVuKpTH1vZ2jETnsQNTWf6r6LlPgwwCcHEexu/vxkWOK35Q4rHRN3hCV4
xN2Py7GukloJIZVHvGz2ITDJVTMRGDDXfX0ktwNTxIAX0gI3SpXUPeq6oW0sSsQHp/HxPecCkliv
J5+x/72y+mfj5tevEv0meEyS0DAv4TCcRti0RN5M3UpExglFyvjFyFtvIwm72/a4HkhPrxECS7nT
moKMQNm9dYKnx53a7MjS494gD+AS4LPbeL0kN0be2r1LugwQ3NOfT4n56y6FFSoLYABZjFsOibyc
ml9XgKMuK3OsAjpQaUtSXhO+5qR3TOWgXwg6MfdRCyepgEp5HxNImA6pedYn14MuN8MLFXl80WEn
7kzyJZzIcMkMdcU5sVPzqLPKvkdYlK2kPeTfmBn3VViUaya36pKm+oSo0jrAka9vomTstz7gox0h
8hAKlNoKy82ptIlFDzytOzpBjYtLEMWWlJp5akPpXv58Jljcf7w7pG4KnGOOYVmS0KgPp6LvsZwC
AAFADTbTJHwAhORTlUHEYdnXU+lM8MDVxStOd+IYsoYb3jW7fe1Nd2OErmhZ+pJ46WHiUTIjo5rO
kamNGy8QgjSlvDzC4W0fxjq4MYIGz3YrNOL00naFlra4WT76JcheyyA017YuQ4E9I58xgvm+xd4h
dKAYjsilyN+qw12Fck1Z3JYXNJVfUXZyvxHfhoGsQxuaWQ9kclhX027NZ0o9q6wmXMK1yldfTP90
Qvb4FR0igGqS4ctZyTK6ILxMEw0cvfWtq6vtl7VOW2vfTXLmD8uITNxisBsHwjbxcP1TlSDFtzBw
oqMmAdwtL+DEKYuwGFzNOfIwFNVyl4RF8Slxt4YfPmZZYP0wiYCiTCa+l6W8L5qOGIsY05lFKnIB
E+4yh+AMRjdPjl1P0aMn5O6c6Qjsc9PLHqAw02cYPNg8pyjSSStycYNQ/Xc2I6v+hzju0l2vVWRx
izA69zTeULux5n0XHk4B0lI4BigjhtB6gf4Q4t5DK5+lobGzMidfY8Yh388xKYWCUZycpn/qtJCK
LkxVve9UWkx6SKUwt04LzL72rXqzABEUe2fv6RQXl48YDKgF6+JWLyZt39Y0AM2hwpA8HR1HQ03T
/ii0WN/aBsERqyyEDPd+jE5Wc4kBMJH0TaIA9h79FdIfCWCDEZ/1jOCzrBi+L94DFhr+5X24layT
0YAtL3FZfvPDtltBAm2P7pj1V8EyhyU68dwiRyGpJsW7vvMp/k8vuh3XL3oQ3mZlHLzaiXbt7f6i
teVtXbXFU2RzCYakwO3eNN802x4+R0F1rwepfCRG/IuAWkmNM/M37XJzLZ/7xr1lLKZDtXw/16ZX
IdRNKErrISvRecBade6diRIsGUfnSL0s75gL8f7PNWxtT3N2rutUR48sIzF1w1aTTfHJHhM6cDXB
0zad4F06VqrsHeEKal0dT7FXvmrUu9vApykFdPiTHeBk0QhKmZ2TUfn33lTqt5rmAOcv2JN3ZG+M
y5zVcR8f8cDQygwATuFISLeLvawLcYHLVC1kJzvndioU1ShQtPW2TQ5RAuldL8pjZRu3WWIleAUK
/e79yiRRVVOu8xM4wdbil9VObhvQyBKDudaMqrwLDdAkcxS9TDBrSL1R/At9eMkb6pRkSHnyJNin
nms/d+5hnLlb3DPTZvkoQUfc90lXrbUIpowhNNxDRayd2iQRlyY2va3MRbzTo4nh1k7GG9HSeMAX
L15hvjkuXEeqkfH6zyPr79Ou1FWZhbUoJRVb9z6sR4Mg7PknhMvfi/FBY/S0tM69zjSqwP7So7FN
nYZu4d36EVR5gx3uVpglDmr2Ltuk8dnAVBZxzj4xFUYGLJBl50rU2bUYs+qm4U92qPQ9+Ca9TkCV
5SsKumPU6N19MtiHZasCzRwTrIZYMo3kl9SOkPMnuoVmB6hyPzf4RU9SLTfjEeuyFot0ayufPAE6
zg3+pORvJ+W37QYnRbB2F6xDHMeRH8qDTVK1vlGzamzKmcjT1iHtSr1Es2edJv9uUmPYiC3sKLxi
WLEYSNaNolQIaYf3aTOeqri1Hmv6kvSqontLUqrNdfN5+e+cw8OQtSdWXe5eJj3OGGZjx27uhqQC
5ZG12QqjjCZ71PIOkaONU2vXDgAzdeHGN8O7Wtf9G0x4cBAwHaAWzL5FvrwDEpG9mKBFMWGY1xaX
8lmOIjsb4KURbbjJ8c83j/m/zMpoHFn2GUrAS0n11wWK0LEOmOo8LWrsKUSHMHWwRNi8k02n980a
ccvL4I3WNZtEydzbsaEf0vGujMqtp+WEDCNaPpPtYzxHklAWdDDusQIdWCuwQd+LH6MbywP8gRrd
ReORCilAlNEiP6daR7OxYm3WWbV2Ir4zPBSIls2sgekRmM/oa8DrQiPFerZj49Q/psnoMn0N41En
xfHPJ8OgMPlrPRFhKpZlPErcNVQoP9w0fW5jknQoiti9BHkG3RpB/cQkmgouMC/I1zdzV2mferf8
rrs+lQLTnc6p8Jz7d/yG6+19N17ZpAYBhSbctPZ8c0OlvL0JzOgmHEr/OMisufTa2P5lAS4WofUv
W1Ope55QK3AqrPDHPl5NDKBcA7Xjq8lwjsc4Oi8v1dD8++5/fs2GprruS+TShxDLHkIxnD8dIIJa
ickbEVi7uke0lmEDWYeAALfSyIqrwVU99chLR0XpMs3vUlb1w/KhJz1jbfl+c1g+0kCrT2YNJ49y
ZnGsTKIhUKua5yCqx4PfpOLWBT4L1bF0b2eWjJcSvoTjNsElQ56F5tKHCmq7r71LRMuySMjDln71
jO0spLz2MCYMyacE8z8axO4lBasQrMaV3oSATbJUPjdm4nzuHBhtphFN96ZWeLuh9fQtvdtol5Ue
25ExWBMhb576SXyeZ8xANJdovivuTDveVl0wAQ5q3b3mWV+XlU/g59p9dFwWRSZk5zWokG4rFHvG
GrK3qaLFIgdjm9U0j2gPTuflBR0abR/fGO+rUdcv2QAevGB83jZmlz3hOrwOI35vI7K8Q5eAB+9L
JU7FarpioiUtLQZnFWsaUj3MXXuNhJj3QpMbWuvQoDinYw3T95BiQQ/PFiVISm7P2VADStDpni0l
pH7EeFDbiDCWcRsvb7OXpJgZpCzsNEsH1MndgGuuaj5XcvpiUlk9vPvi4zCaTpmI65vlZRhwso8Z
BrWmKsjFmFR+N3HqeBw7luZzijutGGYSY+OYeI1YdjuaEXj5UmShPV407qLsyMpzPGY28K2N5RBl
kdngyzNLP7Pud24iswp3wZz2mxoi4YHuPw+/Y9I+xOKj+tLNAyhEwqPG7jbDWPeXAcG0fxsQpOpV
2LblOORcfxwQZu7KzsEABDoZDE9ZGgfP6siNqTwMpmXKi3dfj+7W0iBS4TQuc4IQscGzZE9OC+pi
GdktNZxQI9Q2tUWGWF+V+qZq3fzKrI43VTzTwnUf+kq+LGSZsoDSGY5NcUmxPZVlnD4Uur8zWgLr
Uoslk7AG+urC2EXFHJ1FT1LnX0ZCNVD8OpBAhqSxyRACfZ69JP/9p86Fr+VJ0kAxXidxG0FMzQWv
7yNc8A9xdvmTV07DbTF3Z70YYfmCZwBXxd40k8UnTOA5zKDiS+/G412V68aDIkMLEvpWXmSU+2Xu
DyPPuemk8ePPx2791hVSHgJGYtuyXJv/fTj2QRtCrWxIIh/G+esEJAFJ0lBtMZq1FLtO4aTbmzEK
kb8nPpzsnMpVS+sXSHxKsTFq8H2gaAOgobc7RyHwpqZ6Wm4ApAg2N/Ggn9KAMI7lnZFb0z700tE/
LkXnceonSJfpg9VM0T3ssBdtcEi4bUL5yQ3Iiizru7DxyhekN8ThqLOrRYjh54q0934A+hx52Q+j
mbPbfPwMzlylWxvEvpkt6bLqHfrrYffnc2aqc/Lr9eb2xjxh2DBuMGZ8mDh6Cwo7YaqpKh8EySlC
U3cy8RMnWtAcdBkTZlxn/v3yDnidvYszw98h/ATqMdgviPSSqxM4FOb74QdO8Ne8BXCcUZ26TmVr
KPxD+Y7IgI+ys5pGPkkTfihL5XanZROyA3itYkaIWjV2sSpN9AFGKFlOeF19J2RW35RYiQczJpNp
8s3kb/WJ3+d+T7j0kiUmJk/a4uNdE5ROgJkuYe8PwQDK+DruNWh1Ic6KGM/gds7NZDd2QOqMMbZu
0Lune89lX+KN4K+Igf+8FOr60LFu2oKFEJEK3R41zdUm8vTs/PdLokXxWZv8lz9fQ/lbrcnRdVMV
miwq4R5ikl+f2dilhgGXMF3baY8fv46Ivg3H6H4UuKuE+IJ+hMKgaeYPTd4XDzHWwLIY27saw+xD
YSHoBpjVHEwr32J5yy5uo8u97WDL8vsoeaDXJDco86ytj9DwMIUp3HjVdRgSDNex8N80NxOXzmmL
U2pNZEV68SNs6682pO1RULQOR7MBbBruG9fMNsPQiFNoyOZh8vQnlUYso/xgeI3zKl0dAEZH3ieO
CvqXVvkwGgyFUTaT2Ltgzho2N4sjuTVzImTo6JDArR6mdpbfKHBBGVMvToq4emxQUDaCEMvlKZ68
sXyNxvwz8hs8kVkWnmkkizXiYqpyyfi3h0sZmn59uLgwrqlzY1G11HX7w8MVoZ8ILTiVazvzwXbM
rvWcQDsgyPdbr6KbabLXz25ofnOG8cughxjjI4EeVHlIffB85KZsihI0b+KwAp6wXBxshyWAEbV/
Gfft30q4DmoKtOOSNBrTdj4+Bb6sZrLrRLoWIU/dwCVeym7BLMrT8hGAbLEfOvo4TRSJC36R73Zj
tTu9L6fz8tKGoIn03HlG8c7eGFM1Ht1K7NlCAnqDWTX1NqrjAlPE3dBHaLfJ7sydHAc88OX9PCc/
lk+uJpCo57APFrgYWnXv6pipuB8CcRzmQqO5rfAuw60dk6EocfszbkmkhoOy64+othOB9q1Wp7Es
qDWnaQ7sSH2EUfcMZlS/0ZH2HjXNeNeK/OLl+1mcYvw2nqrz6LKdYv+p4zf8cMmNhoW1oVkpN5Wa
sNPZCqhklLCG7PCmK4wMuQ4uhL4GCTEOY/kQOz6LC71kBZg3T0Xna+uFvuF41aHJLO24VKFibMHL
w42ciD2rYz3Eg+8c/51GAgr8OQ7udV5M5uHPo8v/9o1sYdE2p+vF/z9+o1wrwmyoyCh5X8eDfjvX
ebrtQGKcsfuTL52n/ULmPKbJjFx2HqYvXGqMJ6T2pdGW+FcfMcCsncxRt19R1J9dvW03ttOF22Ux
Gtq7Lkgf/x2+2IjAE/zUzNbrX77Kb4sb3IfSslRl3lQ2xA+V6LCePT8yqBBDMHlFRFRu057g4UD6
41W3yUP1kiD4VmCA6gdjU+GXWgVeJ87IOrElJJzwYTwT6WS/5IFZb5ypcG7pInQbQxmGtCG9mIGX
8+1E/Jfn07DUsf0yUTsonmihGhbzNGbbD8dOZ3EIqCWAY8jcjtaVlVyW+oN84VZKP/VTfu5G4JVt
Fu5JTPwK5t+65n0O2AxUIqk44DsHJ36kPLuKaMLdp1qa3lFuLFZeY+fnyIvkrsdm+lAiDN8jyWMz
kIv8zk8BWQvGsTVfq7mfnOlENm9+I+ODWWU5OxBf7pkJiQ9s++hITQSKsNrZmF073I2WsVOVDRB4
l36q6j0kq1ujruSNQUfvZjQIAvey1scZOTc3DsDtqWCxaI+TPPsiQs3S9fit+mtsEnCXJ71EyTbP
4IuBSeRVdhkiYV6zXCb3XeDv+kaznwB/2k8qtqGKYjQ+9dukDryBFbAO6rCA0UuZJYs5sqUYZIdW
A+PSSDfpFFGV0MMHcx7SfWYbEzAGwtL1/hH4Vc8NGuoIeSiazIMzH0KGpttYvYBexL0wWjduRhDn
wpSYMlPb5Rq45cEM+1tkCfv6ex9I7eIUoDEQvFBn7KuDX2jJDYtWksnwlT9lA7LnsEOL4lIjioeB
+Ji2Ig2q9044If99KVPomxiGLsgAik1bWfVdWQ7N3rGi4hwTEEcQ1VTezpOZbgzkoSSIzAcIiult
FAcvrZd3F+q1NulKJATHnyfSFTeRbdC6JdF8NZDQgNY3f9XHKT0YtNl3ttflr1VtPUTufBuhB90Q
Rlmtk9r9Z2noFlO96mtiiS1BvCrJM2ym5907XqCIvcdZTb2ub8iXLgVPp5cTRpvdomxpiSrdpy5I
q5CWOxZK6owwL2xYvfF9CrL/zJi/Qc+ZbEvWJAchU/uT1rcvOhqT1ViR+rCsRih1TUBpiABYefBy
t/Vsm9fAiuU5Ikkz9MziKKL8pKvJ3jPcTV7J67KR/Hc3idC5vx0C13ogW66/tiVq0ygaP6dxm14g
S3XnWMLqSV2y1mO3pr6PUzUfJeFeaT99KVSbJ3Bn8xgkEaaFmphOy27fkr4pbossRNNS5Tkm+SY5
LDdIB75mTdJCJTpYcZYePmpBNNwTG8LSd7jP4YckW+wIb2OOE1QJRZ8WbmsvtS+oZMPHDoDxTZA0
DzZnYws4zTG3MDPyzYJ60YOgOjH7/Vg+uQ7+IVMfbXqOqTjbVPHPs9fg6g0D68S6XXtM8UtEnjd9
LmAM/XngtVX97NfBS5UZ2Wk49P88aAO/rlBzz6BeKPSUTAQQeR2xZJsecP+lGNp/gjCiSZ7YBrIQ
3qG9Lzd1hWNzkHTZtXb2XlsgXZQl8WVC/1hV85ztZ58Qg2U/2tmcikIXZ9JD0XA71gWER3BDltd+
oV4u+22jcquNMOJyY4nJoAYzq+wHoBieLGFImPWr2aGgNeaaWljryeucTe0mdLXgyMb/sQ9a+zNZ
YO4a487R8dziBZtgV0bTF6sWyd6Wd++zI0CHcZe1KU+hCrNc3pEaRxM+DP5yUo3fl2ysL2y85GpS
Fvgsfj2pdJjB/uoFS7aZ+ulmaf0s8E7fUXVcaZE+pnuXRaWW19on056cQ6NBysHPPJonO2X605nE
denS3BlNUgMRXkwAUO6WwmZe9fixy8D4CzZimat+vR0cz3MXhSRTmb5sSn8qMgC39Mi4mcg0y2GP
lJ1eXHsYblVuQYJBZdeRAFCGa8C/DjGq6IQoQHn/ViHARPWHxrNffacxyY4mtXVD1kN+1FNtx6qQ
+mT2V+nPB9AF7fxlNSfQtgLTkJb+4QauW1PT4Qyl66J3rGc4BkvHxLhf3kHU6hC4zFeQxvqnyB/0
7czHs5aUzbVxfAoocQJADo3EtVIvk9kibWkJDnuIdbt/QQeQPaDMPEx1co0rFiLCdZGy19V0Bx2P
VptRngK8umslElkAlnA9ulVsJPkdzF7S0QVQS5D0GIxNsg+sCUdeFLbTemgTjME+QI6KLdd+6YKV
aKQUv7yV1TXEVH5PpOjaDcb5ASvySbPC9tPk1cGm8Nz8VHZ9fw2itL/SLqDTkTHAqU/Lr/eOGe9T
p0b+pxIEdbKjT8tD6fQD/cCqFseIIhWqj6j61BM2PcRes+3KKmTFgKChtK1qpxHmtiEYtSBDq/Du
fANEwvvCNgoeTBrPq8CGcGQhKdl4WTpcmlHejgGNRroQ+QrYQfma+v2w8rL4jk6Y/djMNKvbMY8A
HTHvGNcqd4ebhITBbR8AB2gVDbdqOdnDydXRCbw/QQia6XqoWneQeQjzJLud3WQ08J96wH2xWtg6
efq5Y9fHV4pZ32dVxiwR5P2tLatNQhv7AaBs+JDG098UJR8fd8lW3aQ+obPLdyzmoF8f9xwJxZgN
I5W5tLuFy1O90vsDQUqo3NUxXkoRjCdcog5QaMlgGNh3RtlbO5+gkl3KluHZCfyXKW7cozT6hFgV
8Gh6bcgzCbjQF3bvK/E0SB7Up9R2kT3l5etc1STaaJw+0iQJYwcmT8Sdt6WzFv2ld0eb7sM8wXc0
DVV9RNNtSee/CDuv5biVNtk+ESLgzW17y6YnpRsEJZHwpgAUgMLTnwVwn/knNBOzL9TRTVIKkWwU
PpO50p8nHf/tYEAfpkKunHw9gljd0JRswOoz0nc6uLZZX/zi6ixX34I2TRJ6qYrTwoGqJt2f10Mx
rmUzLvb5HMmTelGEbRPXCsonzA5yxmkzP0ZBoQMx9iSoL997tFksayXJY/NwtxAjw922nJtMu9kH
+Gy+NcXwP5N9M2cNLIDOyXZmDqvxFqaAEKUxhJfGqPVneHCHHmAoV5hpwvoeBoZ7ztn1IgYnyIiX
bg7sFM2/TXzbwmw0Uoi63zDLmqvInCZ5LaTJlDDPxA/HRrZHJA1WpL76QAGBWZZ45JWw0uzO7bxf
+TgkuOZhkTlt+qdr5U1VxfCYIRHfMs8kBUZU060DQDbY+YOvTU+FnWbHQcTlMwNnf18SKr+ZKFBH
WvsnR6Jcs2KrOxh++ezJRNzigF2O1rrFA6kLkHzMhbSfTGLHzRqzn/CyHbG16TsJcMe0avyP3NDN
XdSCfCRi0ajCz55woCJvyp++Ei+h/bKMzCgq2RlgxPxeJUus5HptE5zgsn5y5uu6kOKxCfhF+xAw
2DSAR/u/SxP/74Z9fsu5KLVorrz/RdQZVcqXlYfkZwjyZ+lUP0QYjsd2lOjvWPjMrs2EnyAmLuRN
X+U4nnSr6M6BMGBjTxj04Oi0t6qPyhN6RH/ntVn77BTRdbAIfDSM+q0iG2TNYWM8aPOuJY999yKo
Sze9532AIPPPZqqXeyAHbIezwSChxvGew7iCa9EIZyeY/x8q2ygOAj9hOLKX+lam1APDvjJQJ8lB
nxVG8UzybPNklMZ29KXzOhpU1o1pfOWCzVCeV9rrxGbwiDSzw+mKSMoex+tkIpEMpng412lKOG4T
xCs/N6aPQpe854bspXGI6p78dB7WStyOlS+sKzc378gag2Siyg8fUi0LH2Cu6FucOzjM8RImGAxe
qpQ3SNCM4rocxTy0J5bKPBhEX3VF3z/nqRbfj/f6FDrnhqIfQAsYLjW/TENb/cvi2/x7CMAvnFYA
zA/zDNf6H5OuoCGpzLF1Mim1prsKM2n3EVSEbTZ29oOU7Z/O7fOtBZNh6SFbr9COBGzwViWiA2og
01QkqLI4RuQrn93M/FlMefbNh5u08qOohXdPNUxMZBiW/2ItYV7x92oKoKJrzxPrwGHCRNrhX2ck
oVqtJkkFgoz6E09zsRYkxjy084NvBwr0OdALksLSB6sN0odGJdkFpdxt+YrlQ3U/snlH87LK3Zwx
qZWCTx5Tuffnhp9ewToGg/d7eUVKMyTVgnQPGdYM6RrrTthPcjpGnbLureZ9mH/9XKPagwoq/+Tc
nOZWTyW3W6bdy/D7rzE4481k3XCb29m63zwnLIi8soHprgHBkP3Zk4rdSRYX1FQUNGk2TgdrzGju
Os17RVr2Jx285iuF+p0AESeqR6690XN2RA27rwAeGHswtudr2oPpltbeqchNzuV9MyDzqK3pg+Gi
dY/k17ovWij/BWvmI9ljHWJ7MlTUxMpiGZFEaHPJMWDnZchwhbh9vqKnCbihhC8weYKGpPcf0sTa
JFBon0E/aGc+ifwOLjJueTs8NnlyxDcDaTMTzyVRFolMoD4H4e+yze5hLB++x9eRSvAUZOGjpVfW
PnB0MlLaeLdIrUK3WXtxKc+x0RBtNhMxpynutlrgglR0CK9Pg179qlO5rhhFv1NakZfUE8SZNdGz
2ZAlatOsbIvMsY9oUbMtx2y2sSCvofAJfjh+NtwPqrtpg8y2TddcNFgnN5woBW/Fc57p7nmCSfIU
696n3tsPLLzWGJSSx8x1830S2DOhHKdurLz62NVOdhQauWWeCHeBTNrt5E7B2+DNq/2esUHfO4jk
urS4pTFHLHhTyt/WYbZVjSTU5G5FiFULilnz5ItZA6Vpcz9dd278wPJxPA4tUPOBa/jFDQgrMgu/
Wcn5pU9RaxrO0TBJT165YzicOtf458HSpY5Tm4pgJke2rPmYCQN/Wl4uETThHF0wFZBWhJZtcEs0
NxSrxt7riecjtsa+9PVAf5k86AktFvkBDYlOXXPnq6T9flYS9swMPeu3y2e9+Usatyx33XxbFbp7
zULbfk+rftz0ukUilLKMgxao5Nx3pDq1emETFeUSJGrG2VtTMOumbXVeSUq8J/AwJz7B1Pe2lOE1
7I9JlbWvXiovgSXrXy5mfmI5AnnrZepe2D4Umw4CxS+cIivDY34Z5V0FRTWezsgNULLS4b6WpIul
Y/Mn1EElu1AcIy3OHlub+9IwNOciQkWhsBjfYeN6pHbfuw2AgpkBujIqb9qiW7x0feM9NyJMn93a
jx+JAWwec37Wh7FBVbO8DANGFUYa2ERveQIQAIuOaHqUfmY8LQ9pk79iIqqvy6sAc9TO0Fxnkwjx
JMMpB1FejFB+DQE9qx7u0lhjLDg/KMGyZKpNeQpq2zvEyRzEAwb0uR/FKUEvUdZFVG4Gq5aX76fS
pCf3qCw9GqBjJbRjSjS24rx50RtHP4p+jlLtBqYn1bjJtFo/2/PMpCsm/VyPEDExzTg8hmmAsHry
MCdMIendrXYXswraVaJgqAgg6ro8MGAeU0HopJ9/BIWxETIVX6w07/VSRD/gSWGdQLUbJuNBQ0e9
KerBuJtQHgF2Gqc7d0VybbozOrPfEoZSPtvCrS4N0TPzis5r6QmY3dbqyZ4NgO5Ae1pLuz5XeZBc
gpj5UZOzB2lst9vT0KsXq2xaDhiJkAN1ycsk4ROntt7vrNr7EpP3YQvoCYHMsF13lBkTkUJrm0vS
jLlCMy1+UbSmlqHdGyAqDMo+1GzpDwcDX4odixCkmxw8eRozP1/rebAlHHEjk4CFjznpK7sCR2fW
0BaNagRNKcJqBWO3WXkMfyxa+lXCby7ww8cmOzIye+V25m1aaZ3SCO59OToeJ10DKUN/qhP5WycL
Ie389hBYRHdYVZ3sWr9L4FIUxBZbH1NEVEbjTZvCJm/TqIZtMB0LVX5YU4IdPCXfyrNsFMxrlOBX
EvbgvTrjB9EDJoKj0gXiZGEsnQjJLp3GwkA/qXXVbPxcck4Lhv9jX30yKaRpqbNyjQvjLUhNtiRt
fLOr8UPPkctoWXTuKReJBaEmw9rJEw3Zev5iET66D9GSlfxb50Rp94iyefuL6k83jjrAUpsQzsxq
t0oyje2sfhXYIsBKxpYzsOhMgqs16UC5sZ1v8dRlKyjSxqYmSGxtPeKR5BbZhlTb6G22oTYY67qy
6rucM37VB7q+cnX7RQ/ofwPdmXYDGsuN2c7oE/MQVQK5eQcZLxrPo91/gFHvN67nvLlKmEhs7Yc0
7j65Bn85/UHat8FCLgtuGcF5Nvcc9krX0BoPobnmdoElAolaYJf5RkV2RiwujqVaK0lj8sMTeWaE
1Yj0WpWYBZXyXhMNQRMxXauGG+KmdfqrLGb8gHL7C2O2nI1xbzn1rivbrRHn57pBEdXWGrrhwdHW
2ug48xS/c8MnD5j/sZ+4P6pPtx3PGSnIoeMn+y5uvgzw8ms2FJcwS8NN6GncQGx/W4foRqcAJ2xs
AdDprNehK8iQt+UDP3hubQZxIxlDWz0czlg7V4HwUEKZAMkDgzGEx290I/DFJGNHkA5hfxtrYBiY
9enPro22IqgmPF+wyrQYnW6YnlX5MpixOuWuCSXcITK3sie+N9ckWbnp1pLpGZnZwc+g+/K9OSc9
1x9Lso4A5rkfnfQFAqkYVhNBs/NwMzm4LmEJ7LISjDY+uT0PVvWZsPDdahPWLBiCRA/7DsePbwCP
a4CsI4CggtC1zzGtn+EFf5Sjvqll9tUE1nSYwnv6iwNXWHkgnaQ6obY7oih7t6LeXqeuuSPcYT4v
8JFWNJKda0HmeCT6L1jZteTLu2Gl+h7hAJOniWtROpLoOcfZpwKltOpIAIrYpALYZQQpK/wKjach
i2qt/liV774P7jvzODFLRw1PGaB9ck60QxQSosHIYwMZqkQBzHAGfJnVd7c+zL4GclDYUnSM18bk
6JJQtoZuRmklMTMo7I9Vbh6ogHiXSTVsTbPkPycQdyvr6ntxvrH16TQ0sKaq1hvWjWXd+0y45qUQ
99utO5b6tvP89xidyDo1vZMoohuBDdOqGep+N/bDvmC7tSvcIFxPbUgcTjYnExg4M0P9ZIv655Si
S3CJazQFx735lAUM8KUtD/lUv9f6XOkhqKDmhYWIGJ5Ds6HZkymrFsA4QRu+mAXxE9yqNomFZi4f
TkLl4tTXjHzIGECKDjgthBCHXRUR2B4RBeERHrW1ZOzFZgsXdryyIupdT/9KtR16QtLX+WlWk+0e
LJlvxhGRR16pNz+1srUIBghdhMWYcDO3Yfbe2khjsonzOmzPdmkMoOVrotOGKVpbQeseeguxddPc
tXXrrjUrVGsWSs2ZLN1TrLOHaDyCIhpEUmOK14vAx2YtItGDLwWc19biK/RA7UNqgVyl/D+jGPqr
IdyjSOOdSo2nKCxgd1jlVxall5KWLQFNpsPMOErwKZIQicj2X4eWiAkYUcM6iwXoLOJS4J/mT15I
AoKB0XELiu6jciym1AmpDfaITIbGd1O0yALr3A45i3SxlgFFG2C7xEDn5fTaZhwUqCCVEe485sxw
4upBCtZ4pF5HhQvdzks+p7GG89UYpEAX4IZLbbgFcf3VVektbUGPxxIPWJrt8sB8BQgN5iUssXxW
1BQaLppsCDlTCkvsRk0yXSWoJRiCE7XbuIeo/ytROYG7+UNM4CGZR/fUEM9eN/sTB+fF4QyUHbHw
bhudhhKRvBwi5CbBB1EmxTqw3o0o3RpadOiJuqhbvsch8V60is24xY2H5XrAJUmwsOG4v53Sdw9Q
xf8kogOclsmjiYegE21+9IPwVLrOUxwhc/NHMqVkZHLMcgwmxYlf6aNbWU+4KfRLHKaXBPt3hhG0
wlppNDbrOMglbfeArmifDl9tUp9cW6or573z6HaoYwsdOpGJXdAVjjxWFqQeL3nTLbFXUYpXut4X
fVyuvDa9NgDLBlysRrenVDPddFZlFMNa5ApHeozYuSBWBJbBKhy3iQ7ZhIgHsHVWAb9yaLuVLaBQ
JQJzip58Ul86WzTFN5NCuJv4b3f2l+dRnTI/EPesn8yNYrzdFA1vNkf9MvFByEyOB3fOcFXE33Ee
99YuphXk00rkO8Yw6sCBtRdT/CaQCq01Mufx8jm7KswChg/k1mOzQ5JZeHtu11Rc3HlM1mKbeiNc
87Vp8x/EI5FeNTK+THUYD2n7A0ZVxwizqzcGo8yS6ITIGthlDuTet9PMJ4q5UcPLs0LrUI/BuI5S
Uq0p+H94do+NhvB06LHMBgoDUYERssLEJ1cTrx2yKKwlMdqmaoljr7DzVlX01XfZo56u1WRO656d
MfBhMiUqA2GmnpdqN+buHdWodYns6ELruREl+56EaDEMkMzhBhoPGKA7WTo49UNuX6BEmX0h/B0T
kwYIBfXyc4kl56w19u0ZZfzXVEU/uWTjbevACEwaojqBSaxscr5XsDr2CI69nX0IExcpmcmJn5VK
rUvrbCSflnNuE+LJXL85BZKSNSKAdc/onF0FegnmgPFpsMSbgyx4lbr85djsSzQwANdCxRjF556j
V79j9ocrjzZs5fVPCSujFWrVs6n3n00vcS5G/laxCO7DdBsJl1wH4bwHE2WNp49vU6jBhCS0/Vhn
DMGaQn9yMG73voGZdY7c1gTrOKusNzH5fVTOvbWFxrC2M3r0aKjlpvA0Y+OlqG/5K0SxmFu51QcS
wBODQF7ZN7upmLxdig0mYmq3G7y2xeRQH8u2cIiqqX6HmPmilvcotELEXClp4m5hHKbWcelqqXvi
rPuSmsHaZdL2kEkM8jefu7qMbhzBhKu4P2d8g4Une6t09AUiy7unTm90PHJkeC8vq/ljoeAIK48V
cVMPheOaz6PbYfoY/o1R7/2PvUng6abpYWfwbZhBfyuatYZNcIhClSt6zojra3+dWYCmUaeUp0UA
kvdN9ijhPiJ12tZtlxI+WqoDtke+OwwMpN4lp0WUpXnuRguMO5Mh3Y4zsHrK2w53mwYkJBwDa+fH
TntqLL5xYoQstH28FOH/X0UMwSXMM+OcaONzXWnBXTzhZawCI1l9exSlKwHWDZ7BtQFTUUzAXEiY
s/zoyRlDOBh6nUHHQyvA1PqhmhqM07meHrW6c+8zbj6+LOp9jKtrlY9F+3AHkUTfjjOGg8ScH81C
AsC6WO8bGdvHsUudvZ015qF2tB8IEcY7KWf1heMwoR7evbqvrvg1/nnwSnUFYu7+i8LM+Hui6bEI
YjuNgdz1TQBBf000VdQR+sHOdVXjlalDCwcW2OmOzehq6Bx/DzQDBafV3Gmmlm8GNkKzEhed/SQc
vG9aTgnmHhDH/Is02PhbGoxuE60i16sZeMjJ/9ZvZmgDgpxKl9YrkQeJcK1kUvbmeA1qF12RqDuG
uPtcwlxtlo3f+rW0BULV6/SwGdrPf1n6G39Pr/kv+fiU6MJwJ8AW+msLyAaLRDbcdwx40Y6waLLv
ekD+2zLERe5Nw7M+tL91wztleXM/svu4WnpirZes4f97c2Kb+t/CY1jI8DACXN224Xq2+de6rg9J
vVYjxDYyxNaZ3ox3Pb+HQVa7rkMfLJupPzVRdBf1ekscR2afIyN3d0Ee2w9+DvVF5zDL4X1sikQP
t4kM2qsoESnM2xcTbvXRtI2fTjegYiKkdOtUTnv7Xs3YuPYQPUDXg42d4C1a0je8iVppeZlrxqvv
DcVsTIl2nAq4hKfZfhbWPnG67ts/dg0kII6LfN2a0TOiBySmlRUKHST+RK9HDFR9LMh6HvPWNECs
tgSVLV9LHzFQjJX+th36ettoQAjsIlhHbLF+BbKHSYOdbT/lREVXjlZuU0fOiuRCbWthxxtBrhjb
7RnChGnKvyrwhTd9fiBq1kI8iQnXEQ9OoT2YaYFdtQv5uX4vqiPTf3K57c5MKOzDKXPPbdXUCoP2
goUwMxwDWCTPys/jg94m5PdMzHFxGjuT1aG1M4xn35WPNuqVuyWIjNIHhacqzqBD/A02hXATEyuy
c0L2gkXIvjIcHEXMZFetQlqB7+SfyShR2c3p8Alusi5v7FsBVlFGzYtRYbemmQouaUYOX603IR1T
x0bR0a5+G8e3hinu7vtQnnwr3g255t3PcfPgaq0zSaTWvqdKKb3uM29S+xiahn8Priw5oRvnPcfN
dp0FCjxQ2zGEsq2hvU4RtKcuKi+tX5cXq5n+eRZfOi2+TLBK69UUFkjE0EddQreermOF2D+xEvYW
0jly+WCIjYzycbc8ot+tHoMMGtGQ4ifpynQ4ePFY7Oug+6mwQt7sXhFhGzsg3znuT6KMBQ5o6wiY
0XGn8Ypyyzn0MZHLHSsdmrrExPjB8l0jnWHnB6V/tJSPHbklX0YjVWnlJ060TU0f67vumy9NN8Et
rEWxR82ezSvhIZWPQEamRza7DZsLsBEJmuzvi25+ptnqQQm9OiwfMrQOHZU3vI5B+j7Vlb2rgx5k
UaVX164R1TXoMMHizUAQlLAPcYReoqwPUUpouL7WSUwaPVDS7l7MD0Phn75hX2FIkEM0ZMN19Ivu
Ic+d10Q8OZmKKD0Fc9EgqU1Mo5a6m5RHaGHBViyrgzOWcQMqFg9Ks61N5YoMkImtY2LmQcLoRuqg
7pdXukP1F846ixiY1GwsYQ0U3i3PuHO4R0LTnvzWRQgeBs8Z+8bN6EhC3h33h7mYU5sn1VL/917h
bXW90C56JqzzULr5GQ96eNWs1l6bXmX8wvdGTkKvhjURW9l9AS/lsbVKjQrZnm5+KwmDyrHVhVe2
De0Zb3xQr7quhx5V5CU/wiI5Mrbfi9nDZvpz7mOhGMFV9LsbW3RsUNM06neTAfsymJzx3jF7HZAa
9zsciNEt7H960aROiYPMloECFd/yGpdVtRqU/LO4UYugRv1jZc61qSwcYXbv3HF/hQeR0wG6XuNu
W1u/x26pTgvFrdd236IJR4QecJm8e1QOfV6TP5SW/fL9OXSLP6NFzVqM08ZtTLXJKbWZZSXObgAB
vfy9ZrSLh1HdL8FPHl3mLnEdRppzTmOmyviKHi7fNJkytlmhd9ec6afdesZzTzTFkyg/lVNwMM1r
jm7804SJiult2p1sW+13WNIEqz641ajd7zCUil0IDnubztu1JhnVxartT8OXjLy55LXwgOCFuc2g
mgdCi+ub5vPOVY//+ajmk/NVcxSLX4wP7BWxbTvUwMaxXDygWZtvQjuu9zVuv4NVjXBAw+FHwG/+
HbfTykOx/pOdegz66Yl05WQDS3B81NWYbBOjk3PERrptsgmH52KCaLtqa5aFti/tYR3mUwwCW47E
1yFQIn0sDOT3dReOgFesemT2OF+BVT8nrlbMx76lRx1dwYnlzKUQHlIlQYbJEFYlFTNCJntQlBi+
xqj8O6yzHqu94fCDHJUkxjBv1kEZzFQwHrz/ehbYls0p04N7i0rzmuZzciF7r5VDX4/uumtQvI5J
Zl5U/RSGZnQYtfS+4Pq+VPNDRgSzMMmOThvQywF3cpikGpA5JPTw+VjBAFBxU/aK7Ae+8LQCYfX9
e6W5X2QfE1E250OxEJZb5EgwiOeXyyfasHv2sekcco95NdxaI7v48GKaWGlX9J9kHRSUOOSQIMqi
PYz3GuLiXCHbnupYvrSh365rw2pv3/c/jHn64b9/UyIT8aovAT2STGRcRw4dtVqemvKVhmqbT6l1
0XMih5Mq+OP3kXX8Fg91mNggWmsvkayNX/MTPbPyWxgSK1n62BoiV750jURf4xCWqinGAugVBwYS
08piCrrWBpfKrIwmSFUFXie9rn5h3kSDqevM3tK0qW/VV2P/iQckXV1CLHfacPH0U0A/ToW/Bfxw
7ctgevbItmSGlNbZzhb5dMW9bxKzYEbbVgrgBnrD2GIuvGKZjpsxbRmcedkhkWH+ZoZsBzLl+OfC
lj6aJ/USmmIjCWw5uVzlCEb/81QFTMSE7r1/Gx8WD8RQ2M4pQtHASd228uAsp1mrBzGjTD/YEiba
7BWyi9WiaVpU4a1mqZtdf4i0MF7Z10xH1XFHH89tpLX3jgE5BWRTus0dm0bXADLN0a3b06bsohWC
e/bW+d08aHTjXWszmjfm+mhhv2Q4wnY9SmuAuUp2Kx0Z5ErEmBa0uomfgDwQDRNbwcVdSnEKeeNc
4Cp36yA8I+kjOjUaTvmMRImH0eRMFFSTmF2/8S7/Ab103o/Qf1N95qOp85l36hzly8vc7ZhUZDZm
gik3SGTFE7h3Q9YnCKq8TZo75Skyss/FBI44WX3bwSvTG896QmJmT1CB4dF72gH4oLmYa5WVPbq8
aoPxphTkOM/t8Y23MjzWLSuk5WXSeONDYEz9ocZFRahz8S4M/SsZcXB8vz2YW9GdOzkhF03OgnSm
WjfuE2sSLzyLrBpXE4W6kTTOqakZiBE8fQ0TLUUeWamfXa5xww0MytvB3y2ckIpY241FvML3y8Ee
yKwzbQYXU1Q/qar/FYyN/2aA8yqo407LQzY/U0n/RhqzdQXHld4HYfQpYtJFI26gvIuluXfqWr17
hGGlemIiKOCrSNH8VZnEJRLRLYxs+20T77Eq/KRrYNwScuOibbaPASbUnY5a9iVS3Us8MTrGbYSG
wI3ELRXDscJ6x8apyF4R8qxtUwYPHciJw2T2076u4uQ5hP7FYeBeGkyUd5ERxIjq4weR5/WxUc0W
sZxxrd3OuOY4c67LS8JN89WQiw/EjOUN6HUJ1bSmWrYYWy8vl09o7YNYKE7K7w9qcMO1Fani9yTX
rVGYv6Zx/Gwwey+QPSSyrz6t02MKyfuOAs1asSBNoUnOIkYgb2IrWteCl1A1h9q1q1WnXB30V2vx
P1fTVmSDhfABVpp2V5VuuaOKYy/ZAMIsPZzcU2WeuFC/+yeqgpaMKmWsQ6INSAsw7H3omVT5bdUf
o6FCdBtFw7WSdbevIn24Uld1+1gbvR351b8nrrIrZTGJTp3ZfFRBfDO4ol56cprZaJiMR3M6A9iZ
z3GtFZsCVC2GkxmXVbjFRpY6L+fibPms07XTAViqtpPosLf4RoljDhRoTSc0XrXE/VOyVL8zwsZ8
ZVW2sYtmfGqqUR4aDEGrmQZz/s6CR5OgaW12Wl4tH/fGzBKwgfgS5z9PffQboMTmrqjTPyI30E+u
IjMKob9aBbkXnZcHb35WpdiL1svTRHf+/veXf0ME7ac2DJDYZnP/YjuoMy3cjJVdchcEdyAycAtw
Kr/Vo+Tu7FrXd2+Fl/n3BtivZXHfTWwFtA6cfuI1D+H84BQjQeH0+0VRicc0ThnCtwDnK6de5dLa
gjsnwHwG3ERF/c/D8pLScVh3lTkyFgjJfDHzB5pN7WiTQLZOO/IcYJcAzjdEv+fubL3gAYroYCvC
TYPiSllW3aW2O6xToGDbcoKnH6fSAU1ObEhkW+pn5rlHrh314hT1AUug3FTchBn3FwDIs9D944NW
b72ue3MAD0WFEofRJqmSdtd5cvTiJdNFcGa2/cBiMb4s9BGugj1bOt77hqHumjSa7ggKVHd20bG1
EMH9/KfM3Xs3s8YTEU/aqzTaVzsJtJsPVOPaRMVHiHiK9TaxkzbBVVkWv2SoBnadcI2T1e8Czxtf
vP7etpP6rYSAdxf3yTM/WuDwwvusW9qFmSMy+ebNdTJ9F9bYQDxHyDWYjRYA3xA8OzIftkWeoZiY
lYKWEeQHZYw62MiRMTodcSxqGqaImWtWF6Aw58XmYNbvNtjifTcb5PK2BXGWxf520cxPkCjOamCp
wUIO+1wxjsRyKZBwBev7ZHSK391AAwEk6KXTnN913LzFeUZThBuQRpKkVicvxFMEX/GRGwJ6XjHo
e3wYyU9ApAthYvkwJiXoEgE4ptDpX6wseh/GQbsxWrZfvskiBnOmI+st++hXyWMJrOkWaPvFXYHs
fWPkYXvvoQ07MXMEfRrhTmZGGj66cVC9IkfuuddCxjeTMv7BZRGutMmrOM+7YOVWbDWaYcxgXJCq
rKEK+iDNjMw/ob/qHaMCk/JjHdX1V+Ro+g1iHbvg+RnIvWg3YW670WzzsVqnC88gPUKR4mQFX/DR
agHI29z7w2IGzVsgTGbUWXdIK+1qWFV8s+aMeebzNAKqXfeBpMDE2nXKJP+YX0Qae2YRHZxZ8J52
ENgaTuQ8suK9bcJDkY6R7rMGZYITm+2tMzaSFOVLl+f53q7qD96rIG6NuGfUkO/SsTvNFvDXrCA1
mviL/szxHL+aHpPuxAK1uHy27vRfQ+WUl4h9jj+X6yzj9Es0GjV7AXZ7RKi0uyAGwJ/xTzNVmDPS
57eIph5Z8SVPCrfSJnXJFEb53gewXzFy7GOr7vf+kPFDLrtwq2qVEuDryEMJQeRlZFpn0PL9gryJ
faNUxU3X1XVEjrlD6zcRYD24p6imaKt8c1cq5PLmZNfX2httwqYc/SkMYn/F5Pg9zeL6zp/fD/n8
ftDm9wPeBFyTxBOOcFoC36YTnCnIZuZp9x1OTpV0KT1cO0Le5u+4QXH4T3W3lHilWZ/7Bc3cZgj8
RDriaRmIZlmbMkswcZjpOel7+9EMNRTVVfbs+QYkGvKX9oC86bXzsjIhIjnVQYzdR9MGzXMQyPxg
c6bt6fIPMduxmwwK6iGjrD+JaR5TQla1rF+ZRRjtbTIfd8Q3swXR0vxP4Wz8Am1tYhcfLbqrTRAE
xWUCJ3RHpDe/mSAr3v65Yev+FemjdnNVSXMvBP1+krlP5WSFT1FgPBfcrq8y0vprVdkaeQsXiCPj
m1Y2xcV1Qa+JsNFfMettOkO+LiTtNiyGjVuyW7QK40nF3aNsHfK+0v6SFF7+GrYGJ0BrPMZCPjiz
myEvxm4dWmorMPY+955c+wEBvD39LerZBpVs1WmQAUszP0c2amXNSZ2r4cZkhGQ6VuCZq6lrwaFq
hv3ATkcwKmLOBWO2cxKFFbesd8tLa6HNkme4+VW59XjFOBFB57dc1JJEqPlwX3mvTsEWFIm4jqKT
G85WKuJZ18/vZNhrjQQUWzIJc+DQ7xY7W59lvz24sA4R9iQAWlyZ4FtXWL2wl7ILXiCaRW79Kfy+
Z3g2kSZtdP1xSprnUd6lNTo73EN3DHHbYzTq4sSLePnoJO+irHZfGAgQ6FWTuRUFdnyFkF2/TvO1
lXNuuDWZcVkdsa5VrfNGzvBctPr9JvJHVOPpdBF9oW+kmRmb3M6CHSHsocP2cA62mUzrDasA3uvS
03apS6pI1/PdGgNy2dRM/iB/QtyYXSO0q4/LA1eBjrPWrnahVP1jcId+Lbw3UpeAcv5PvVuXD22j
g7m3tU1icydX4/8j67ya21aiLvuLUAWgEV+Zo0QqWn5B2ZYvUiOHBvDrZwG8M/ebmRcWScmySIHd
fc7Ze20vHYFg8dNV1fypR0BXTe20B9NwBxwA/bGBovVLj7FS9gKuBydDpmyce5YbZogpB8nO2S4P
cVyfhgayVScU3ufF+DyY4S2T5q7Dr/9q2P8aMxqdqfriISr0pH5ixCBzoa5TjdpyrCJ/sxi0Yyez
T+2CcLdVn16hI1UrjRP6sfLt5CVUuTw9fi30KxYf8QJClFeTlWlN9aXkstx4dQkuYSE9U7GltDbn
T3Y2Zumlge+sK9RZE1QJjqbksbhden3ctUi3ukoDYk6gWG6rmPF5GBP+vfiFWGq7TTmWnnW8G/T1
orWYavopZq1t29kqj8+zuwJ+OXYzfX+58RND29r88uv/nmtBaF1lGe1qnRYqzXWGAD2Iz40dD9bG
zMggt9lXNyzoLQebpDpng1lv6JT/LlsRXZaog95qyhNTB5If5tFebnQKM3lU7QsP6c1cLYlEoJiI
k2ojRJRfavK0aDtS6Q+ihp5mRf8wBwk4VQQwsyfyyqxGM7t1OpIJsbzeyfTQe0ZhsVketsaUHoD+
BysnCuqd6FSPuboz3tK6rE8oRVjXxz6/lyoJTkVijnDDw/43VfV2Sk3nB+apZtfOY7A8stkM5+JW
cSH+j5vG7G+ZwZR/avQ/srWCv3ryR8XDS8MOderqdFOyKJ9jgxPMStKVx/PGTo41ajcNI/sz2ZsH
mCrRvYm7B0HIQ77+2jY4wCSCVUgDyHpSTUfc4aDfoZm63EDAvevNDLWR43va8Cs/2ptOasW35ZDZ
2T9sglZvrV23z4pRMLsfoeXzWd91VAKEaH78790SZm8KNfgaesW1mUb9qSuMbpWOjX+KO53RAVZM
DGshUFB8OHQXISc951WzN4raOTUNVd9S4lYjScVKaemFYddrVI8+H+wLruPmGcAGY6Cpt/5h/IAy
Lu+iy9BV8YUw0d9eXlORds24rV3DWqUH0g/Mv5XvvbqaPr23Vrkv9O7v8udrOB69eGglnbnjOl/X
d79klY02gmDoaFVqztn1m/a3ATN71YSEjsG4NLlQ3PSkSIXYJC6jl3nqkBJrcDMz89w3JsUBOrg1
HgNoSF7boyn0cGCTwobGrDgvvV+SGBjEaLxaie7+0uRM3O00jL4mzGPrrBLWOYBp+9r61JdO2Nz1
MoguWR9+GryOD47rDHXxpy2PdBKAhyL7kIHeQQ2Ey+nJP5HnJ9+BBGE9ptpnLJJpayEaQOlqV081
xHinid8WuLSqrN+xO4zQ1dE5pUWJN7aCo+kZbfCUB16/tUhgesllaUNNn/qPRKej2eZEoYVSyC0q
versuiBK5nPgsp/V9nvVGurd0PU/WubPp4aYYra/Yp8lqWP8ZpY+sLRX5iuKbjrxFbF7jZXv6xZI
lCVb5mCuP0dZIP1a95NCKTw/uXw5NGzvUtD6WFlTi//5/8Cnl3sFCh3X64ArVrYmv5F0ZlqpnZTJ
hk1FMd9iAqPnMj/rqMjbTU33kZpBdc0tHePVwKbi1A1il/nh8oVRN6th1ThVdW0q2z8VntwuX/3v
W1LFMLcetHcF2fE2AkQ9ajki0RwV1G15zhNDd+XPuAf1QwiMDo4h0cNy75ZTd1Gz2H65l7VfTH9a
Qid8BgWF53WXhpDxnTaWyHMQiSDdQpMZMox/l5DPj01EG74ctG/mK6j34pI8KqoUtJ5OdNZ8M7v8
d4MJskbS7n4vDccw02eAMUT1Sp3HQphn5TpibY9Ol36akeieFceGTevB8l5WE7toAEYVaN71oTv2
DVmMMuQiiaLkezHM5U0ijnEKdxxEIohU/K/7ZR/qOju9KGmis+2uWKPk1hFd9EqP7JgDZ7/U4DKf
o7EdcIyZCkEkq4KPSKj5bKPBO/TmqbUyc22zqH8NmnUrhnziRXyyppxCF/X/SL3yGvss1Gqktz7o
3a+wsNsDIVfm0e36o7JNl2S0wj41KRzKyGdEoY+tXIumrb+8UELJ0J3N5MyULm0q714HDGZ2D+AY
xVeloGy7Q3JVhl//QvvCZ6EywmvC3nuzNd5zqQTxxcQBbRfxy0T1sxIOE4x/e7/U8NtOMOdDu+XS
OSLfrwyq5pz42AC7QMGYb0DclkI9GyPSed+FNrrsnUsD3FQebhtR/NF6zT+XjnfuEgZsdFDtM+Ew
v2VTjUxMeFRaIUqz0CJfLf4VxPVwG1OfHEo9Oelz27Qeg3KLyYuxYcdQwIAy+FsreImVKv7S3f6n
g9XxztqY7CoboyPt/+6qWdsqJNHdRI3+SI6YHJq8qAE4/cz76NhGzIOjP+X4PPj10V3Y741eAAEE
yCikelJzJ0O20n5VCLI60bhfoZ13mx73x6XWKD6M0RrIEI7fh0F1+8ewu5N9fC7Eqctq56MdoVYg
5PFJeDLPADDsI4pSZuB0x86sbHTXM2DUjQnHfv7fgoINesxoYKfz/7s8l9h/2CcH2BRZ9NSgS1mr
sYeBWkQzs6ja1vzYXZjY9tvcbT4i/YFUMj+MxyC92glnPtHsxhbRAy7YEuHtrFuk42m9KNJvn+ev
eq4Mz6LhjMLs3XgtALH4rR//8DHQHZMBdRsjCPMUY57d2HDnUsdN332lsr1FxPWR4aRzJ8lnWuUB
NnRS7A9Asoy17JW3jWtPS7fC659Vr9lb1YlPbbKCsz/fLPd6TySIns30whDvA+nGdG9cJ71VJBFi
iw7CLy2P8m0u7UtA4+iaGwG4ZZC+Xz6O5bUiSuTc9n78rpMEgS3TOC0yh4fnWnfN8cC2Jji6JeOt
j7Qb0x7tw6zHryFLg/c6SBhHhN3KdHDZ+Q4fHlnm/xZ6sY+b8b8D9dJz1PJ42OOHeW+8kZEVUCJ1
zJ3hDl7Iq/V4xbhXQRQMOVDMw7/lXu9UPzuPwdXSrptcI3xy9PPgaE8LEYfJyiqZomnFscC+lOlw
xNtRb7o5tisC9hC5Rn5vDd04tvPsmf4weO0pf+8cXC/IBH6qijisOjCm/YLVSNwWyqoxQYDJc8z/
g47z0UoGA0RSXMxRMsRa1xMfAtbLUKsKRJThVF3I8j17VYCm0obaeqgTn3W5rNNL3nJRQ3w8EDUd
nBoK8Wrm8C1fy5AsXcqqeSqDWnTUQ8HEiqCjkELUcvIaQghar4v2UkPJyMb5RswxCP4FDht7Ylq7
j1mZCzajcIkb1bz+RxIZrIjeb22UL3iNIJ0LolSzGCdpQ/RCZoZ/BdiQHfKIYWWX4/ikVy1yhCQl
RBUXtXUUFZFgIyK/Xsuik5+nJ4MwinFVa4Z5TPXo3+rU9Sa1f1wqj/gAkhdieguUO6Mcmp2YRLhp
k9JdW8yGGJOafEI7Buf4VXaLDDDEvvoyPxLkKdwer6ujf3F3Qv3eDCQY2BEc5qVOogk/7Je6Vjkh
4VamHm2ieSov6OtdSF51NxZYpnUQcD5hkB9fMH0DW5vnJkH5RhJv/pn6TYPIIc7YHkqxjaZQOwZd
8iYVl7XdqF3YGuK8DNW9kDZMCHPhWJbpWy7rnyMIpGdDJrRASr24aYwLKR2b5oAxITs7pYOovRZ3
LTejH42jUdpTLUySoeLsI1hkWORwxuuybTG9RNXv0qR9alEJvjE/epVGVBx9zlR7kQWoomiO7hde
sS6Jo0sIFFu1h3Ie6JcTqDB+jw3Ou+6HitXL48sTvDGpedjASldbicltjsDDHmkdrat9INcP9hGC
ZwsqjNOYzjcGK5Q6x5Cg0X1lzJym2SYI6bwipqiZtprb+h9qIJWEUC2vNRHMG82t0C/WLOARxbKQ
grZ7UKKRJfiPetxRdrSveCc2E07bTZLq4cHI0w8ZxdoT7R57rRUTkfQWemTVM2ZSyTw/QMrfm8iw
PMROT/QxPnTZZLfS025ersYTTR3EIqqsvkwQ6avlJio6d/vIfsCIOdIWe4ge0GQRicPZZxXN+tCx
so3jwuxXPhOigNkk6TYB/YvaK4yrpe3ZAYqnxjGPNg3A4wLOYvZb22Gx14LOwmmmn5bpg6339Z3x
ahrCA1jGGn3WD1ifvXGfIszYxm1VbWrMINg/UASJONqqMCBqhoH6oxVTISE6RrX71CL++RG4o4Tq
028eHyK4b0liRfgPS/EZFXRkS80jzMQ2x1fY9HurnsijkTiIllGEjqEgLkKATYrmpZbZn0rLku9I
okTpiYNzS+aEC4M/QG5KxvWEUVq0zRnXdnNu7NLehBWnCLtx2styE+n6T5ORCEdyTPwsrml7jAXS
uzhAyl2oqwu4iQUwI4xvkU/qiTOSv1qz9BkUKNWMLbLHcsf0TfJpy6xn39ehD9XOffloBY3Fzpir
5ybYuDZUObcL5spsviD/el2ivsMc5rBtaAoSnDdhowB49bjGQl0jG1pgEWD3FOtubkmEZiYPjUTx
XbFcr1qEyOdJlOIQ10B11DCh6qUmO9q629y1CPXK8tAoMdAt0T9RGBmXuIXiAUl11dTK+UAbcKQZ
Txe4GjcLoaGhDtlqjAfv9K9MPNe8N2XNa0qzbs9bQ1zws2tkDNEXVaJ0+peu8v3/8ZA/gPYA76is
kDSJOOsqSahZ0TvJeaqrf5YrtEB6xVRD0RrLEzIs6lCRROJBlijuVe0x01eiDY7JqG+JpK9RRNMS
oufVHbL4hQ2AfDzWYSbWgkafhwPVM8n68IfIv0GB/kNTZq9CdC2uH7nnpOx+m04AfWM5rYXsX1JC
ZyYtr7gkvQxfGK7utEp8tzYelsQS/1u4lqbWpYsZaOa1yahZAibkt4avH1cCL1USQ8+wsoyMwdog
FLqXb2VOQ5ZILPs4OHm/ywKj++yHbMvIMX0jmVe+AlYAfYX6IaLN95BOJWkXnh+fjGzWfXcK7oLw
iMWJ5p363wNqQb+hkpo4CkWGpjETx2sDtFxIWDO9evmqgjb6rYWz/rsXs2nJ60+xsDFGT+aHW3M4
I0qYNElXDOBYOe7+d7PIGZaHubLetTnizggrfM8z4oUYrfCtA2y9j6ueHd/qnF1kss26CQiChacw
kQPfNCStLWAFLGj+tvZYMYhqImBN5ubTWGOqVmgQWzoMh6Qr4l1vQt6dlyQ/yux1HifRNiKOCx9E
XYKMB+uA7rOsNgS0TZQG81CZteJcpkGxb6AgfqXVWx0Uxa4oBsmwJX413EL7K0AcNFTaKyO3EFYg
tKKXPzeptEAkGhPIBBGBhdNC60OC2EPBp2aWIUQw3r3SYNso8eeHkGcPcd7me1Na2nvf+/ektQy0
E3lBgR/5+GCaEMqtm1t7yohn4pSQffcWvFOidKatHfXF3nci660Kvsqm1//Cf/we+KM/aUiHObk2
1ToH/PW+3COOtqabgeD6aJuVWoXzCKVzWINqa7zLzOlf3ZYlwpbpjUtVQxDJkDYcnB916ZuHhWoV
mdkdkcN4fOjIKlQWfOLDM+AOGwKhOf6cUiSm+qD5ODY696lzcpsu4NqEH8h+EOlHCBvaJi2Sr6jv
iDoNvOqH59bexcXkVDsj/lynBE3JeWS3NJ0sd3IPSgeX7YR8IC3YnTsE7OWN7BD01tQNLm76dVQa
Ek4ZKq2QnKOwJ3x+0WxpEAl3y71QuHKnGJ6uw2r62TvdcK08Ge+DKIWpkESMRPv6NSjRm40NyCK6
Ie6JdChzP0oBdjtnUAFw07gXWWLcUxOICIudCFpz32ByXTfsFsfYJ6B2WYDiwf3V1Q4kR+b7L5lv
Xd2p+KMTqvecEBmE4Dfl45Ij+k4tNzi0nfXaTol2llGf4fDmB+rSL37gn/hTWIy7yYpYR6kbvcTY
pPYM6M8mqsID6ToVFV58M6XdEwcrvxcyZe9Yv0DK2YeBMhYRIHmEGudimCZp9iftvQO+m/RHEHRI
boa6OJXE/q4a2w6Z/tAYaO3pV6cH5L57APDSYYDYXEXWykwx6TxQOx6BPnlS3+AfkZPdEyuqpcmm
EZp7ZHieEdSQWesB0AT5kl3JKBwByGYSvn1wunp8pQO9S1NUVSbYm4uyZXuLS4xlOhEqW5Qp4l2L
yQ7Ooh+YfUiTVeXTUtuzwFNEqVct/6tmNVFmzL+am9Gn7VxaykIjRzx8DWWTvkmp88GcLTSPpc/p
zPelJV7JhDSjAEXF0hInMXeNa39v6FV37OLW+3DScYtCfPzphEgsEbdpR60TfzQcbkyAdevmhF69
MckdPHOIit4s3giCH296aKafmYw/yiwZvqa2TqA0JNOr5clm24/xLui7k9vbFlBy8dNGmUITuo2e
WDGjpy4wWgpYp9jnegHDFTMfKu6sf4tSBA5gbX4MHaIvnc1uo/vTE/vESzVUtBLwMt+z0EMd7Lr9
vhN2/CohB1A5XE0CStajT9RFmGtfSyruo08wlqWO5bBHGtxl2c4bhycaitkOBTjZtZ2HnSBpiG2Z
hmo9+K17c0Aar+UIvabKMFlmqP+vQqutu6yn7+VvUfyf5xWjOixxMROAkADmJa0CPeI5ThSkPkNd
hBP8slqIjDLwxJNu4ivSDfzHmY2IMXd6OnxcHRtOnehaSeDoae+iVwHcLJgVxmh0fyRELa+TDJeU
5eBQGEAMb63I/NQigxFOXDvRBaKGN4w/bKK++r5Qh75tk31pmkQIoDt76ugEJWX2VA1xu1UWHONx
3ixERqsUXTaZLrFpHofe/BVJ0OJmxccTZWD+AxrxBGb+07BbC+AuIafKbvOP0J8w8NK+wrmTFy8G
8uVVKs3h1BegykSZN5ckyO5J0NS3samqi9tlzUZDiLvRKultU3+wT4LCez3EARRomuf72rXcbek3
6Bsc59OovPpCs6S5DGYpd0znyS32/y7OFTHbVzIgaysun+CMcTXA5Lcn4U9uC1uMtyoRH2hgy7su
yTMzTf+PLYg9DEJ0h0sf5L+2SG9qu1LXLpNd0p8cxF4alUE/koaR1oMjxK48zzEkSnU3LD99XIwJ
ja5G98Q7VSuUQM+iWoPXs86KbDosLfkwQXSbwKMMKQfi+bQoi9o6jsGg1l7hDLti6llG584mEQ3d
2vQKXDuxvGmRG30BJLJUSvSN1vx7J823upGGH4nWds8RLkA8gR3VH6I3gpRXBg2kezK2X743t7d8
JJthkHiXx6kctesc0uEWq7iyBMAoW+0cxhi7ISrka8Mp1RfhUznnuJONUF7qaeKkOj80yG86TEy3
N+4RzFGVQ2uVRKkOgYkgkhDhbg/tv35jjs/wM7OKv0J7Gdns1w8/zmMtsmLWuUQE+qWXWbYpwUC/
iaB4c1NGDUhLfrpexKEupUtTVYgm+rR8Xd4aJHBbBHlH1s7m3tOTIz1KfjC9E++TmK3afccFp8Wz
jqbt9ixWaJ7JJXlr+OtsXc3xdoQU4O8FdX+JCWC3/Ci/LZYJSpLgkE7YgVMRoy1O8h7BUW6/aq19
lE0/PJN3aL86jusyf9YRSTdAVVrMC7cit9DY0B3Wmecfxywebxzr3U3b2z5WpRbmDPvd3nU9Jv0O
fv5adeP9MToL8OVuwqIerq2k+YXqod5z9nB2nLvH7WKyABfz78Ounbr36bYEvBkS5VwyMX+I5syX
JMzT2VmOVyhDB4GHjb4GefMXz7EyOJRYsMIypI7kC+ts0fUibarWXhxzGJ07vYitxCrGaHdOBIZ4
0qQfkOmGduCTWtxPuql43QE5noHposaRDMCa0IVTbyU/hRdd7X4U32y6V3JfNpZbiMvilQwqskjr
yXsSNZ7DPB+BJsDcG12G98Toei+aTvlW2qyOXXjMHlV1iPLIE47Nf1icLBUldx3/DQJ7vd/mmYXw
ieHTx+NegnxpWd4Ns05XZVggnpS185Jy4H8wm5ffQxJzsKHHNfUxf7vKUPaZ2Vp9bMPqrSj0rUKr
SsiVM21Y7eLvcupxGVe9OrlEa9P09Fkw+uKHCb11m7UMdpcuNSfIzeP96TyLEKl55zGSENkQu8lp
MIJdbVTNx4QQ9OjVQ8Mx3DbXsQKKlpjV1rHD4G9dmS+l7r6F5Vi9Wb78JmYq/YUl6lsNFVACQ31p
TnZid7M+k5H0WkaNzOSHKFlHbrKBvCDvvYhoYo8+Jp120Pd54djQn/Tfy5ElSAf53KMGxG0Ln8Jg
z9qRLfKPmtOQ/ai2Dn7jw+5Jsps5TAj5qbAfXTM9zDsu9tiCWhH0nyHVOPLIl4fh1etupfDkKnIm
+UE5zTuX5/VzB07xYCYzYwWcm8bB+7Xyg/oUEi6+qmYJ3/Jc2P91CzKOGtv90Ctp7Zj0fYRYznDk
VeLTN0mQ100tuRidpKys0gwZaAy7JEa2t7HnoRDU0vHwWFuItU6uC2bfo/7e494/h4U3rObN+o9S
X0EXcrAbJ+IH1lQoE+iDEu1LZvZ0ao3UfB1cuvepVC6ZgjThYwBh0NnxGOgz5J7KBuHiDL0FNfbs
oVU592UTbfVCmT/7xF11nSz2VMMo7WeCvuvAjxkC0R/Esk1gJxNFKF7GrNDXIujTY1i/4qMX70EI
ryhlRr3BguTu6zChqo/H9GJ5vFYjd7u7VStmSFZ5nWSubYJS4V4yPDmeHncDhsVb2nXQTIEX1nH9
jRoNfFGV71tgq3jOmdXOa6Zujh22kSe3K/WnilH+XhHgcXm8gcpF1O8mCC8LdMIPZ5BdNZfaEda2
nG8WHLuCX6OLg08n5vj/CPBTU8+3D53jFI1PmZYim/dh/f83S2qZeBAOxiRntkpl3UC6MIdUxP4M
7rrmJRMJlVPpdStJEtD58ZuBfl0FswRp8d000QQuN9L7jbc0r6UOuYf8voOKpLsKwW1fLEuGh5RZ
5uPeUgjhdmk4EZfNPfIi42xyuIT+DeZ3Wdv8HIlWFI1z27I8LcEEgQ6eKgyhaCVGhtqi6mnlOtC6
pigIgVFP2YqKyf4dIOTz2U3f+1L9AKcHXz0P3e3S5lvWnT4wm001uL8nG6tIb3f2iyikXHtpwV5n
iac40fW17jBBKgSmBQOZUIMLA8TrVL6ITADGM2Y0RTBq4Tr3xbcOW+yUhWm7SbIm3ktRN/QP0+Yi
CQmmzgaGGptGsOaHa08N1mDO1lT5NBfOWuFkf+c7OdkUf8e0PbMn5csz//eXNAh1y/cs30z7i7Ev
ueeF4fCGTLlzCyNJR5Op+BYZZ8PygOVdFNpwwduCNIsm1BeXFLZfIGzPvpe4z/TESmYarvZFOh6H
sf8M8Ms9dzbFJ+7WK549jWS3hDbjsz3DalHqNxcBNfcdNWBEfGgfXfFKBec2L34G1Mvn5SaJTSLD
0AMRf2od+6jEvFUF1hEnDL3IlpN7jWThPXVBSLUOa71Gyth1eQjy6EcwwNPc1g7HN0J28y8rCdBn
IZ8cdS04ylk2gkOzW40JYDdLKXEpTcQeSW2pvexA4fiz4r/J+g/ZZf5LreJ6k+mNd3D77jOZyuGU
Gl5Cu0TXXyD1kTdH09wctk5NiisdWHnigkxhttUkFtjoL2jUbruWnIWlm+y6CdgJPONcj0ARoWIL
0sAEF3C5JvSLYbzZWxn96ODnKHoS9NAsi3VFc2Pf1+U/Pg65n6OmsGyTTPywmXaOETLspaGGWs3d
AG+qvtBd/RNIfhcl1Ytew2COFCYPbJgw2rGPVXH2PswPtJ6nl28IlZ087v33rXrZDc+iyYcNdqvq
EzPxZsF8+63pbGU9SJhBsqZ9pzahQR8Xp4CCwEJOJlkH9MAduB9Z3rNC/3+PO6vcvjaZab536bPW
+d3GFa241e4IsyCa/hSjznpRavrNTYvmpEFk2gF3gujHYPgw6EquumaOcKw7IqoM2tJdeZV6NM15
uuG26DjkAiNNPvXKrVYED43XuMqSzygmO1kwCvLMtkIbW5wqP0w/S8IrAZ4BkFm+K6jy313g5ftS
QWqyfCJBjXkDWW7aIHwruXLOYdr/+1Qp2hfC8oKz9CeqzMgK7zgx0svy/amL6+HhDWsjLkfyALtX
soCB0LTkj5gT4v5UPTmO3SPUgSefeUwlOfekG2t+jgPhT1VLUCb1AHAQay/zcdp2KU0fRpzoDlVV
q3Xv4DqChNS/Fg0aHtNu+KgM9W6Rfiw3beJlN0/gGEyydNzl3a/HxFFFfbQay9b7hkRl0Un+WyXo
vHir1FuFBneldDM+aAP6En++0ZQg79UOacfgnEpzjgzlaDzHmXCPJj1JYgDRcqiud3+mE8lpoFE+
anMYaOj2xjbDjX3SK7j/SNdmjZybuOj+HOdMsDRdo1b56+Uh1j0iOLLRBKPk17sikdN5kDQFUR8X
DDGc5ksru4k/Q7LhDHwvvETd/CRnyh3TiQFBRZI4K1Ft5pgySdhajpeNZUbbJCIux2pNdVnuRctD
h63B7LM73XP7xSBHxArlvvVfmkoXFDHc9KKczk518hj2rCtRUNuIOb0Vx/Q9xe+6r6NQIf0qjK+x
v5mT4/1M7InJi3NvARpdXab7GGgw/qxUnUa75UktqqP9qCHqTcuKFHRE51WdTCvdl/nOFHJYqbYp
Tpk1YkmWPtW+dY3L3tig32eqY4kZLDQ7xdTAqKhZmYjAvlLNcw8FmffruHRS8oo6a9r2WPkriyWz
zTLnpSBMfBfVlTg1QTBeHbPGLZiI6QO62C/T0rS/jcXfyKXxCzn9j0kXdCxyrMU47j/9AuCEyvzn
oXMGvJvzMDv0YX8M7rHFrrsyegcVPYlFx9Iah1vS2kxbmaSMdUm1zJj/SSMpiB4vfH7TJXdVqKQ5
jS6QTVpF49rpW3mKGxeyupLblEbFq7CafB+W4MKp1n4bcYofoaPB1majOE2l1dwenaHSdFb9NIGK
gKSD/Y1QtnZ+SACmv3FlIfZtSDq7afbVGXcz7x5o2QMWUv0AoFTfNYURbWRMrzpwrPwGijWGewPN
yUr7+lec20db4ffrmGDti7zM96MKhyPaLOemj0287g2n+k7AMtY5yjJf+hfYT3ANh7g44t3z9no+
2mejfZkN8r/qUQ82E5qB86AjphrN6di4SLP0lPEcWXBxV2K2cIf21QzDZ5GL4Ytdaqw9dM1z0Yyw
sD7hJcRL74X+cyVMXvh8r3WtP1kPvn5yLrMR8AMu/TnqIu8O6MF+p0UVFjiWcJLV9OQCcy0VUZZ5
1+e70HDia2qY49GEywGPdBz3RtcXq2UUjT5KXBRCmgeYntConRrC4nkgryeOXpYwYOZknL6DfqPZ
cYXpoA/flhsdwSzOy9flgYsTDg+PYe3Cap4uZvDj3KI3dmFqjitrMTTT+makgIp0+z/dtib1WkdR
TXSI+HLqWHzWpVEcNOba7MQ8FDTh16nt6+ekCi6w/l2UtUhn2RthA1XHUBtpy1i/l00Z/q9+qfQx
X43a2D0Ehl0/WwqxK6+c2RO7WGHHsQrOOUuAPkd/gHX9SCvfeh76qTr0biu3WugG62V6r6WufXYT
FCnLW2Y6JJxYTbTxrYFshSmcXerVpR6fl7hk/DviWgzVeXlEYQSgdcExPc61rqgtwuT4VyNZ4xj6
0mK3GNedHlEuoX1fmWb+XKaS0awdlRrmC6itGCVLYe27vKMbO+/KEluhI7PXGnJZM+nEPYJh3gWZ
/9SNln8Z+yQ5jJ7XHHNDqzaV2TOqpotUVWX42TuECMUWmEIyCb0XIni3i+MpFuGu69vy2sj4pk2D
e0g0HVRV0LQby5wYVkWGwybgFP88HsJ4mQfuRELkhf8E6BF5ayeQZUadvX8caQqjf10a3XASvTWh
KP2j0U3wMC9kiumy09VRos7I3VZ7oOb3Ep8MdTEvkjYhUbL5JUHhddGggtG/ne969H8vwXzDZN3b
C9l89H7A5MJNcA77VghljXCtxlDUnXn63JoNtYaswzNtNvxYYtI20BnW0iN2cJjLjEwSklaMmaCb
RE/bg7b8XNtJdRhbrds3bgEJN81vcWvlq9IdrQPGoXfHmwfTWhuRYQBb10CIXGNGy2PGs2MnS2sl
WogSqAPmCXU3BRtIRmXN1CtrvM+HGGyMI7mNqsFZhSo8LjMAo0VViHMLAZExFcY21yRyQmVd5xJA
K/TyT+xpL6HTBr+M4INC5oqsJ/m2zfYX/uDkXbpxuGewFG8eW5o/ARHvG45ZDYXqHz5UtwiX5gc/
99ROqlj3lVu/y1HBadBr56+FY9LFTzcx39zk7IV4uNqxPi83PbT5xz3iHF9pMU77gjrBvnrAqC9+
YdM49+M5NWV2gJSq/+i4QA5LuWunpbVLI/CuvC3/4DkwblbRJXi/PPc8OuIzMUP7YpkgB6zJrNAb
qX+B+wQnEJnJEfTxtqByoJ1vFP7zcoPQJ9hjFlSrbAj+fW75wuhKTLMIM9ZdpH6y8qBfd6v8nOZD
+LQUu4WLgtWwMdmqeLPMjgYzte+xxHA8i8MrqT6ayLDQUfu0FX1HnJd7eme/jXBY6i3pFd45LWJ3
ja/W+DRl9LcFIfmX6nWNo2ST29OAexFrUmKjaES5rwC6zlbnILbT9fJ/ig5kZCPBAPG/b7ue8Ume
xy7aAqjFj9ZON5JMEsnsZzG7YqkFsNfkjXmusgG2RZQBGpmyM/4iooWXu6xkTL70Ezxbce1hxdCL
aS6LPKzy8pG6yBq2pLUCwnRTB4RiNM7MXBdzVzNsB0oZCyacguo83zRmdG7w8p8ZMEbEK7VtvsMG
RH+wE/+LsfNYjlzJsu2vPLtzVEMLs741AAIITQbJoJzAKCEdWn99L/DWe11VPeg3CUuSSSYTAbgf
P2fvtSXeqZzEZiyPs7CCEajkjRX33QEONX31eriZ10/FK8A8YtXcdItG5GIDSERqTnUyzKd2fRn6
fH0xWrcmqcufjLlht2PAUOjGu65IpVvK7LZRAr9RJi7nWLYLm47EQ/WbyZ3ICH451l1UoQ9HRnDM
eteGTpL1oSc3aLMy2hkPMHPcZF1FMIRFJ2QS7xFBJcHvR//9eUmZyDxQLBeJDm64yl6PW7MGSLfK
bPS+DB0k+uafE/HfWdVYnwN/iFM+g6PcYCsTkA4vnSrEvWRFd7/CoCYcWmKEqWTQJgjiS5oXGekR
bePPCVCJZ9Mlv5GLBagNT7s26KXqIvGr/MmJkOGs71qXzo5LBAmhhqUwbqFMMzRdR6IqKkmvHci6
/6XmSWlmMETzwPuShlOMnChrkvRiS5tRbCjPJRohtzIrTL74v+CM1wCgFeQFUc+Bw1zoxtTM646j
wzHQUYrNJLTyrIx2e58qDDa5//e0bVfgtML4n/7oY+mw1oVJhcqsZ8GD+CLdFNZwZowQPk2cfYnH
DCck+0nwqxG35+Y+ymmy/AoMzbHYF2DjK2d6gcEYbiDTfkW2VB+yFbgDdJ2W3lwAr7LJJXQUSZxN
STpVDCgeait+rxXF/usjRUaQYWNNp0nGF7M4mc5Iu55+P/p9GZDIGQuJur8fWUIBGFwAwTYSuFp5
Pt1VU/2j0LpOUwIuaIOQEkajUQZnXwyWc44lBGE1Ff8b9bBXrfEQQhp5IVYGOYKkuHWIFt0jpZ3E
1IK+pZ6FDH4JyNCVhQxfy+gDFdqZumypynLua0M/1tbrqGGG2aQrN78zRpO+JIOCIWX+wILFZE8U
KLpk425ZbHmv684z1tIcexwpAJSe47mzxQu6dfuA/0oEGvNWd5qGaGuuWfF2LZrL0k3NpR/k/y3p
zvofaEPdVh1AFJauy+Qf/nugVTIpKo0Mbha1notLGVf7Fk7ZuUG3ecmtx2SdqSxMAY7qkHtpkb0k
cMeP9myb50KEmisUZzeuASu/i34F7nuHWU8jopPP9VIOpr65KUOy1CODjunvn0p9Yr6CDvYvR9ZE
TORfDi1ERAuoPuS9/WQJTFQYFPVRSreqNFz+6qPn4bipdN1F1V19DKVgMj1PzHuLsqeHjxApXV/m
NZjPsjPrACDrn/TEoUkXx0gJ2MWSwyjLTlP2buRPPcwH2rUVFeLqS+sixlh03bSL6ABXtRa6/lS/
wOzOfA4S+l/4omwKTRdefOFXaMBa6BGvqllXsIfD+Yo6YtONQvPbuJK3HaSYX7rhf/xLknP79//k
48+ymhummd2/ffj37Xd58y6+2/9cv+v//a2//+uHfNM/fujmvXv/lw98NM/dfIdheL7/bvu8+/3n
ou9y/Zv/v1/8P9+/P+U6V99//vFZ9sAc+WmYZos//vGl/deffyhrXvB//PPP/8cX1//An3+c3one
ff8f3/D93nZ//qHaf1NxrxsyDEcbliMUx/H79wvy3xzT4r41LMXQYDLBx8TB3sV//mHYf2Of12TH
YgpN+rwDdbUtkQfxJeNv/AzbsEBD6mvMkvLH//29AKjPUVn8dZ25Dv/4+J8DtTXt35KPGX9S2jiW
odkKdQS/yr8hL2XycWaFoReFyLIlBac6NlKOvF/NJ1/Suugo4zM7SkjjZkFT3LlbU29je6GOZWjI
ltphediHc3XfQWcJG8M3iqwOitaWOIQPrl22yD9baooWtHvm0CqKFhyxSi+pXp+DfVAcyTzI8VVU
4oLVX3kC0X6rRzTykOgsLfpffeCQkPVjijDjNEs+rkiENb0M9hI3Q54sMr6ieNdWESi+3oWj52xz
UmhiHPSIl7ojNT1bgvRAutNzri41nHrOvxRdyhmO7mnIWqYJHNNMji24Ds9FBEGK5qoCYiRwGu3F
MmmnG7OKcEXu/a5B1IPvVJTOR5GU74t4B3H1FRHYrkNM0KAj6yRtdtLwaDbYM0Z0CiqSUQ9/YiBH
+V1Cw980i00V5t9CeZ1yLfWq1b+WxwZdEmaObR5SIlQowj9ixtC9FN6MQEZKCU12vOw7yGpt9WxZ
caDK5IiBxKZNGDDK34Ji39jKvDXxRnPmOJd6yTwGWyfP86nFAgpWC71lKW30EkG1CNHQPUq1Nfk1
C6Pb0A0TrblNDRo94fDRRkhiUGSZTSAnCKbrAastmdN10T2lJzuVvxOLRFMuMkxJ2hXzR0dmS0fC
Ao1+FGnTcShUP5sRVMLJoWnzARFhV1v5Lh2RrunMiaXNaEUdGmvrOWd6bsDP6JIJkr3mdbq6byzt
bh2uSYASN7YeeiVzEIm7jqyb0AY5HQmMU4t6yPlLKFszHyi3R1rnqZ6ZU1iLcZ89O8UjrCOU5Pw7
IJCsiDRhQVlnbBg5Mc00JXxoUM1JN42LaVvqL1Gqr5ZDRvADotTUQnmRFO9QYAMrNsixnZ2rmeMq
QnIVCNWyN0k3YChulOOg68gZk8MC/L9CaqPSau4+OfRvLAsSXPOeyTL6heGreUSsd+xaeMVyuilr
Oz2gOdxICMFc7ORtYC7prSH3P6FU+noWSytvFZ9MOfldqzIbQCCj0ZAJO/ZzPZJxdkdLtilip/Ny
OXuJpynzGkV/aw3COaUBLXrEBI3cHogbuoH+yUhQqNgW+R5lQYSqCh55O2ChnAhTLsVB7jHVNgPz
qtbth3fNeCvCzRB+JC25AyJPma9YyY1siJOQFW0/OtShoh9mklacZi8XtFOApwEBzENnr6Cukif1
LLeZzAWnmdYqfXNj5RiHdKFfRUSTjpyEzuq7oxMPd1THrkysKdgjWsjUPPeOn08ZgG6+P3tblFNr
lsdYyo5Tjwklzq59T7tgiD+H8j6Wz12K/nPNOnSyI7TgnW55sk02RME+rUyPTJnXb6LYWjMxfmp6
hbKcuyZO07iffXN4NIhjNGiljkp+aqWKDqR60/HemwrcwQJP5cuoOD7JCgr2gWjeUn4/DEhb85Ca
wHgP5Sboc9VTs0+2+L1dk23Ww1dQSz+ku2zbwpVkFkegF4sZXob2bFajv0J67BoPtAm7tpG8nqK9
XrZT0W4Hq4E3hOVavZuKF3OsuAPetHKngjaxlnoTDtduWeW7HnotP5Vvwkhm379r74jDWDG7B6Kp
OWA9SkTM0OUEzqMZSjBgZQlRlVsYAzCVHxM6nqV262ionQg20drXeKKJFs53vE1e0iH64fdLIq3b
FtpuUdAQVXfwbPF04DRXvDgRtK1WpGiEvquLi+einq6lCVnBmoIpyxD1a2TSNghTJSZWtACkOd10
jk6CKrylwj5M9FSKdJPkkL+j+QlI+gDRfDF/Wn04kOflLi1C/bTaTx3deFA+bfFSNoRwNM+JSU58
DKc29ici4tOgoVk7J/kNpB5/Io5mnKOnaEwu2eSg6vGJPUqyTwqqDmDTwvxSGAbqPsktFgWTZuy1
ieMNDX1rGL4J8S9Wq/vJxCmpyEFA7fPukIWkp5eEg4lnlKsPHREVJnCFRY1eRU+gD+IIoe4RA+Ca
UOjMD7AQmOc6LzVKsCFBxb6yU5W3KP6pORAv8w+Y9E8sbu48mdsxueNMeEWg43UTpEVHvWsGBRth
idFF8XjjXSMrXdaTdhRuZuluz2qii58Fb5e2GKuAvPaUpr+hIwUmiOEwUHO6n3f4gTZTvIlmAvys
rdHRkl1U54fTwevv55zFY9AyB8RpXUz6qvpNs5AqlcoSGmdcoVBUkKULnfS4WqtJziAuWx0nrlT8
NGAwaZxmNzc5a1Bm77q585hOPBh5uJUE4cD0hibzLVReQ+UWIK2rFh8dNrmEPRg9NVA2wCb9R5s8
FUh/F7j3hspKSsI5a4er9mR85PhI6w4rA3lV6cOAN9TJDIK77gW9BZE/mekLT5BvwuHPugUzNdIv
DIqcl8bZ7ZXyA7LO1ii6QDA/pHxzh+Qp7MSpTCYf7aM74TKf7fA0GK8W8RMCiHqPiFzukR34xQBO
tCluk6zlpmewiG1NQjgEMjBD1yQOiBAOFc5VUG9umO0Wrd0SFEE+TXcrz/rGmiffNo+t9OWwusZM
+jvju2DJKznS2q0WTKQRac38IrrCbVQisYF2OjzTCk4OTHaRmBi2NZtSrnds79s+LbfzVO1yrBZl
mVGyIRcpK+IRh7MS8rbJTfYR0u6ph1ejo8lGwqJXTu0uGpz7clI4orMHCTbGheEUuyfhGEx6nJ9I
n3dh+ADhgFMGEwmh3tMVFHjQdPOhDZ0VMHU1i/RjJDqKbi3KpGn2YgYJZ5E55BRKWCWKh9zmRhVl
BA2oEBnQQPmNOoZCEv8nXauWQDFt6C9anAx+WbJEj4hWLImOKYLJg1UPmOO/lnT6yum1BsYAMiDS
L6FTo3VyR1ueUb0lWBtCA07SdOpX8kyhDPdRsngKHQp6GDpUavK0mVNVNvTNNAEMZO4ae9lEU7RJ
RuZBSoJgCux2BHSAWWHkkflKNWcbruM8qml9S/W4gxt2b8kx4AEHj7DiMcD2GpJ6MjI5e1bHZbjB
2tFp6k+k2V9dMfhWO3rIvg/NKH01EaskJ3Usm6wfK9m2x9u54pfsFxQFlDjuYtMkvTEq0zfjsnCH
1Y+RftLh2Tggga1ZRflTP5vZVz9oO60mADec8BhIZHwYVMv8gH7ye4ORZU7rUHDHogCOySZSSL8R
t9P8ISXY7SE/zNUWLPCx1/NTNUxBL1W3jr4CDQVbOUdkBRa/IsuQmciEd35Kpzwxst+hRPU7+caQ
u72Y200ac29YCksizeLlKYlBA/CpBToAwvodizRPAVwZiCtOtrgg8wjwRYTIfwDxLVrebZ3am7p8
UMGyIh95sqgPQzACSbGZZdu1SsWbxvQca6bXP9WxDVzsK1m1ViOCAVBTS42vX36rU9PXcVVY0lW1
s91U5/tQmYOym3c5b6Og8TgPAztxfjVZN2buucR4Zxz4gG1y0VldFfq91N6MyQG6LtNRWA95ubPs
K2QXrm7jOmrhxeRwGbPuD6Pk4ee9Jnp64BuDvDTvTB5/rIEN8R+zR0ygVzGlr/XqZUQ4E0afPKYH
ifFyu8ABGuWdRBkfa92dQ0SXQKdSKJWxx5Z2q8r9mnOVfYOyQgYzIYui8TiymSSwCF1adq4xT6DA
0QNJEqDGvrWyux4VCMxoCF7lwnKZGrp+MHPpZaj0V9tCUssGD2hce0hJTwC027s0HbkV80e7pTtM
uNTy2em5KxaIcLlbEYk5kjimdwnCVDwxnbVJwietpxSlti7jL3MiE4BTHEWOg1Te7gkh5NqxdHqz
dgcrAIQ59hTpq8geO4sGcoXpnvitJSOO2t7r3LwZu5dqMCyWo/euQ5Af6uxJConzO7W+z6ZDRxaL
TGZPWFm4ReYzUaFpj2CsOJKJiwjmghFnL80zRRcymKW8RwvpgjEHn0npku0n2sSZ3J+52/2y4EkB
ytqaOHZSFZUPJGkCOyFT6trg91P4WE8wxB065inNaY64KgIZ9Ga3FoqIZJCDJenO4mx3t2yWbCzs
Q8ToyGbEBPa5M9fid4ey8z2bGX6E/T6Zp/vIUGiD/0Rp5YbhYaDaKNnUOhaLofjJ3xeezYT/4JJe
p5A2K8bXmIjVqhQb4BBkeYV0EwnK5MipDrucaHOwSq5ICdaJCADFJ1xQpGCTs5CV5OoTuMBdZj0r
HJby8EMQiNYxT1VK41GG6sChZqOWP+SfB0mZ38RF5FvFvWK/tw3h1HXpVdpnU1iu6rwXMBNDe0sy
DqK1MFiCTLvasnEBOez26V5OmDytvb2nihqMXJNf8wQg/dB4GZAaL/jqe/qZS8dVDYXX67aLCgx9
rWdL4FOhplE2Y9RxI5aKVnrAlA7Fh3NwpQbKzKRC4uq2Dkyy56VGCJEQMpWzpU6vEhGE4XA78/7A
hAsW2cLX7QRdxXi/HTktRUETD9sK8mBjn4XsfAwLpUtubeZi8bNiR3CCq87nCpKaqVwNgIU6yLji
w8wI5FS+NAPHItQprd0lS7O1kmQ/F2OwWLlv0Btu0FCvBM6svE/G/pibxGf0h8VwXIRBhBx3Wx4M
z1zeLUp4FRZDS6qBSYFlFWJHd5hKsvKATF0FZnITmz+xEEwi7OIenOcu04gAqlbG4mVVkdeqdqMY
FNVSjpXPee1l4U5hxpZMBh1lxww7xZzUGxUgVsZ72Jf9ful7JiRPKq4yYNYzgxUtA64SE6aslxRb
CVMPIhlh4nY+IRd71Wlu0zIugqYON9ogfUCuYBJcbaeQVXKUDNBrekcjQsKUIOwHupQbNZagYA7P
lsFaUHMF4T65VbqQaVaNd40VjRs1dVTS0KXbuR8CWa4/BX1ZiG271cFIiMVdFoVHOu7Uh/JjmM9w
64wtYxdi98Qh1H4gsLgUpkGLAhbyyaWh4HRSpr1pBtNu3o1Tvngt4gHz1BUEadpdULH46Xa7jRLO
d6PD1iLtavwUtA3uZnafBm9Oh+80mos7+mXu/Nl2pLazXHG6Yuos0C5JBKX3pfIJ0JFdKj+QIQHi
HJM7V8h1pteRtZW8qU3JGcFBjLGk7rJ8aphYFkMc9BBZqPY+cW/IXLeKfEyO9RH+0ApocKNpN7Ik
nlkT3AaJRGx/l4xQRh2dukP3Kh0CIFSbZei9qhXHmKS0CdmiVGV+p6ZwMpbDnMc34fxiDuQtDwtZ
ksWLTDAc4Fm3QhQONRMVjOFH2nxdhL2PtcZH/7+xjSuBO1vLUQG9vzr695x/zfjjwplMFsPAj5C5
qEgCo283jIaGCMiLuoYW1heLbhD+AjDi9pkc8XfLMX2VJpc7zHiHGOdbtz1ZyqOPMB5h+/vI6bVR
7m3Fqg/YJ3ZgIYCqySIYR1LIKgLuvKhYs1J/itKKIJDVJomYJoNApSc3SpGPZxK705+hg30u769m
/ZhaX/Jc++VI2dmoXBVwWH5ecnCN1UXsY0fZmegyXLIlTrFdf2v6t5bC1NGzk8VRG0V8UDIRTYgE
VHvO/SZZ406GsWteIxAR/aeMa0vpyUhtdoaIlR1dJbtDI2uc+Lc9uOu8PWA487O6CsxxXw03VBi+
PFUUxfNW6uXDgrE8MYefOMqpt/V9rx7KRt5EGjUYzdBRXLDbPNRaxsV7WAo0huYXU7NtY+yQmUPe
B7+sG749vJo6LD+SyhznDuX9vclzMOls8uSdRpEOjMAsb3qSr02OUYYpX0O1CvKIkhbN9NtcRxvy
AeVB9bBgHLp0+eK47k6IpmXwuoTF1K3sYUg0+5NUE0PIWir9mHhFRPiiSggLnPl3p5Tr9FlqU+QT
HDjlfGcUGjswFYTxoSbQH/FVWuM3TrxV6UWVKKNZaJeg13+mgVkZ3EdlVAjLVLbU9jdTszZkOaJZ
y0vI6XmgzFdUsQGCtOc45JbtvUrwgKv6Az+Iu+HSVdkK6Zvenax+REo4sXDxb9mS9dhkzRMRfO9N
Nn7XzRrByslsYaZdHbXC9gzxppKeTep9JFBJRp7QK8RcIAKSXc2zgvrKSyThk6V5GI35iHAJ6Zu+
oQ3rVUbzTILFWZ+rI99+lNPsaeTIKKs7dXJ2JlKXtDtZBNwt3XkSxpYkYwpatA9N6U1LcqeHD8JI
jgY1cNw9Z75DuuTg1pbhhiI/N+MT8RV6+4XV62ZorkwoeQtjDtKUyxa+lUl/EOMZCCwDclAAuBSJ
06srz1QHbw4NAiiqeKdGQ7zDtPDYklYSCeMSNwJgPu94LvDAGR/O7BwJuEfnV16HCbQZHR9JLR+w
xrt6QqzBuU4/e7jGJJO52PgDpaSNRAeg2Met7A+DtXWIxORCgOCcj7phU+Q1lNs9bxoFrKlxlq28
NL3T4b/j00CRvVHrpzK2dmFRXyeCoOXpUxhv8JVuqvyVy3HszO1cPBn6Y2bwpKY6jYd32Nv+nLFt
4RtX49pt0QZBRjpDe3JHZ9pzSg5HVKowxfNStzej7eHSxGOuOkG6APkILVbOt9S8Iz/ctZvPlKZH
uuQs4QRSKvU3mSgbPSclZNqNSMbMdqV42ieDPF6Ft0hFo0luRiKNjxqcUwe3B/HpHcVJxkg5QqoM
CWUmO3tO36LsaeHMERtvjsHiZyt3oTR4bfpdMFBAYRqQSxD0ERMRO35wKvkrGQnD7foG8FQz+YVi
NJvMtAkAggvSWtuWsD+7z57ifDrMlXqmRr+0q4MpB1PmWSGPvVaZB0TRHHLVRQryfGVCa1wqpc2V
oMhs9TCrTDQU7Zza0k0d2dd4YQrBQZynD7t1k68ZesW5HFpibTCin3opqvagBZ6VtCtxHrAyJMWL
sJKnrl/QYkfFRc+CCZkQjYz5fUTjuDTFgU0Tz9rEAm+nybPVoVBZrJRy1NH2Irc0drNpqzG99ETc
4dLjH4DLvZaTNW0hBNelcsGG4WLaCZJ5P8btIW9Kt2gS5Ev9+t2YREq/WFX5U8Ss07G2kT0foC25
Qo4Oa9aAVCgb9I0cQK1nuq1ts5De3q28p5AE5ktmpS+zCoe9UyuyxvIVzbc8VwIqQSzFx98Xuqnw
KVIZM6pzlxDg5urqyWiabBdpw8Yxk61EMUpmeEBeylkN+102xEGtfYIhsxnTQIRoSCOJUyPQmGk7
ZnVlkpo0h8qCQ1wW9odJwGpRoWvlHOJpc/STDjz52bESxUuTSJ9ZR0xZRO1DB1elJRpJjDBEDNm9
SidgZvazHffIKwZKwBnWJrhuyBI0nfBL9zacDB9BjDsVe6PuqUjZWDVU6dOh6dnmmvQYmyxB1eS1
4Xjiwp/mDDF98lIwcXNSw4vLmhwH1SdYwa9pPqvcLbXcA56Z3GHINk0fTMQuQwAg8IMgPIrVmQeC
Fs+5sRLyEG1C+4g30SsOy1qGLmSe4qNhFtFWNYY7pZa+QilFiEXAPSkXYUguTenXckdAoy7nqGTG
205qlh2G7xLOxhlFn3Kd16cYpseOdj/aFwMqh91cs7GllZTRFVYGBm+ZQxEcLXtQZvSoJ4cWlxny
ZOSjuZOEdp9GbRmowtyViGqhnvILJLEcB9EJX8fkQx+Ztgai8HQ275eoD1B4fK6eErqneI6yfYdV
BHpZcZqnwFDi+TTlG1HX4S2kodepbdqgbtjNa8RdI6LK3xe55HFHnQGlATuTnMjOES3Lo549RpWV
P8jWvi6XamNExp0W6+lWWTPYlLM2DsMutocfzBC22xn9Hi+/tml7C10biJFq7MddJ/H+4DCgvsfJ
sd4EzWFpHTXoEkYVM4ONAYPhOMyhD7nVh5wTHrC3DMA9BInynTYfMmDQg016W63G0bYI2QUsroWn
r4DjjLt9sqpHI7bqvTPUp0yL0LtqKk+vpW8loJhbfrWnvutVH3OPj9VPAwSsnMgmSl1uaB7rnFNt
b7qGTQE+movtR1kDvGhe6B3gYYObRMz4MmTpEeDyPremPHC0H7ucsLKU+LVDHFVeNJXvFtNN4iCq
DQRPC9TReGuIzj6ECFL3XZh+Og43JJo15A4DoeQzt/3RrvQX6BLFyVmbUDkFXzeSe8/xbKGJeY5M
aqWMarMEN3TB81vuY5rnIYnJPnrDJ+TcAPPRkWwmi9E0QJN6M8TqDn0675zqgBVmqmeNxJWY61Pa
IMbXe7QucD1yzUIVhCV02/XJGR+RmxbLcrxoSxjfpAJ34TruSqLkw5xIL8XP+IWXnrfCecrsaR1K
I7+KiuKkR195JDkPRoRWX1B+iyYowvxl0NSzhbZOy6one5BgPMbpa4JDFqSE2W5UnV8oS5GnYI7b
OnWiXZKGdVZP9QwHOpPLfiI4MzvHHD0FTQwntZ4SMRDt1ZHXxpzL1JRh67T5U1/yfaEs4T9HU+m3
WXOc0nIBr6GQAhl/la14oNJ3IPFSgyFTvqBuepcURpKolBYKMhpzNXdhrZM4rmvxbV4wOHNi9eKI
ZfTIVwV8WMaPg9YPntkbZyYt4aVbzXdN2uc7rNvAeBYGblEkyNS1iksYtVXgOPV7Ap/1rcWxUhkV
U2qslLtOlV40q8OKZlBSmmp2mtL+GZ1toPYDpXsb89Qt5kNmG5c8rlKPKO5gilTgQ8WITy1i+N4I
SDJVbBJN21v0wWScAWLG+KQsgc6dj9h+2cgzK0vcaz86I3Iq0fESEU0dVC3CGfDtHGdoR/y+aLEF
l3Oq6eHql1GZ9GO39jr7pPiEWfyDDSPWyL5gNJXE4aFpasrSPWeHmKiWiaN7eOjZt+lOdOrqXlhY
vSZBjrZ2N0r0qkIUh/z07jyYm75Pbd+28Xy1orikKK69JLVKeL9ImoigW5WaG9HPniDuxCOzHHxH
1rR+B0shNAvJl8fGz/n/ZCtqSRPSAfF4uJPM8rtFgU1Trqjv7V6i/4gqepEj7rU4lAIZgRnhI92T
1oQ1PSOcxIhbl7qvjxKz1gyQjSsZJRj9jnYtkckAnfsNSkr220REWzuNKFTQnTpFsuF/lW5LaXlE
unSrAZFgPwHmIST5ODRHaCpFwNoWgd6afTpe4jD0NeFd5WsIq2AT2tEHkyVqjoWbQQg/mnWL6NHo
Hb93GIDVuYSxIny5jxmoLU3lRQamn4KDtKrRQ88zTHwmMyoNkc5mwvQfsId027Al10uQYpwKeK6Y
UMGztiPe3NwQGy1KXiTQdyKTmn1DIhPplsBnATXsenYyEfbhrYJKRaUNsRqIH2Ac3Uc6uaWiGvcR
yfaLpRWcHzIkGaNJVmupQW8WahP8ZnD2UxZ7QCuUnaUGXOfkxs46IKnzquxvSYdp7PXZ1ZSrqYU+
UXoqOZhDHUi69QD47lsasv6+tIyZ4VLGJSkjYu9mywmELRUPahIq9wYHGK/uGA+Mam/u6lLdOoUB
BLYGW6BboMVCUi7YZ25iu32UUrvbkZkwjxwotF0OHXgHQxyQXQx63lpMIluRGnqisKA3DZFfG/TQ
aTko1wZVFOfA7LZWZd2XUM2+FEaQluH0qjqAeYSGUmeoCMVeAaNLKt6k8ssayhiwZj1f8zrvvKzn
HcwS46kbGuuqzazZ4RAjrFk/rNBHcv5cnR168oB5jBVGpJRGSVvtBsWQaIkxnsOf/cLT1GwbePRB
KpvFNanDLUUxIzSlrQ5mlvFfz8bMVeS6vlTTX84PI4g0pQYi3m0Si322VPXkHE9JejZEOG9C0rsQ
XxfE/RU0NByoK4ffF2v9E2R+aW/HN4ZRWitElx6xMtAWDGPM3EL+EHhpkBkWzFxaRgBYSm70hbj1
TA8PbCrJBZvnbqLvfIgEK0HDZAtzgWIcsZsNRxQ6GfWHVZwXO6rPyvoi2nnwNEK+dmHKbtun6BXN
NumuYxwGse7MV/gEz7lhvmsSrKdQ1xlsh9jb8NKXvigaA1dvRnveLJUDigSoB7MxbUejWY5FWV8G
RbJuDMYmUxeEuaoeqoa2wNxwdEyWPLtTYnVbd8WX5NTNOcvSQxVx1LTUbNOZuPfRjMZIZtDa9hgU
dU53W63OXhfaa+GsiotQWuRaMiQOtNQ/ooqrTZTDDsWJVzwtUVlusmi0eCwMfY9yuveFGmjDQqfP
inRfhWp1LWodLWvJwa0wCngOkXgyzJRMurRT9mRuIO4Q5X1DdN3R6egO2WZxb2dDcc9QFu+Sk3oN
hNFdakzWryk80HoDzIRV0HwMx5wsdXNTNSrJN2lckxqegkRIGm1n0oUNyqpqfc0kAqnW8h/cHPEx
7XeJTH5Zq9bLRgzLmYBNiMuOXh8o1+7EOKrB1LL7VHLFqK0c4ht7fTEH7W2ZMMzHjKXahgjIpaql
W2V9ySY40pmiP6YcDbyJEurSxki+1dSk98QkSdec8fL7eXvFQWNNJy9v7iUMaGiZG8Oi5yVnOn7X
DIDFAD/ljGrtyHsx3SEvne4MOxqPqqQ/LW1KnIjMJpJVTnfWC2jklaKiiRIi2aZm60WONO9U06Ib
UpUOjMa+ZQRA0rtqG63mpb2WuyB/zaBZDO3GMWeNHnGoBkAamNt3s/rUaCFw9EZA0UytizZL3xYD
U3atXL01JgcbXgPXUBvKt5kWdN0TxG2m8ymGx3RS6oLzAF1Phmyi3JGABiNcbvsbJeELMAefmTC0
wajO0mvHaTZd2ptKp5QdySB26bwwuUcfUBOvRDiDJEjmSKNr3xiIiGaD8d6Sn2Uwgi7KA5pqs5Fu
JA1Vjt2qe6WizDb7KkR8p710U9/eljZ9rogkIiqkYjwV6HTd6tfciQDS8rhllptaI+Zc1y2cACnc
yopoAHRvya3WhxsyUtpNvIjlPV5Kn4U7fF4iGT1OhuaQ5/cDhS1l2ljekv01PlkL2wg70C7FjstI
17Au8wqpcsiXdqMU9mON84P5gSyukQbZWl2N20rrYopfjobj2Nci1XeZukH1Jp+NtqMqQyDmmS0m
8giMxUlgd6WhN0Ucuu3aRos2ZEGcYqRJ1a6+zMNY76UQ5nQVKwyHaAAdtLGpXpr1UOYw7p4QUi4r
CcfK6GLwIzFG2bN2FiB4W1iGh0RulG2jNW9xqAGmZELnZ1ZDg/u/uDuz5bqRM1u/0EEFkIkpLw+A
PXJz1CYp8QZBUiLmecbTnw+y3afK7naEbzvCdrhUorQHAPkPa30LBMnzb94VJfk1SrT6pke3hrGu
yXwMDPlhRkOGk5ux9RKG98lESYqo35ubMtnZMi2OUzl/A8X/CKYsPViDy57XzMzvSSIOackMfrFa
wzPrnFGPCFsWouNPp8md75GabrvQvnft2fLikR1HRGbrsZ+xiEeZlezzJqVx3NliXW5dcB3ZjOM0
7t1fbW4+FVYPA33F/yPtMSiI1faq2XqY1PqKGxurSkTa7jSGbiC1ogXvyt6mR0Hh9ZyL+3havuvE
ez3zg15b6fd1kpg4YRziRav3MtR/JMMCZhI3XhqFOuN4eVlchCERWc+7CmJ6qdfq2S76IFaT+baM
xnbkcGjOJdPyqBjUo607QOE1JxiqmlDvrub9G/VJuOuFeiTe4wJitT2OP0Q1rL/pf0jMrGvsjJ2v
FRMQQsO+TXmNMIFrQsJLLHdaxOLVuLgboHhudLRkHfkLimAftIBbBRYCXphoP+rSBOvS6ujahF7c
WBa5XuWm/MpijI5qMKd9J6viYo6qP9TUsyYrtDDS2K9YMWbsofXrTBbBnNUTREgbztJ0h1d94pfd
7JSFr0r11mMcvSOlfemcJTzWg3tZ9Gr8poYGvQMnZxvpqFt0SYGKPRbPcJptdPl5jh9m8a2KquJo
wlxLNiU+EiTyQtaqP9VugUJ3SORuln6mGCJK6nG0eF7bMiqPFFPCDOZwwbPCDV8d2lNfdzK5X4SA
PMo+fpfrTLiLcZSXrKZ5HKERU6G10hchM1+raW5kleKEB9EMKu7kIjG7RTT8FDcET6UrzfpQkoqX
xg58FfKokYJInPgxKwM3vrZwOm9n5ALsjwprJ/QJRVk86Ghe0HDWDkFEVs7lvBjJfbFE6f3g3vWk
cB5MRsMeYL2QgrxWXqXW8gRjy7e2/AzLXO7q1XV38wrlNbP2Fi/4khjvSyVLUrk0KIk2WTWLA0cD
kx4AmsXdA2j+mPNePxf9csrVfKhzBsB9eSHab0u+tJlcbEkWlV4WJxWNxAY+gnAFtKiZdmDAc5zr
99VGBerOb9Umm8ka4xfOFQvdETPMNEUD2Se94Dfe61leAx5li+DKvPCByFcXB9IQE74+3Wn53J4J
T73oI7bmSv/V61q9CxcW+T0Dy3lRd7mJls+KORiRx1lBm7Biipl92AxyvN4cmBbF7nPq8hwMbeRW
IyORDCsa699Z7tzE4EMzFu0boycvhQ7vWaWJVTipNs1B1hHejD6Jx/uE+tvAUWVQfjMZgY/KZm0l
2RZiWnrsSupReva7rlsbtj12EOrK2MP6SSEnSHvf2N1zOy9fzTDMFxWbIFa2/1Ebqa62w2MTrbQi
lPf7Ol2ijd6I+8awjwmh80Fhy+soK9AwBGyYC/3MVNQcn0Mj7lZDrLdd9t0kiDIxwQjMevbEzmBD
2C7LfTv1zAnSzavewWpOpSPxzx/HtBS3kVHfgCQgO8WEgNekXYu9Zfkyc815XPGoPGrVZO2NaUav
o813Q5dEp8lJYo8dl7kzct09MMg4EdYGVxsc48xw8yyvkb7qFysfdpU5/BAjg6fSNby0/sWDnOBV
t0PJY83vqctqHb71T8t+jhVoC3ab6/3qntL+ezwNNtsKgr2TjoKkJdMvX3pkmSMEvUFXKdVdiSyR
9njWkVVgh2YizhHe1N0dj3MP6e98WtihZzb1yRp+unlVkQpgYAE1MmIjDGg9oukY69NvE7bzIs1X
3UI0IUY2aQB8RY/dwGSEl9jIx4fmrrBRQIDGo2fFBYJWkMLeMumsMAmdUmksPjNI5htt2CHlsEjG
Q2+IUY8QWVyVk9nh/zI3YkOZhsw3aXCMvGGwi3F614jKRCqQ3vHsmoKkYN0dahdF5MjZKOxvopzd
Q1/3fLe5u1d4xHxb1sUFc/M31p/hbjFTzbMi2j+ZVJfeDa+1rUMDLnkjLhosmzoSc6nuG4mVPvSf
g7lnni5uiYd+ZGjru44zHzTs26fGrl5cRkqHSaDQlI1kH4UuQ/TbIU3hXq4oKasw4d7KLZIKRfE8
9uaTSJP+3pzGGzlHhCBWb6JbPxJ9TU4hdd2cp5ducycYHcPcbNtxZ5VmcMMAsgv3KezPvVn+5DGr
7ZoIt0VOmNuRpv5SMVQ4jxQsyJ5Zugm5Mk4K8AyAwQXgwIXUb1qc9AaxNpAf5ktda6A+0LMxWBLb
093yZ4u8D3IUqB2kLGDteBnj5HjwOobaHk8WfOt8ajm8DLziVdclsBMHrDBsFI2lYoOfVIdovcxr
PH85449yMOiM06K/VdGvqAKH5ABxOBR4beFIZ/sJICJ6Gw2WIfXn1mQufGXo+h1WCIuymqBzH2Mo
q1TS8XM7hPS2Nbfr9mM8IvWuwhM9komZy/BXIjCSEs/K6W4ABU339WSrnb5KHLFhB7c0RrEhjMJz
TE33kfdqh644JelwcPsEpRIZFoFBdjWh4bjCJ4ddY8zeyV/MdaHoa4gHS8RNaqF/6M1diJfBN9Nr
kzQlFl/sg5LeOehsvvyZMF2UKilm3W68Gg0vMHKWmHiC+q3tcTygRIEqpuYnl51ZMNWEmGXOQGjW
Gv3CxnggMjA5m7qxE7aJGEHV7W3XfptcLniG2vG+GKx7HXPqbsJe6tn0g35so79w+2cySRoUEfRZ
OszorCmZM00cG+7PUTodj6M44Wn3WWfANdMG4QWbDnrvRBkXfY1I2SS5D1Hpa1MM7u+HgFumOh3A
1s8yLCbcFiRVtdfPFXGsKNCWa1KtROi4jJQRX+ARF4ieiIzwurr3Gx7F3iwZ9hUNkfbG+hqONt8x
UwL6tx/A5WsQI786O2oBEBgIn3N3Ckx9PIlk/OgNu962PPpxeRKVWIPBriY/7hn3ujnbRYsGPGL3
5ExjdR6mkWVpV1ESxvqbLkgLdTFzk2/x2PSNRSEWDQwi+LrVGJI2kQ7FXej2lynOuqNrNe+66LAV
1ZryxbBy5y/V1dR4VjA24AMaO+POQaxnWp/oEF4Slbc/KpncmoVj/XJC7aTkN5VW3cPchc6Vwd3H
xIPqEuEamKf80dFIqsmj4iyyEAhbMmXk+k4PAy6AwBliAH4dPAimYhEunfIjz8R1mJPlsbeogcpn
t82wKoZsHRS7W9iq1pOTtCR+DwNe/rn6MMvSd9KHOTVWoi359rttg+72E9JHWkF/NS0Ww9yXfCWM
7VSBGULams7kyCYptyVFPqzdGwPa/MFUDtbudkV5afCR/C/3Qzr/1g85zL+KDwqz6K+eSH7ob55I
+w9L4IXUdWE5riMtibH3b6ZI6w9HcvbDOFVCOjq35/83Rep/kEqK+JiBrCWUUPxxfzdFmuoPzJD8
WQrOhhKbEfg/MEVaFn9S/Tfz5Ob2dFCB8BosaUvhgoFA3sy//3x/Ssqowwz6f5baiiM5RAhRur73
Zpw4geihABUkWs0U6mA5KlKPpx1PWca+BpzeSr3OwL4YUIfdrqjRnJvxuCNmQ9vkrCW6SfWphe0r
M+nUHxGd7LqwTdDs5o2PPvMunNr9zA0SVBUPL21NWdWK/GNwuscJxB/lf4kfEnW4BWavY4jabqJp
9AVR3bR+G4d3Cw68qd/HjWR1ZiVfpd7e2MN6ZIRc7Yy47r1GzpfRdD8AiEEWIYWHELHHOse1F09o
zyKWAjLpnjuHh9U4hqiK0cpahH+ZpBS1efjgbE+HMU/pHsW9bS4/FO6vJFcEppWHVDLULcfbubTP
Gouc+z60d5GFdkWUI4UDU96howGjafOJpplL0iNMQCZekZTVLik73AjaE2k73M6sEFx0GD6k18Ib
C8GIBqYo/EfHn1m9IIx1fhozRb4bGXrgAJrEh2p+RKGLvYrCGe5j9TGANSOlhB2BatkiM/9/ooWP
PfmVJ8O+0turWvSPWELua/vplInsUc5MTlivTY1R7Adlm/7o0BBrcYXhq2NE3Hes6gYArrA9AJNO
lD5tG/lmAQywmy55esfKYmK/YX7PbeXDD0Xgg+/LJc4WXuWX4+gfEcdirGn3I4+qLGmujoVspDSm
azfbLzpER2jI4JQ0h3l6BA48FbzRqbPX/TT0l8xYf7YhwyuzOwJ1Y/pK+0K2vC03O0dh8fCy3ffW
2IU/4eqyz9tmqY7D4Fb+1KpZB5M5NXt4Ba+J2b4vCkKRcuqHgdAeoJG02JbGNV+Idbpl8I+1pXHN
J1dHftIOvbkvkO3YyhoucP/JsOtR7ib4qxjOPpdbxpDLqqrBZUUSISJEtFmlb7WSEkMnj7oGv9H8
XgY7xs7uDI/58KOuveHzFUVb7td+fTFcqR1jIQ3U6QS/Mu6dICuEyTlZlikAwvI0zAbS7dnLor5C
UGkz7V7Hg1AjOYY6+DQsmF409iwWTaTcHf6/GqXYIhwu6hhw4mdZL4+OmI6Jap4lQ2kP+QIqY1wo
+mC92EN11ZnR+GwUzs2kLu6cPZFK8CIYlLubSlNrr1NNvhC89ewTlhcGkBFLyjrTGZsSFRnIKlMQ
C1B2r+4oPadoXhSq4DxG1J4wNE1C5IaIRDe3zPhKOCDYOgLz2D1/64BVeks33tJ5YlXNhguYDJiR
3UdZkxTiDOu+LuXe2l526ubvRjs+EONZ+FI1PzrsPZBPmya+y/Eewlx20SRln7IA7zHQn2Eb6d8i
Iz3z8UDgS94zobEsxXpbU7YMeC2O2GLPQy+3Pn0Bx6+Mj3ZMkCeTpjhnLHKi8pn4GtKPKLvYPR2W
IX0nXLf089n6LHPKyULN+DNFAo/c2cbEoNNIcfjeCnzAXUYkXjWKG2PqQHAnhm+O5I/0y/eIDARE
ABkVO5idjnx7ECPvqZGwCE1jwHQIzHM37XaqHX5kxAQm+AbzFsVMMT7AHNxbWjMeR5oCe3R0jCwa
zxHiNBZy8+K1SfiA0Lwl2jYVncAamVF8b5CYfEy3srDh+mM/zcqWrZ/KTWaqs8V9nOdc7jGTutO0
UkDHc/Fdu024HTwX4w/mMw21wPTFeIsd0IRIUtkNORbzEhDryZIgOZG0co5C7bboHRZXQAyLkYqk
HXCOuHMEHckWd22BoH+tDrLtzmVbPYLkPJka30c1VW7Q118EXR7B/mFHWLEwhNqKD8F963TrRxZF
H5w7l9ABYAg7mUnbeu2wN/BhLhw1HeIKL5EgkFaWv1IvBq8P66OmZ5oPr5JO1iTrhhH1jVajxrQa
ImbTrEwvvtbu+bvsdkQ/zIrEa2wd6aCtAkgmFJCV/mq0kp4vwrBbe2Smp+hVFVYrEsNcIjVHpT/Y
G8yEQDuaBj2EcMkD2Vjfl3S+GsbADiAxmMMNUxyUaf49sSacwjErZtzie55ApIiG48HOKJK3JxfF
cb0HfERDnITIbQ1s6W5SDXc8lLWjBZnVZAURaEZ7CuMUpCR7l54NGabzzDxkQ+xZGxmtIdjGq2nx
hROhfZrLc9xOE6kHjnuWsqAz0N2ju1mF2KO06IsE8/qyR5gy5fdkj4CupDoJCEK8sQx8JnBNfF3S
MOjD5C9uA6Gbtb+o4xIhXeGP5EElD4ma0nMcw3NR9itsFaSiZRcdmig/iVp9cRTc6WA32dVfw4Jw
rWTbqs6svX3DRMSLE4M0q3s7iTO2BW36UuXhzaAND1YY4olzH/tM7NRKhFSC+8kY0u9RM2GSjNBG
JcP67EBsh9B5msAv5VtrGLmcpE6cegQcfCadiUaXOIFIw0g8WcPTqtvFPsRLXJLNUBjzvZqdA6uS
iGV4+VXlGHbcvEX7kSjgA21iHYQTfqYOLoEmG5lrLe/VAHGYrACCyOIvK4q+10ip0tF+iTQ5cyyP
tyEDJ8Emp1o2K4hC/VapjkjJYfFK3Rl2qY2ufBCX/92ltg0W5H9Gj9y+5/1fySPb7/9blW2Yf1iO
DY+VlRJTfNM1/1Fl8284Rk1LCagfwpAuBfDf0SPS/h/RI9L6w9VtaCGwuQVluvyPqmy5Ffl/rrKF
gHggpW2CRQGPgpjzr1W2PkWFFmUUgDHW6b4ZfWa4tT1v0wLgTs2diRJjdj9TV5xozJnev+bxp8BT
BvDCqBlilEWAR4585Dwwunk/YcJo9Aa9Pqqu7GZ141M1ku9wxtJVQd3hmjUeVwEgHXDthE3eh2Dr
FF96fw4fSu0BbZmqzvkVXq4XWpzIvae0HSPbwrko/Skt7tfwfql+rkQFAblEvYXW3mORsQJ5XBpe
EyeyzYbtGVOtrR6YZc+O8gw1k7MbMV/YxG1EbSTyYLoUbMnJJfmiZfugYeVmn+yBMcF/i3nXs+RD
HbHQsjseny3qnixAB7PfPp5Yg+8BpGuh7CJQ7BhmHBpFdkg03oLLjIZwCUveZngtEqTCnFhu9oG+
k+g9PmeiYoBIbN4JxH8MXSKLV7RIrHU0KlAza+dWxwccbrt3inWinHFIUp5M31zqfrbDuzlkmiQc
thUxql9cIiqCIJAdjDraFyBCoybeyXmhSfllzMZJsdWxw/VULnjdIumTQLFHO3uYKub9jMyXEeFQ
8jk0F/b6HoJtpLI2DEBjLeAwoVDzoX+zPWRsu/k0sHJLxYuIgNJiEt9ep2a9zFHki+RxSl+h29VN
7MMIo7x03Wc2ZuKY2ndR8kbNUHXvDq4F0238hONbOlBLq5cWTwV10NRjGhcvFkV1Zbzwmrb9SlhJ
X2tetleZIGNa8DIjbvaq6FMzmZhSO4XVvCfZ2Zf83JqP5AH/PtgOxYxBKn3jqmrRK4kKmgFhG4IL
NZOGr+HsqmkQqWoQS0W8lbn53H5FMdctZm2Hp8PDf7y3xeeIrDiOUROj3220jwLP0TQTj4PvE5Xt
RIMS1ucCHpeVLDiXNML3BArBNIjJdwztkJnlBM4NhIPSiLUAH+/AoWLPVQH6a9+q7gU8iRFjgKuo
8pnvt1xeUyQPq9KBVEa+rsO8kKgjOepKxoBm/GSTclHpgTb+mHt6ipQtRMeRqv/ou7NBAU4HG2xX
7krmd4W5mvzqwI0sjyxf7vXCj+yXmh5Xx1Oq8U0MMa+KqQ+cyaG/a9gmsOFmvEuazUuGkdupOXq4
BvJC85x52jWkUdvNYWSM2dCtEpLA0pqRJtLOdUN60D+JhrVLgpoZYMdqzOBVyBvjzUxcK9s/Jz3/
LD9rXqzNLFOQ/9ow55zLJchLLqeOWwyQQwP6gvFlYG7XCmahlj0cRSZyAj8+a6z7tBGmwuefHuL/
DZfJ4dH8r89GSxdim4KY+m/y2Z8mENIBfBb3iOJF/tVVbbDeqxrwQc7yceKSC/MDV31RNOwEt3fm
3vS54FbTAgNLrVP49TrvF77xUTdO03JgfOvyMKn3ozRwJyAupnFL9Syw6LqpuA7u/NCCL17Y1BIj
UBmNv+qZp0oIGMvndpPN8+97AGiErj+E7D3V5pxjLUMoEQuyz5wbyNVfTOdQCHIi+eYb4qnE8BIu
tIkN1mL900x/UFXwt9n2uSmqYGo/2wZDgfC09DPEFgqFwEsWmnZmALZ938VPbBDRjh7+/adr/Lcn
z58+3X9iXg0O7ouKxELu1+dsviICp9mji+cedWiS9C0lt/mS5p2W3i1okheUEF17AUW8+/evhCPz
X79nUyLwthxToMb4p0kT8XdE7XbkfgtKTVZ35HBwtS8keOgnPjhL7ZsGc/8Zm7PqA3RnTffQhbsI
oSRi7KraOfbBRoUALla/YY9FQyTqx6wiCMtrm8/aumnQfpLEmLxKeUDt7en2sWaIrw33//6t/NPM
bDvNlS50rtft3bhie6d/vmJTSRKHmw+4mPat+hj6PGA3jODxUhmt/+//LvWvnxp/l7QdiYjQBFz2
17+rNXIV04oN3mSSGQpOIMjH/TAcLApLgFV/g9X9hVX3Z0iaktuf96d5oBDoAZRuUyvpNiNhsd2t
f3pvwCVmDRY6ekWeN4zmTk7IbRVnh6w2TrPgDgQykM2fQmu+a1qAqpNdr9rBMZimwR8om9G60+8Z
dwYrp4WJ1IIZRRjD7faUh6iKvyZ7wRzuowj5iFgkFkeVxM+pTA8lN/mU9D8tzaCtubYJXlUlaLOE
P21ZjjQs26vI8/Shc6fbSTVHs/x0ZiuQy751eVjMj+awW/X3Bt1KM3xOcUsmyEnncN3KCM2hQ0ux
dTUHltX8h+MVKFq4m+CiFvIUoaKYqQhMxEOOgX5iMy4NEXPyBzk+hbI4dNqPwjROWoypl3t+afBf
NWeRH3mE+lwpXorxtXAeBMOlZGQ7yfM+4WVvx4MAGjHR4Ezh5qOFucO7jaarQNgXvuhMQKqtHTRb
AtrQX1kvW9Wg8zPadnMweMtZPG0P+pZkoeGDGKTMZmAWQ7NbXsd+AnAIrX4S3hwzIIJ4hj0T7atn
aj9BRb92zUO/7qOx3qd4PuGG7moOiS0PYMEHDYWNlDoi4QFwYART6y+TZFCGBSEgO9FTwpQR7pW3
7X1tB0pRva4mH1Jzi9G8cakgSdEEqOHPxg9gcv72mhvOvIUV9FawkQ8YmPcDbB47dhglETrsnrOI
ArjiD0sFJjPNB3sG92c7JodZY94QnWRSvLLjORqQLqvplC5joDNniDv3bjG1o80YELEOrw2Z+Jvc
sjOgCOQZvggypKuIYtFxkOgcCLgwk5TVVkaQAoyMKT+k1biTUcMnfNAtYtwK0mOjfcSxMnJomoI/
nRGHi2ekGilVzxyXiQ1uk3N55277ruy9iy28joiz7BcmvlCRfg28C4QTvj1fmBsdt+MaVj81Di16
hom7hCbCTbOdSNaWzbnHxPmypjmZpNAvC1QX5qWqwXIzLacQEgjxTJR6xEZQKt6MbgqqPDr1dXTN
DQGznQtCe1lgupXd02jMlzqL4ZcxUIuoDcqOoupzcj8E1TVZaX6HGRWJkJtgWt7z63IiIse4lmgZ
t7+B1HCLC7/ixc3jWRX7qlu2a7mdqGZ1TiymtUAZAdjxw915ew6MkzhE8YwqWcDk6Y92M+3l8rqV
IlQ3ilCw7a5MELCtI5oojjzZfOMKYKh91IhdY5ZSxzTouGsEtUYsaAgI+lYPbEX87XnhNBFDsJfK
mX+fVgM7LPBvDlPvdmqORdEStBf9rm9bLpdlq6rna9F/bE2Ewz5+6zHaZto54pN0xt+vosQ2U4+f
GEB2WRrtZPE4dJ9bETUBJBF7xm7oVaB/qBjHOxYAwhsAK++69S1LENNpXMI2qbaARPvCMweGzVVQ
buPN+pMZKB7eI85wFqFHUaaIZIi72TS5dfLQYeO3eT+jto0jPaLf8TFyc+WHGFofkbJ+26Ftsb65
LoSM4aVo7vZpwiCOf7t1FvBJAy1HybEEchwD8rLZ8/NdAUj53VhwNWytg+IUVVxoEDX90qWYA5Vj
ikcLC5NjgzJJfqJk3BnfVc5N2D+CZ2C2BRjuY/vMZd3QZEHE4LlPnakIfQP84uVZe9w6KuYc9w7o
MLshmJcYBbOxfFy3aAsP+DVwlhf0mXQsxrDbgtayNjpUPMVa9y0c3jZRcZzx6XHXt29wRCCNEXsd
F0e+VvhTL0P6bJRfQI+p8yEh2Dm5KEsA4nyn4yfPySiBnNVz+cYt067yWFPSM+83cG443vbfuah3
Wm8yF74dqCCr+Jyvg0+YhN/U5UMN16WC6BCKibLH8kWKwrJfA4K+wfMfO+MRe1kYH+v8qqBcxB/E
gDjyEIZvifWJPNGLrj0V8fZdT1iN7G/w7j3c3/94sRXUHNU/wZwhYiJoeux4BP65lUVfwVmCZhyX
7jSht52XgwkpUI4T1uyglUjsS7BilobzkkNXP1TG1xYSYpT+YJPc19yO+bSnyhAtWyb8iM5rycjf
SGHVZJ7egfiNP0Y+2uTZHa48WXFDeAPyCkeIg81D+FdsFZ6b3egR0niIb90NMdF0UkUQ9s+VvM7p
u8bjmRMg5PahWd12L/AAK1IjLELunEuZX5t5F/X35MMl4xGuWIYJYL3rq3tcb7yLrQjavrJ1eAEQ
WDHMc8hEFDGcsSaI3AtclkXnowApOb0rKw+qZPAzsbditJXm6GcRJAK8lqlmnMspUE57MuSwE5l6
JoX8fp1LqBMiYLTjUcKA5Rz2cBRway6IA3mZAwQW5h2Nhn8FU0jWRPtYqmuGI95Q427hnoI2gqCI
G4nHnwH4Gemtb+RvNYV/D/6vi89TfKyImiMN0UdM2XIgOC3W2Nb2Tb6ROsiM1wiiG5TyrN0uICwh
U+9XDhI7HpIluSQaJvJ04nHLUmGFTGkcybG1xLUUJkJArE3Dmzn+cMQzgVtejrw18kc7ItRy3M24
98SCMWIks6S0fDsc2IuWABymHSQldi29b1kwHRdBedAGbtbtVmU+SnIpxMxchodkkV764rVlLDm7
yhN2xACd0wG6UpNzW1Xj3ul5VFE3msxbHTVSNfBrZEUZ+bftL25pRRvArHHRQVPLdxKIpDYhRfga
mIHo+fdOgp+geNncpvDNli77MtbvqNKlvGo69NahoPS4TsQhC/ElxeiVrFSAs26iNL5wAO/W13ah
CJ5NRvg1T9dJ9hiDLFoPIGjdAQ6DX9lfK3uZ7SNBduS1s+Vv/99e4t3RtiVApi+bGLwFNOyQvJU6
ahJlshqefGNhIWO8ERuDnJZros0DRXFUjCHsRL5/g98mtxeD323FWIRCL4UhAMnAx67nWQh4y9DE
zRx77UivItgLxPHv358zrtH4jNIaSSN3m4PAJJ88dg9Bz5Ykq7nsWJQtqPl6bsAsHfDuE9M38kIz
BsJwNhKedoT0BDGyxL55I9o9gD583B4SmoPLciPTcd/Nptduj3c17E1awtmZHwt69+234SeCpwP5
ujfRzpJdiMVtYNM7gsDTzfiwttGTSX6LbZdvy8qDHqZh2++t5mux0HszlUoYHqTFsndNwSOAw2IR
F4A4OauCrduX7rynRpkR8Gldttss+KiojyWgoWml9LXimyKTPr7NHZ5TXJovcI32yUa5Wm7QSZzW
RH9LppCnOgpeFM/bvKO3BkDDHUkqTzbicJfjbESWFjLfS8yXrkj3W9G7jQ07ufEWx6CvHqOa32Ea
BySHhErG+63wzDqO4nkGDcDpliV78tkZbWlBrgHAQPi7skmajPcWO8vC1iXV62NMUcmR7YGrDLiU
7fWGy0F3jha7mN8zyBmqZdn6HVudhiptI3iUbDDDOAAT6Gdp6PVGMKFZ5ppepk8UQaY4jTnfQfyz
m/WT05NkM027jLlPZ+sXe3zBhXenihhCQspic/V+rs5nF7GwZ0q4FVm5RpjKmm1+VLKW2rtJdqe1
bw5xlL5Ils1DzC6iTJ5+95L/e1Hkf2qVN9L5X0jk/3fo+vafUeT/tQ9w/jBsgWdZ2FLqlm3/1z5A
/YEER7F6Yq5PG2/rNNx/3wcgrdENh+k8QwrDMdxtEvUP1Y39B3MoplPSoOnXHV3+J6ob9gHir202
HT2SZseAha4sZSIk/mubnQJsAiyODS6MMng5zPf39QguUttklWEx38xzunOtV4GKoQ+Xhd5UY6k3
3xALh33FxvVP8sfBaRgf9UpSmHdvsojNg1nzIMvJXHIHCr4N41Y7Bo1RwkYdQOrJjML7SLefsHG7
OIrFy2DlVx1pTx9TgseoCHeooJlHE4Mb0TgMUwIOTyaPZC0+zusSBZEQLmNs6OTR9I6Argd4gS5t
HrM3V8Mf3U08wG9c3bAeisLAge+2ljcoZIAYQzg48VHM2bMW9szNImMvquE1LxgKt6P6cgU+jtSO
epLR7uGAIHktjTtiYegSwCpbCQYSJVscFDWn7AL/kFa2jwk5JNlNqXNsIPFro+eOsA1SIybOjFLd
x0UDf1fZbMnjGL1CsyOBoLnt6hWYE3Fudnw3W8VLUWKWNKLsuxGPfFj9d9OeGlDSjOXsFNuSlbOF
N1LyDTV7n7Toji392xxRIDlLWx4yuskiDD+MbaTvthMQPBKZNOk2HA/I9DREr3guqqBveyzJ4G58
MihUYE8wOsoSkzuhT7gkwTMKhgtMQFkqYqk+brVFqsg5LOpc9+EbRBzyIdp2Dh+2sey1+4rdrLs8
jjr0l0SulyTWiH7uf5ZgAH2r177kinPFmAdUmVmG8n8hScKWlbg4SbbsSuIOgzUqKXNT6sWsYCsS
02qpAcBtmAG1bYleznG2su44N2nImGAkfU0l+rNE0x9kHElsB4wj3saCb4ipjdtDIaW2WQ9j12lH
3aVnE/xJFrCPVRv35pKi4WVv1bOvcseu9xyYLlhMcXbbg5rvjHgjBCrmos6TA4yR9QWgaFBy1gjg
D7VXRE2lRsfya80mE3NxaHgj59EVpSLaiEGilNERX+jiOXTent4rFSx5y+FHck1FgDdM2uxXKNRy
MiLU5V2cIPow4JOVyQasU5xbGcWVxrv32n6EgWK2D7qct6UQRD0zy8etznorcqv3x6E3nhUpmrHT
QW4IkeGri7mWzo5g39ZL5Qy9FSrUHltazsBzYikNdGxQvTw3CVrNTGB3Z8luEtpIGFigYQSdcvUj
TigqB/BBZJkhGkN/5S3kT6M1ItuMGwdqUZMGo6yhiqbbGnFkOaXPipqGdZu7GDsyZ6agQXLAhB+I
HpPsOCXfkIBCMpZKOoX+cRhcMg6YBvVUxhhD5KcQNGKLPR6Z0kL0bfRdyoCCwSFkJXsuHqpJA5Uf
onaucuboQ7LuKhKzva4n21PVlCeaADmtA/yoNZggZEhVB5FJNkg0Yhu2Gqry07y28autZ88pX19g
FyzXCDx8tClhuQPRICos+eQV8RN2dhdRTs3Qarx6sFoIYjOna4ltPRwZ+K4Ddr0sk1hacLRYkQgW
B3Zw4wI8gBdBDkCYkVdsvMeqIO5ZFj/zxCwRe+Oahw2Ai09pIpDqnCqk0QIdtZ/a7Znsomg/jzr4
xeYJmiUTqhi9QeaEMKVeW1kfMrxVp1rEP6UdwyjZcAY1l2vBrM4iqgTjY3oV2oCUj0eDBxqjp4Kz
7+AVod1hEYe5ZgJ3kiVHO0lfzEqGnArcRi6sQCao6XuY9vlZLD4Zlvuhmeq7RFiIfUPtphqXPW9y
OonO+H8cncdypcoWRL+ICIrCTo938i3XE0JqXeFdQVHA17/FG/TkmugjHSizM3PlQz4Bx8BixCUk
A2YbBVxHqaVjW3jHTiyZ7KF90kuOFDR9Udkabem1p0agSd47ymDFuB7ObVoJNRbAQiTZjU7M2Gsv
Rd5e0cN86PTMLrTKDv1IGrxZo0dpayB1JsDfplhd7RAl2WaRDkMF6KXNH73OVMegDtW2zCS5lSG9
cJ72TkHNOQomx13MoGHTu8G7aIjkR+SReNc6uBBtBanQQsndayXiU4nbkH8j7ipyMLuwHLM7UT0o
vwt3Vgi8chb+UYXyElque2T6AJoPH56DxAki9B3m0cbl0IhtrqvP48Axr4wG0lwJzQlDhnrpwvZb
B4nSeyb39Gt3qUI3Y/5SlNQIuMBfqlVWnKzvxotmItsspUztRMuFXHmUatSRfgTvsT5Z5cWW3sWx
m3lbU1wIlDzZMcx78DEFdSB8cTXdAxbxXgw5Ou4JlyHnUkd+Du4lsZhhyD2eoTJikDPwAbhExVhK
NkGpZkYEEvSQxcTIDvID0RIx/JUJ4IiFZNo5wtpHjLh64HUI4VnK38Et21XG+0yLzOzkCqnt26dM
LXtyCTCgZB5jnzJHDj6kBWgVGcgl7xBeodz0C9z1kSgpTsBixNsvMxjVNumYTZxLAjtpdW4XOwUf
y7iNRbCL1+Gytq/Yf4yezuReQLFa0bHiatjrkFJRLfVOL8gAQ94CM2pebYEdMqt5CtIse4YBTTOE
BenBEynJnuyIFbnfLRldqDysQoUgOUX/xBAnsqZlT7HHY9LlXI2bnaj0K6Am6yDRK/wg/ZZeb+8o
KKbfMtEdIVdam9yWm3gCaXd2mYdGwSunrMLK3+cYxoLhG0g5R7S2oHpF0E5me1/SKxFbYgwUPQpM
Hd6mMOjJgVkn0wVnlYVnKkH2OCG/oOnc+tpqHoOe+rNGvM+KZLm3ljoALwOiOAD1ZbYtm/petgMc
tkFc64w1wMQM9jzu5sUMOFq5kE0ml9qx0eHuPk8Pk6Ohcw7C2Y0M/lkHd3ND5/tQNofR+I8F9kdK
/8JiI2fcSynCIt8EoXuXEfWkMfWJcq+TMtwa7SCRjfimydtzVPJz4NPhm/0e+mV2Go0JT5FPXAuM
VsxN7uYl+Msyk7wpqpgP0BJQS+L5kzMMxS2JVWBKzN4XzkB9gk0zZZB1sgQfHB8Zh8f61xnHlyQx
hnre+dWGOEJkJbHBFD1m+bBstTPx5djmY6FqfI+BOWWA2Q53s5lnFHDaW9wVTbWsOoUzLJeEmdre
eAzHZc57aVxt3xiv+zQnV8ld7eRXVZYpKjepcJW2B+Y/JKGWMtjOKQkJy3LHY+ln98lUOSfXbVJG
Jj0SCssDlwjrrgP5tzVMDX0HX0zaCpaQREbPMQVfrsYZ7NbJ21Dbr4P9hn85uUzBmTBLfshNyZwU
TaSWA1UNgss+csO2rH3vIvrV/NG0f5qeE3yrGM2UwsLyFwmYwazBaHrHug1saGzRW5SYH2tKbm4O
mzmFxjliGDun9Fdt2qWW19xSEw5F8pOOy+zKGvoHC/JvXfWH6ojNfX7omb1CB8VV16G99Lss6ctz
r9V/SctUq2mhwdgu7Wv+VzXY8Sno4xeHRm48pAWIfYrB7JhBnPLeUYfxM+saYYBovkeB3U5SFL4b
a5yV5Wnxyvemjmmuj2LUVuXSK2mPxyiZDgH1KA8uhmoe2uIO/rfMAFGGC0ut7EkrgVPqkRGF4mYg
WN6qajqFLtoM1dE1mzu1g8E1RVk80gcDujDp6byx3WNYZNuBM5kUdr0rXBSFIleEVXKWRxNJi2sM
AgFwnn8FvfNYMxbzsA7kMp/ixbUKrjJJR29A2R7hVsw2sNK+sCTWEcla4jcX13jrhOeilSHAGemT
5TCGUIHLugdbAVtsiLO3yve8KYxzx/Sjsc9+RVhz6FGK3FrRKdEgegxTcabNPML34vx6oqo3EF9m
PAfFzV/Z2IW2WZfpZigT3uy6gupZuPV+DEjGjwy6YyZvRMIemEvidcyXP7giIUqbCKjSnF9I5bqH
KM0uIosDKl+I3UFINZ38N1jen8oJGSpXfN7Ait7dfPguOnZDIyDoT+Ykq/h3PWerbvgta4tKAtfN
GPdS5NGkjrcLopOWEPLQdeqDF4IBGJjBOMbmKIfglbrhm9OZjkmZfwnmBE9xO3JjEy9zZup9RXxz
O0fysbB+aSH7O3XJOV8RRAGruWzlPa3s3cwQPKyor8TWNaWksEzYXMO6PlYKa9Yg3S96X8M9ZXvn
IE/cQ2/cB6dKniV2+mRUSGa9+Qqj5TeMpyPKDCVdqvGRN/BxQFpj421aw1Wr3NLL6B4zmz0Lgzxj
UouZDFR4NonlbzlaJ+FaJcMigZmVQ7jJu/NIA+Uxb3nLVPxq9SDWBoNsbN3BHMJeQqofdqncR6OI
trXsnnuOPrtkaB/SVIZgN5ki+wFbsNL1xv6Ulc+nkQC2KJ/BAUhcbDIzfy89rsAEkNMc+Pk7Yo8g
B1psC9WcDueR0PJ2bu1nLSJz9bjWJj1Y6TpAJKQU9jwl+Y+yHQoGjMPsOEhdApjWR+iBI8s1S6ly
2YrQlitk+DEZnpQc9CkO3VvRYBGLAv1QAoGOhW2BXiaGG/5hNaQqIw3YcJb/6wX0iRTknveBB4h0
NK/xlNe7vq/9bU1SeOMoBYV65lacj3ZxVT5BZ0dPP3OqmqM/Ovdi8IprRRTXGZPxseeE/9CNfwTW
qEzkzIh5oPbosghucvqng/DecsVjD1DSu6e8arpIK+ZrTRpxc4KMFTQ2z9KyX8Oh+SdVBpl0hdtq
lrN4xOUNN0h56kWVvDx4mv81AaUiXvlqkdZklKnfOMaADHA4OQBSS3fMy0MMdtgWXQasbPDh2QC1
25HsfdBUhjWZHR+BD3xZXDMkGQqkilNOTyr+nuqgSr5UWEXMbecHdN9gJ2ak3t4DoG03sC5r+hCa
JM6vTnJc1s5j7uyEQl3urpYHW9mp20vi1kDHVxycCBDYlXRQonX44se0WsU93U8Ns2olik8h/fas
W0oN8uyPZVx5Sgb54jTEUag12wVyqvZDWVx6VokTMJhLarcChtMNsJp1n9C22PJx6rHe2210y6Z0
LbsKxGFt7oL9bLnDU5ct4m6AYdOGXBwJhPb/jzB0mRoQkynLJOZ+JoSVxtkhya+zs2I1Q3TyFG1c
IvfsXc/k+3r9UvwsXLERaHUQishaFnh0OM4UsHjabWraO7tVVzn4YNiBBNhF8F7MtD0AW8Rp1aTz
IYls/FZBjscTeY5Id3BIa6qQWnlz/fAmc+ctmjlJUTN+VJqz+Nj53A7y6MZd5AygBWq1lZxC/iwe
rU3xglcgazC5OdL92yKMCKtMLlpH27TD3uVh7N4sqxvK4Ya3IpmLcsJr01kuhlD1QcSSPleQWKcQ
O4CdxOcpPFiee7Ii+gr8/re3AAfZ4GdHMlFx0gxHvGn35TzeYaU6E6i9r8y66ruL5hLUcpfK448k
4yvO4pg4vJnP2ONqPA4WhP3oS5f6bunhzHfTdNGoVD6zeZqBUYyFeq/ODUAr1rLwvwJRoM1o5Ha5
6G0bQA5j5dIJ2Aq42AXjPy8ar3ThLZu8yS+hKBZayfGudL1z4nr/qpd77ounPqzwjKyVR/YYPPnZ
dOlZroBMWtVhUd0D2WPWI5uTcCCAWXp4N1RKbqKL8pWozI8Ws5lbqUJDqcXzEAYM5Mr6uyjwDKUZ
/RpFIV7qp1zyODVB/jdaA3yW/QRE1jtF7gqkjMPPkb6Zg2aPi2eFbF/n0NmhuC1KlVdcSIeYfke8
nf6X552N1H9DnZ7qWr/6XEM4qWWXvIGvgNc4W1YkUGV2uueNNWzxBWHirZANt0P5g/6BIkbdwfDB
vCjbKHuG+Tld+HiA00iHEB7kVjx9hzNY/Yy6ZG/wmI/yLHHRgiBeokWOrLwwFaEJBXeW5ZmN6xUP
PK/RrgqPDWAEukC0g2kIUG+f/s4+jgGqVn+qOHvXdqcvXuj9ArTDXBLuSO5+FBHm73LBs9xDIico
EMW7ia5Wrp6xdyAlda1K4B1VBgoUVEUydvdj2kWbbpU1Q79PYSipAFYLHG+dkPMuiucgQU0aluQC
WZY7U9uODwhfWwRVWLyl2lLYCd524nwCWGsbDMJ91kHyUIfc5NrOGzejKHp8Rna8UWHMedzFIYOS
3Yb2V06Dx45HhsEE5cgYE1zb+RNYWCAJ83AtdkvC2lSElKFzHQqSW+DffPTZlHpgkOEjvHd8kBc3
Mv+KR4cayw/JocpPnyXjKAhkdrzr0upFD+C5RFWc9RyDE2dlIHJ7prFiptlw6TeRTeapT2hGrnuo
gm3/Tu7ryY/orjKYKQ6e52NhY97MRlddx2jk+Im0nY9lfYmhaeuF/2bR/+yuf3NGSkvoGNHM9jqx
vp5++hME9ctoLd+uBsnjF/xOqhSE5Vvn32wZ28e5o8tKepq1q4dKEP1OZUYg1HI+2hH0d2kZHvnO
RT/n2QvNFlmUsrtVjuShugWMWq2cZS4ISgjZOXpR2tawHrVAITOUn6gzbzF9PFb4yceh2gI/ryOa
Y0OrzUYm0T7AlCYL/yeiZg+gOf4GovSWRgyrI8wVgTHXIeHzSUqchZsTJuh4mqHn/lsaFqTMGVAV
DRunmH+KZGlxtcpnkfhUlLf6t6s4TRoH934WeFjB5os9Ld1RjDaJuqXGGUEVE7ItSVfPgsgt75Kg
uA5tKTjiRT9zIvdjOJbHDgww1c3TKStYBILUNk+lUs6FtxwmND2UIeOFe7gytyFz0ZaFr/dRBASO
0WDvjd2l0gAhhpWp09RPoFQ+J9X99ZnRW28dYrllzLHPrRrCDO1u2eNoDRkrVXyfx/krCQxKOxD1
JB+CGfhHQvwtDcLvoJs/k7WEryri18J/GweP47uNIl962a0aMroiZLcfHVTmKKrvaiI8NuPc7RCy
GnPI4201zrdq/wN5yHRlQCuobNrUMemgzL7m1AxvHFNgXVefeJzI4oPgTaqe4TSFDdtkNAmjC/HU
DvZPx7y+cjEhizp7bHL6iIn1jfZzqmIy081772KdGHVhbxdsA+TyTnCVkjNgw01XGzaH2iPVpVB8
htpQkswxyy39ald5peTbuTBj/lPyKUs9B4c+7+ACpf3favK4P4CvIJbEzaYSFyOj5Tqb+MJ2yspg
JjxiWVYcCgEmVr2Pdi0uCoKtLcgiWLX/5BXFOa7X75dAO4vfdM+AYiHEVyH1+3hzsvSukNYz/FK2
CpaTrcfwaIIOmmvvKXyZGoFHebK+QktwT5n/Evu8Viw6XgE3w2XlqmmOiaIXA+q9W+RjKcyJqO2t
4iQqNaE3RjdN4eEi8bv7Pt1lEEfW9WfpfinO2CuDwyCSXEiZu6DBqqvDniVk9NAUzrdvLX+Mrard
KADH8MfrPVoDMgJx472htt0rqqM1j83LUPczqL9kJPF2X6YnCCZMXmgmyuzqtwzp8WGeAAPSIcec
dOUtC/lRzXAK28p+CJbwMx6hESbGxr/XU7iTs384TFNeasch+p6mR3o7LJ/fvCXnFH/OSuyMSKBr
s0tzH0NAo+Zn8PIW60ty6hj8bmCvMBm4wvmvryNn9SlfQgaZ82OO/GcgQJ5JyLwusR08h7X7rIio
7UtneOwYkl/KzILcW/X1MQ2WVbQOGKwHn44NBFE1QOs8OoJrSnqqEEFk7PNPM+x9wFAsLAntAY28
VgRtPHv+o4JRvscegxB/hPPX88votX3yTfoSr7C0SHkPa7phATB6064GlaH9feRA6+3BusVVlB+T
Tyb+NGw0MTNEtAZdTN+p2/02cKtBCEynKjbvoeoJcMv/yF4eopB2MN2RSll0ep/kpSZTnp/RmsRt
mYbPoG/vCvqA92Uy/V1oOFwCw0GF8jcHeB4zDeq/E1Q7hfOW+dp8CtOioaxueuh7BjWVZ46toNaO
Bqp4HZn+meoofWwnlpiJHf3EUNu2bfL9DHSfO2tCqml2GPJ5Q4srTXCrAAuGRhfAafqUzug0i3do
ozRJrukVMPuU/O0V+QK2+lVelcDVvQTV6RW41NeM5CF09Z8VB2drhksLdAY3fHq0bboZKsmZqi0/
rLPssBYWOiCyGWrmtyP2+I7ndUTt+n4BI0PqteAs10hzqctuP9RLuiFmvZ6N3Ih9cgKKxpHSsL3t
2Iwexzwr+Z018jPXtwBXn5fq6qmtDKQjMCKbBOFXlj686zC9C2DMl9pS+2agKagdWkkGG5tMMTCX
FNZvrZuvyJ6dkw+ePC3hhaFbdjcXRhxXKvc1tge6DUwentwqk9suhbUoiQPJDutlVs7O0aKOCMzc
1D8IO0Dey3LMGyLcR0JzYutxpzBC3o+qHXb2Zir5lK2PQruYbjxLr/iKOL+LSh0FGbX9xFBe03M+
emRrcCWvKkP+7jBa3xhJ5IkM/pZ1BcJVYv+bm+DY5kLjWpQAdRrv1nl09dlQksmmN3cVv8Wzm8nT
4EXdRkX8JOxV1g6bJeOEijWwsE9pI9yTi1CvdUDOIc5Az4TnDPiU8MJ3L+luQtFFrJz8Af0MF1VS
PQ+efV8pVhOgTBChCyxfI5FcxrVftW+8m+9SdOGmsN4kP71QOVJy8tENLod7LExxRDeEl9xXBHVJ
jPc3rpfZOUsYgWjS1Eb83zZHq2gMC7cryi/enWDnaLYUI+QT/oIft+lI/3r1Q8rHanj+M8dRl1ov
vOE+ZLZ+3PlWzQP+NzEVUyqJRBBnUAcy5ezDLmNhMgnTApG94NPot16U8phpHKv4Lth5iE97pXuu
PRvTGPC8vHxGrniPBlA/6cTILVgwzXhMH3edoCkjtRwuOzXD2rRqgC+iJnFD5pjELl1upCIZjBJt
H1j0T0LIm9NP/VOVpv9FTyp9AL/3p864X1AE/5d3gdx2kL1YWRYDvPCj4+Q9WR7GPY9nVIoy3NgO
iDukv/cxxDvUTwxDE9QDCEpkVcqGuoSh9584hghTi0PoFR9UWjPMjDiezRIIO6zoBz9yPtASo/0g
7Jsss2ft5Xqvtc14yVnySz3b5KIVCQSZYNuycGTZQEIfocGfwsn6VBHrhEK12jo19ZBcJJ5sJtiP
meGwV4hqXhOT3G3T38wsf4cYJ4kJ5V/fqfTND6y1vLj+ohDA2y8TmCkkHRIYg9ufDZskmHh8it2/
JQozkNfjDQApUAs8WFnayo+IJ6N3y7dUcREl193tMtitVKy7FGzhRnZxVcKtsneG5J2ybPToGpM0
5OZP2Zx1yKiizy9++NBn9NsMbYrTETBwZXU/tc1RLHe7jtKqnKrCkT5dkZL7BNpOGs7q2OhS6hnY
u4Cx7oOMyYCNNF02LUUInGIil3BQobg7xwBLuRZNnLqgAQbTgGmei2fQwXMrP0F12ueyI16ii/ZF
xRbydg25ytZAC1vunikzs03Xx/E2deY/1GiRWOx+qtLvgLP8U4n+Q0BdHDnp0ICAPZUZL1478oIv
vc8pux+t/Ug0nwWjxNGeO9A6KuZ5tkc7WugTaGsnNPBysF4X0qeHzvj7aQasluZps8efwpBjI+Ph
hxrSjdFYN1PDwYp0RrYvKtXgJGbs7sc2c6NQDSiVFH0WrX90prVp44iEyaqSDzaWkuxl7vRyBGF4
5DLonNgKvREsqcK167rJdfae9FCZEwUwbDl1n22tYcEQGdXLcVnBpE6kbaq1kuUgop7GGkscJ2ER
rKngKJj63zQBn/KtOdombsu5VydqnxKrtefauhR2VByaEJuNLFdnBLgLfkgu13VNGKCifz51R9Ju
q6FonHvmye5BYFnY9GIGrLlqj+QX3NjlBBxUPJ+gFHuf+1yCEyF2xbspyPi3+BEO2QQsBvh7vbOK
/wZfmItY3FXf+44XnsmpWZ5o38XFNHjibirmp2ggxz9e06m8cgTGQJD5z1kk/xvjIkTHEhdnuNRL
TsVTaYEgWn0IQ4UVmOl89RDWwQ+GHiq243eix/zWtHUJSXRs6hlOTKfPJAnDCz08E72+y4hAF4Hd
SiefHy15mMlTUXOqaezmVDSB/kYY+xpz4jIaUNrOCZg3APvatqtATpEK1X70LNFRtOu7+TtqqBkX
5XxnrYeS0ky3pbb+UajmYE/n5JXiG5sR+LlVWvd8Bd3VPrcuT1qU8rtfRir0Cq/mZMuaXNNj1Hfx
F8ymvBnMHRUm8S4aEWeLaoYpNL2PwTCCKqC4sYWa2eRYMiHYYsSeJlI6pYSeNpD+RsmjmaN5Um46
Mb9rqIN0qVcpV8/IiFEHyDVxaeju2VQB/LcO4+z3e9Qh2k9k/56yG+zCOEfllDJ/qu6a7Wy57Yu3
MAAmF8Scg/nyxFNQ4CYfUDEllEDG8P5HUqFylq3CA7DkK8Lcu7Q1zpnE0dh49VeEcgPBqSCVrdXK
XOVc1Zf+bo6yYduatcvCYab9HFF/8NJ0r1Nr3dIlvbk6X/bE3eukfZhDis5gTvwys+r2C4HxHSS5
VWtyDvkc/1TKddjpzSul2kyKcHx0yCJju3B0CVHP82Lmyym4QqTph+N76hqU7PjEjwj0p7TMODyB
9TKQWKz28/gmSrzdXIcxFFNBuYEE453xR1yCY73YHMeShYc0I+4gh/C599WzFBmM2sAlEytA8+Cu
YRKIjbs8dETTVK6iO+piD5aPtypN2icztAhUgkkPNwUmLE0OPtua1xo0PPSkgpREhbQal9gc5YuE
DTUB5YjawhbiL74JAqwBFGeqlez8GdIJJ1xX3Dm+dQjQy7fjQpQGMt1hxOh3zALnacyMYoIBlTdL
56tgARJNdy30cpcoSTWxLoOLl3rgTefyuXM8nwg1vEqnno9pne7tooJ9brx7PIag7QDKlvaL0ZG5
oaOSDGCH0j49HINkGqPy5W4B5L5uddQBsfDNFufqeDD7HjRvAfU9aTg+4KhYZcp83IcixnTC/Sqg
NmTbrq+QC8CDfD2+9himb1QFb7HpKdaKaRwBW0R2onxp2+R31kEBfApUay5a0mUaFwlfbEis5C8u
rX+Wpb7cjl+yXUu2ykKh6sjmy8b0Nbmp3DtJizPQ+6+XsM6mxgE2HZdPPUG7o+IhKtjvmeS7d8H0
2wDOJQLeU3w/WCipDbEblRcu8eaOAQcRJeY0l9Gbmoe4JDLjh3z5eXMq5+qZ7udjEVH+YfLvye0F
e1T2p+3xhXJe3bJujDvA3ZfOS99odY8pWri3R5djr5+TLRLg3nPfvXeQVTaJk4mrsWFO9f3o7TE5
/PUqzPsc/zagf6etkQyWY4qNBh+QJ6sxUcaMVldXsfP67avTcX+vK+9FK30KEhLVmDORYyW4q4KA
61ZrRfvDwY/a+n6MfTyeXCGOKZUNvSPh7ECiB/BL03bRketpfXnJ7SeV8W0iQTMjapPgmPr9tXMs
bG98SDpTKP5FHGD3jYoeRwSqLlP7hESVe0bM1WD95+Kq2f1GFzNdPGh4DSnU6HzqWEfWdsUFLyxM
yGnnuba7a4av0Yh7oivM4Wt5cnyYZaPPaM81dbOr3OS1BpNH3tuLm/Y4mgz/kLYBV/ikksJF3PJa
8tBOYBNC/q8so2SwlM69puq8DcOVICM//a68eHiAsX79m20yanY1He2aroyVERr4BxeSjj+8MLqt
3x3BHBmXZQ9y7Uyy+gWz48EJaTUB3PrOE0Buv1h+omx6DBL90wWEr0vbTs9TcG1Zd++4nFnUEtrU
TeCSsTkfmLu8BXFE48eldhDqQOiTea+qd5OBugsXlPLQ9XBfokIPxS2kaZwzAczAUD5YDvqacLMb
vXtrOzbD8bI+xUn+nS/jltGoe6ybmdN5LrqNX0jOMu1uaYPonBkGn2vZ3linEc5R7hlbxURo17uk
jmB6alo+SIkmaEm+AknXKOzJQYhjf2rKJweLGVy8jmLN9jTzPlAZvVYn2NNlkPdjy9Ub38YqagVf
hWo4gy34FRB5uUtX9rfPQcmq051tLRT4RdkXA1JzTdUzWPC916f+YVjWZOEcnBLhyr2l2cbdOMHn
5+fRkQ60cE490GfhY0Ct4dxNPNvC7W40pO5n7y4ul8eubMlm+DCglOJejZ0Bzl+SXvpUUne7zK9g
T9UetNqVDdcp+sO4WiWy4KstBr6FdLwY5t5HGXeUYiCc7voWnXbwm5szQ/AyHVEN6sgn2qLHbHkp
G4tOQYHde03iCsuMh4E9Pec2dgyEW+0x18JnreK7VWYNmh70Lg/8wrF7Wrezxqr1n3ZVI+lP2BiR
K6ITNTiakZEPI2ikh+waR6l1T6WtdZIjhj6v/B6K9UhKb8oWYGG+TTnGbR0X5HvrEbRzBS8W8jGJ
N5gKtX2y1PhURcHv+i/KPJ8oH9T/kTEvwPxT9Zg65i1acIcs2dp0UgDpKNkw2gIrE+83ASg2DdhV
opGUaYzLsSYYkvoBJDWOCMyrqUapPUx0bjns/NUVFKbRPfNxYjmG0FpMIdGA9EhgF9jpUfrZ+CFy
gF+sN7ApZ6jXsbj1zUyeuHLnTdFB0mJSVjLZkndZw88RImTU5c6yET6XmQ6vBLf0Rsf2WzZNwabr
uH8llBfKmZwrbnv3MDq8LVmb3JUhKR0j3D9xhsN1SUjm9K5zZbre4Ah1JLMF71BwbOZ82d9ToYjS
EtPzrusLVVZXN/RfEmXDmPbBYSIOxHmn0bT1OcVcesL7wQ9XUZTbgBHedVZ45OAc4KIsfzJxLKnd
PA+TS7wIvnC3TNMxrE8mjGj9iHSwIVRBBVYgThM8y6PMB9izLQtFl59avIpEvwhYjmu9GOdyFohu
F6V2f50hnZ2CzrsASUYz5wC6SRUAsRQtaoLxSdB8eCH+2JKjjYeD9CDOhSQDmo7qin4c3/FgnRIu
cEtfs0TMoB0VVSMtYu2/ova7c+ckb2VWq6eYn84bIaAxRQZ+biPlhdGXE9sOrQIjm4CoSBvFcj/X
6JMjVovD4Nw3RZDceHyfaq9wuMf7/s6bI/LgtXNqNQoy2sK/OGIWyV082irf7+44zhKdJH83kC/a
Yh5BnYm4bAx+mBzixd0NWK07FBmYYM/uWP0d4JMcvaRGybeeNN/gDtvnsuXyMu941x0/BFTPzTaA
WxeFI/VYUeWybcY4R8BRSzxkKjhX8dje62qEFEb/0jEhc5jy6Q+R3wxrs+4zm1i5b31yThSc+kt7
SeEXDVMOfFAYTDtrWLwjfiUZ7W4myqB2Tjm8DRmXEpwR1Gb5dESjmjQaE1nrOU/CbYggwH5E9H7X
eKaCSN9JEKa79SDN6N1/16s9YFHnKdI0V/QBxg3HOaFXUBbY22Yf22gvRrLD+RAau/jHLtv2TDK3
z23nNa4RobMK7mHRELvVGiU6xWXAJsKJwIUWHQJv3PZRQ9c5BdzswtiKuUDeTIsShXZnXWQNwMT1
opfaUqBfujP3OqoDlPnB8IwhTO/FHDI0ZSRE0/LBmR3SLYW5Guk9tlZNvS3D3dn5A3qdv7OfYDoP
nAyBiqGE+IqabmJY23m1+JiweFQ4j6kF5V0iscilgJVpwHaZUJ89FIq1VOLgwue7WQmGsbTcx7zt
HDgZ4DmKWLJQ1f2LXet35f2j+YPxRTJZh6b8KsJknVt0x7bob1kUKRpiJsZYyXwnpuRbEP+Nm7TY
c1P4rsKWx8fSZ7+fiiMKETHdiP6HpmBWA/g93DYA+XaFgyu8ECwFle986hG3bIwl3m8kXRb534bG
wW1B0gD3HoZbGNopLu0YH+muyf1uJ5n4H9rBuarlVUsCJVacgiuw780QVgeSHvfCFhjW6/C/3Oj0
GDpco5cFG0zqROWOktOrb5C+EOCHnWx+rLmuufC12c5jYMg0l/SuV8IBnksQM9kEX0zK9oQ05Kn+
jdOSc2INpNk2xFzP9ixVP25j0VrsciV39WyfJlgytVj+OHrNG8kJqQzy/rbJxn8Msbx9SV1tKcBg
dI36Qv+mUzr6KumoeTK0b4Q0bbKVMNrVuvherBg7iZV+etOTnRLoY/hNLIbNli3lyhPWPjA8ffOl
/+E4zkMWdp9Z1RUvhU+l9Mw7duwLRFECwYYIVpxxTYrDAyhEqrazSB1Mjn8c6O7/K2KmOy4OKdfW
DIZEENvhNgJodJyyZtx5bNyxV507pgy7JslPBSbxyfQ81QXob485JWjHKD1xP6sPtH8yHcOAilVs
uKdXQe6EPeNFC7uEUj6ZHYmQa+43ARWYCXKcGHuHFx7QckmRHgUMK9QR6zupkenYryOOaKGHM5ml
t+N+wlNVOhj7XLP6uPEBT0EfQPaATd96337p+nurzhispIhkXUT+Snj2cK7pXM4KJueF63JX7CCi
11Oxw7bAIKxbfmIlgZ+4PRptZB/FUD641FojCtrqbjGXJJ0XdlKyPtRqVml/dOk83MYhmVff1Gu7
AaYHi3YZOZFbqoVuDmZu7rrs20m1PPaU1ewo4sq3HlWGW7dlnCxFfZ/E0Ga9Ap+UBs0zyeYqc0Tc
MTboTBC1Ki73aQS204lUdDYGoAX1GzC8xnLvtfkvTYL1cdRecYPRF19ps/JMFjwMKnjvHOqNOr/L
DiCmuNn1PDh5nr9REcLFZ8pe2FP4J7j3B7AohG5kBQY6ZZrpB9uhJTze/4+789hxnEu37BPxgv6Q
U4mkfEhhFG5ChMmgN4eefPperDu46AZ60NMuFApVqPwzMyTynM/svTZJksZVY8C0XY0/hJQU+2ad
KZnVsyMdIK9L8WvxkFpOnnul5tL2XedZy2+Rgi8g1BGUwajRk+Qm1JEQcNv9bJX8wXVjosV1ayX8
vmp2c5tytT1GAsdABJTDTDCVpKF4Jmljv9hZ6qsjvDx3cXNwdwo2jYhb3XSQ586q9atye48jk4JZ
cr2YasEnphD4U2pRcRG/plXjLrYJZGAFs6McrxYzvHCNLZXbH0MTkWE+y9VrgZAX6hhZK5pPEweJ
S68CxpLNsXZjmL+06shEERu7OKWLfiw20po+DAf2pyuZq8YVKvZunrR9bmFOJojwWCq/kIQTSlF2
0WJNt4NMS8C4pJwnvgpb5HDrDTffl3MuMZd9FixdX9Tl0OTisTBw2IaZvU0VuDIhX7HuQuaeUMnh
hWHbj9Rx36UjhuR0oFacqvkcDewDy5X42wD5JvNiJuiZvLk5gpOuKSCg131q2hKP2WMx27thSbIl
eAu36s4529m9Poc/UWpv0UuxVDWm30ga9qZcRqS5Bmpxe1rV7Q2qelVEgNSr9qESi8VSbBgujUUw
dZ6ztdEGrFyOVC+6Nl0owO9Rk9zqGtWtypQK5pxYfSQx4+O+usmkuJidgyqAUGtUDGKnV8+ER87e
bCsnG6kYJi5qqAlZw9S48ZkejQo1IjGhq02x7dVqzyUl/5tr9f+vFxmH7v+dTUpDNXxl/6cbmX/k
v/Gkuv5flm2hVbZ1A3a/rkMUG/+1HYR9+79AggpqcGEYhuuYGJX/x45sq4YGuEAzVVik/2NGFv8l
dFD9wrSYfuiW+H+Dk5Ki9n+akU3bUG1OEIuyUOM6+9/NyPUSiYXNKVRS4rpWvlR5iEKupxSYZK2p
LwgHXbYn+niUaOEFJEwCflYktqAm7dwHQxuVIHeGZLtUPO/cEi9JltpnthnvzSwTv7IXgtWnxVkb
bYalUds9tIaDmB6Sf6kQQauWFCY565Krzu/P1JqF2QLh/cjIYad2XfKCcJFMMenqfm7mLAWmxGHp
jUEprofqEAhJGhLa9jMcg73dzGimlQF7ZceGupSI+8sZPMAI3MzPbYhJnQ4AHAnRs1AflkKqO/Kg
GBYNCB3gsTg9ypfZ/dehjKHvI4uv055yANa8InOzwWhzmpd6jxCU2Izy0czT16hN+E1yk3oRMVUj
V5MLcu9l0hzgLxqiEX41qezAAphnM07SGSE7YX5JanigEVE3YwQMr5incDMp2rPFeTtn3UeU9r+4
lP8io/pBfubLrAYnjOqxSoOxqC5U9U99UQCsIWbbre5iKCT0cAfGWnWvW+wpov8xOvZvc6zBTejg
hTYTNKaM226+6TNk6CRkcZtO7yEGrCavWQfTk2wi+TMxb6YBqE3toZGsWBN2oFuVtJyNBkQo1Fbp
+RzYMQ1XmT05nPe6Od/7MgrG+hXtEvaOPLwOTvXS2A7TCfFBSGZGAhzS7ApmlrBQJBOXqJNho3xm
4WLvEb4/kwZ4TJhII+ePyYKozX8EGtsXqSi4FOPnLM7doJ0nFKbTgk8SaWyAfBUtuD2b26zvdgWt
tleEEM1jjDsI5vEGygnILd/rKG0VOBMyIvaYihf3yJ5YzBRMsiMa5f7FWubu1Wy6j0U1PGE1j0mk
PbOXgXm6qoGxFIihA0ikzyw7nBF6bFusSVWbRSzFKSuRJUeRW0LonDRvNies7VoE0sm1Eo9T+p5L
oo5Sq0tgYIw/xENxPUsEDzka/jhyge739TutqjePjq873dYcGZCg8649A4AIHxU/iERWNIMjCq3k
NDtMQglXIp+jBTYitUuioPXUslwG/UTIYA7raVRDY0sQH6V45Xw6qXAI9mUC3qtGUJadG9jUPSgB
7aeQtltrqGbpxKkds+xOil69SwogdJODNLRDNZ1GjGIIiUYDUVCjF5hgFkRLRLn/i4WNzJd0pbiN
f52qiva4J65lAZllxrs7L8TIpatxFsPLe1tPkjw9vlcQcXTSDQ9EbObDxainIDXZ7dv8EpIVV6Q5
vBrLRu6YqpAqza7+gDGHL31GYZpoTLWjPmgjkj2VXF2tIKRNxdOdOKnfwSVyzXLZWVnOzJvgjDd+
Id9JFn45olo7Dtx/s27/m1tIfKP+Vcb49nkVdE6a/KriddgYihEHlc4QJWp0nAFo91JgOxjYPauh
DSzepwmXYd8jUmhyi+NUafdaNk97Rt5c7i0RJ/RpPdPFo6uLL21sJ1/EI6r4hOEgHGqvI48EAVH8
xII49lFmxaxA5YTL1MBkCTBqW+p5vnNyr2agYZKR2MXZ2dDLm7YMQHSV4WosRNDNLIp2tsjXPT6M
UTQppxYhkemG2UUIFtDIhZBjXSSpKWvq48ac56OexJZXzCXxfn4nUlzTkc7HD/iLIpZHVmqN3Nl4
FEcGK9vELFhvIpYiYSyD0kzN3JT0RnyfD4TBM6ebXfiHaQsTEN2zdHEvKRwhqVM6DyW2R2VkRhsS
rTh+qiNphHIFwnUuAGaRPRZaoq8zEJT7MTVebThP2ZzEV9k6GeAvdzjOhrK23D07IBXacZnVx4E/
TFILoR9k7AYwzFSTj1SypiCye1lwX0X5HgSpu68tkiIW81zUvJOJHptembUvccvCx6ga6NSku9zC
RzcirI0EOjzo6sbACCnFwBS8eWsbMAKmdp66XGE8QsR7tOrwR1zkdMQPVlXeYHCEQcRwH7wvGzVA
gWFgYFNkdISP2OF+jfiqPMPRSLTCEGip4LybDK0qMs4s1q9zm571KSRLjVDxhsmSZ1dgZWp2lCm3
KgIMwHCDIo+Sf52xTx0qUckAb9o1Vp1LamIjTLA3ggwPM0CYGr87+hWHa5c8CKeiSF96knvBau4E
6jJLLQVYUe23mmeLrsCYoWPxLDFhBOcn4tX4LvWgBUMu1eSapCEjbIc5nTOwW49NY1v0ao9VL+u5
5hD8E/rwHfPzN4R+ojQZyUmOhiApShAjVvLTsbnRV9F4Q+oENbq5ReLnT12LWbavAeMzWd2DM3lp
dbzKLnPsElEKoCqawc5GXAau4R92pYE2y7RxkgKCEM0XIwny+1hGZ5H9FXWaHWAH4MHCwRJ2ChHK
9QBLmeCrMFezHUUxc1xSsYcKSTaYzWnDkJWjZI7IFHckOUNvpt6aj4tz56h10WXwZ+UD3VJu8q6a
thX7mhp1bItK4uN4fAEcQfcD2sEik+PAdB0mb2HhxzUKraQg18cNWU4prP6xdkNOzwaWZVO3/Olz
fgE9wEWLeirDmERgn/RSxLxTImkMG9SSmd0yDGcshXgvmsENhJXXotphcYFDc51rO9rMpqOKV3mS
c3RU2vlJJaQ+bX8THaNXRHvF2Bb8HkkJD2KYXkIbCQo/O2mXDkpWpqK5JMsydX/7yVnphgQkaU3y
3eXqJ8QBhn3EEt4SyKcIlUAy0YKrLTTrxAJL0FRiU3bjd0nUI3p/mQbgOhEwTb9ozvEVEiZxLSyL
R5do+1U1OW+XOAR8Uas7cxXT5lPGC4RBvmmhfuc6kZQI1WlJyQfp+5oNVYcj1EKM1ZbRg0LHZtRA
YjuvYSt0iiPrWjNiZjC2AJufxwtShLfcnZvDohKtm0v4onFrvcwG4hGtv8Vl+kUWXuS9zi7ck44H
ctFt1qU6s2689cJtftmkldtQGAnuHo6IhNm/tbTarkjSbz1B8YPINg70EulIqPFSIw4SnjW2gMB0
bDOEaXMARiygpA1IPR5/mIuyAtHFaQqtv6VPka0pD4tt3qeIEB+lwMSftIvKAqHlSpu3LrIOXI7c
UUy09EqUnu4S0WOLR5kDGgRPkruMG8os89sII5SB91VzxaNpU+k57XfL6/fJCTTwDr/CVJkxOmnG
5+S8sZ/lo71S5qYqIWDxp+xfOvMSzz91cbGsa5XfvlPzO82/nPh9bG5LoQJKQyCPNl3bltxIHVQf
dhVwS74GypwKOk+q/9TRa02KnGb7Y/7LSHTUriqyVHdrFIEGB2ZgjY1UdEJ7VZIX2Y8nNefBSRFx
MyNUUQ1OjbixdwO3J4Mqklsje2qAWHZ08FVtXPK8IRB53ovROsTZsBvd9xVY22gPqY3iiXdrrPhp
AbOgFERezDfPDL9Hf3JqyUQcUGiogxNYukR6BD4m/eoINqA28QY99RNmGmrEDkL7NAY4CjsRfac9
B5f2qazOpvaRRfCW4cumqr4d9SLdYS+1q3wajZrafrr1+OMHeVUJ6GxsfNFg2Dqw5qK4l2hgzKLZ
5LQnUFYX5IXsTZsC4p8S4yWNAtymXhlllz4nuCbrtsGysnMeRjAraX9I2eLK9Xpgm1bcRY/AFlWP
I95LBMEjAksUgLL+UzEKkavM5DQLDLvxXSYSgoue8iaH2MNvdiqUYV9Z6TEn573slkOyUFRQ5MX2
wgqKL0YFgcIEylYw61P/zM/ySYdpfzP/UCzJwQt7L/2p0dHrq0V2R35R1J8HsHexH4KCjKD5sFhE
4BTUyHiwWDB77A8kyG6GkZPpHrooqteqzyB80vYaF2S3x9V1NgGPfNrZJnlCS0SpkgP9zo6Jvalb
f13/1tU2PTuP5bsOvGhAwuy7YK20i01KOgLEudxVi4/sdlBIjfJi9YGRKxvFlOlOG6SH0T5lOJuq
9DBwZrOBKNDKiMOA5al6HXKKyMtA9Um10ik72g+Wa2RcT09VfB3ni8EcOREvuOmK8Sz5nMzyCHZl
3VRBASGDS7lQELRsk6ZTYp+G6a344mFpAme4W/ULRytQSaQ67OlltocUW0Pt5Wbw7McwO+ZwoSgV
I0ZGeWAY2zI79y2dnlcugbNc1fy4RDtscZG+Q0yutqiJf1mvCfMfOEsD5B0oCrItWLop15CZcU+Y
+yF5on7sCrJ2yQoggsFfYnY0T4vO5sefcCQxAGvO8ks/Omjjn/PbcM0hjH5wsCbWpuXC7bb2sp3i
DYdEhOTSOSH3sKw9XOtIBAoNCUJidYvrBUcHJ6+7oAT0YtvHSE2okPDMR7K5R5A4/bwlmWdyL0Lu
2ximB3LFvY17Ydmzgyd3e04P1ezPGTqKY8oqjydp1HahdlQRJpj0L3LZF/JnrH7Tj/paJXtQNCoe
59uMNPe+QmzLF94RX2n2Q+vjSS7DS47UCdbVeCrcZ5XNHn9YpEasTI48VrL9zqAMjqxCftkCbjg7
nMckf0aUCRj5j1hnsCv8rZb2PTfjTaEfeeqy7myysQmXfZY/sw0ALcOD2N1YVKFl6D8J78iQXXPY
NR6vaNy985xhjizSwxRgrbcizyxOYXlDMYsrOFD425SncYEZsAOhiUAvkdt0ei4egEexjZmz56Vn
B3ZrWXxbJ0ipkbYD3VXw75I0Lc+9rpTabWZv4L8y/6PAkRsroKftUK9Fm7LxhebZA1vrJ2f9Tw74
jyj0gZI60Ce5+7/C6AJg2SkAOR2c7omda+G5xUeG3NrYdjzBbIlu+fQQvZIf1/zAScFOA+UyEp5A
QksyZEwIl49qjAs6d/aTcpxZdeRbu//iPYd75Ex+3LLEu2q4QJo9ZKY5AY7M4NOH0pgtF1I9hHMd
MvhqGxSE5U9XPDnWsUl9Pb42Gl4o0qRuTeTV7ob2W1L3vDM6Sf44O6pX0FhRE6gUrtDP2MikBzl6
/AUNIgbZFaOT5Xjh208OUXu2ywckFvMX5gLkeEiLXTjUGoc7mnHL3WUd8JAgcdXNApuPBa3lg2ut
HvjR+G5Jglcsf9Wl28E4UZec7f484sirT0z/tzWPvXI33B1DNQrXoTniRFNd1CCPCU7mDPn4rjNu
BT92BOjx6BJZoQbFF19cVp9qfSMCxMB+9oTNlveI+Xs57JYW/z5K58DG+wN4W3mu+RvPaxwm4kPl
wsQXPg3JQtBpYg6Lcmfrx8w4Lu5ubl5d58DrbndnXbs4wz7bVZnvVmTl4jg8jcqTxlkdJ088PzLF
dqPc8pSqdHp2jVddf3GERxotKzjn0L52fJaQsrIz2G+V+yDetWxWEw+SYdifuSF4SZlDYFJjzJO6
R5Nkkg/Vfsg+pRHk8ysCjor6L9uOO3gv6ppliITiuZABiDBMmyEwIwM7PAM9BeX3RrxVFWRajlTO
MtZIXgkLem+0J/5X/iziK1BWm5UmHlTuGJwhhUY8DyvTTTgCr/Kh5cSVp5ZbBie5uefVmPWTtFaM
CWcGNt2O0x3m66f+h3i5AbnbedVwKborpgFt2zDUouTFx7LllaKSqLHv8QbT2YoAf2NHikr6DByU
DcLQkGSNfB0w36Z7ywQVrrFxAM8YpN556Efmy6B7IiNrGY7R+rOTjjl1PlVRqx24uVFCa/avZfnp
sGvbgI93ldo5m4BbN35M41ujBmq1K4zdCOAR7AcH75wfulumH5xpi2kePYiF83uLZxFaAD+0u+so
U5Q3ib41vOrqXkynRTnG0Sk1/4b20BvHIt/PVuAiuNIeUV9W2iMVOsWuV0c/ibnjNVuXPkp55YsO
Cw9gDHcPO4EcKxgWa+wH6JrRgHiiO6rqXq1OXL4K15844Y8fhy8J3y8/pDFG13P7lhJ9uPD/B0Nz
cJ1r9haqjx4plvDieuKTiFIm7+NhbSvthdyIvdvtqAMGZMFrCt9FBUPbH5uZ4xNtyn3m8EadQ5f0
w6tYQ9WuXMjvgZ0i9gmM2p/ebOdEIJH2wmcxNYcW4UF6h19ftYGurD+Q1gEV+YamgGuDRwABXp/t
Oa0NdxMZLxXWRuZbTcCRq4c+Nza39zjcNSVIIgKgKTeDgbX+sseLNIHd4izij0Avi7a+8+M0sFBZ
I3KetgxQ6kBfkAAfrNpjPTiJS48rg0GOedfa7TcjP/iNOhu1H+5c1YX+SV2/5ejJOZ2Yf5HVd85f
VlJUFPDecNHyhlAhaNqPQQxrOT6gIaj1J6pYVj7PSnS2+G/MIvp8V0LjSoOpf7Ojw3fj0Gxuh2s8
Tj6SNXjEGeP8a14dBusKY6E29/JTjZ7biR3YxpZ3sw609jnmD8+ui3HXEecybuDwYnLqzwZmhxPj
GMq1H01eCLO2XQJhPWoTyEVc0DZ+TRV4+HUVevyLVsHvP4hz+PX7Sx2Yn5Qn5MBDNzX7M19veGyi
U2Od0wVQxD4yLiXNo46g7aGgK2eoWZ8q8xibpk9XWTPSis5YdjQ+ZRBs2rNSExURSNiA5c4iIIPa
qIMr5hc2Plqm0vRjdG1bbDF8ovBuJtpIfED/KaGgY4IQArcJl8NDINrui8WPi8+480t+GfcJevkJ
h8cm+SKqQSnJddpo2qvlXlBYD8QOtP4Q4DJkzR53RwKDi2yPgCx5NdULBQl1rF74on2nsuVX8Zcp
nrihm2FLwm+OBw3ETo3bm2HW+n2jz9H5J+RmfNBfMXeRbAwZknSCPaFCqNu1+U8mfU0FaX6XvDOj
dqR0dBmb5czEl1a9qkbTk/cVaOYVJWvIwAmFUP5S/qcicdqn5Gue+Xz47p7CQ/8EFRGD2/gK22hD
hpXV+Twe9pdAZr5sSFIiFgWW1yuD5yPQHmZ03IlpeJUP4gcgSvEUovZi+ml5c+/l3nwvWLdw1D5Q
MtJkVLu6JuBEx+64t6uT0rAYEBOd4JPGGbJokpLXJakkP5AKDBN+JG1E+o5ZsTsHfpO0B4PtZuf3
mMQ3eYPaRnF8PrGYJNDefcQowLa8IwOyzS9lXnPc3/S0PUQFWAUaxN5d58LtgqUeLYNi3qm/omWr
HVpaYHdjX9DA1e/G+EyQG6wMvjzsmU8oC7Xf/L3EEEqS4wXFXvI6a8clw/YFEm4HndGst/RxnBgF
yJY8oA3Xm83wniZP6UfoeDSCgkqYYhbvoBEAz6TC5hOJEUyaYPDzg0FaS8+7CESz0g+rQSJDwMJZ
Az0IJ0gwNddBXtznxVn/Sk6Ih9eb69sYmdtUR+WJqjIdnsXwtgbJWAtKPP0P/dlON5PTZJEe1t+1
IQ1eDePHRaKpqRx6DwmggVHR9nODI0k7EYMKaMmZn5YE/XX4uLQfBLVG6iXlicIvFl4VBikYexxy
m8o/p2AOxfSKcNhjBbCqpGdLBQpIi10GiMSDh414Q4onQIvhLJ3mIYx5Z5ccKS5ZaxV2Cb+fPlLV
o5hbszS17959GEfxIpfhVNGrhipl5LXJz5JCw/ZnClUA3Y/qED8aBM2MauI9Y60AltQ52bGXC8xY
zRNaeLKWk5sghakGuBHpGUjgFXrgZrD6szVhoYAM1acHi8N6wpI+hCAI1G3B6JLGP6geiC1GfRJN
TyoaURRvRBIIsMQzviR03BNmIawSBuImxjpNltVrEKCGZbD/C7W2CfLpqXPVLshl+JQUxeusMwmz
LOXdjT+6PCwpclzlrEYU25Tdjc1+gW0H3o9Q5WUCabLp4M0fp84+6PYa6qcUl3oZs7M0qWhGHWyT
ner1bkzSP70mB92tlS8AECslLtWx7Q0JbROKDJFMvzWSpqHpb1Xf7pU0viPjKwFmQost58/I5FLP
UH+nhqAvRHDYR5w48jPvWM1wFlLF6qj4mF8y5l/LH7s4kUmtKcY9TWp9v8T4QQ13WALWTj4DPuu0
AD/xDdil22qu2fEk/wYLowaJNRAWcss30pi7RE88pIPPtg7CUflrUnlH01zHEODq/tL175ZR3HoQ
xHO1GMBdGOcMkqAZV9y0qtUeTF3dUSeS8BqXStBnglS/JTVoedi2dihE6pW8tYQa62WbmD0zpP1M
BMe8rCiiMpQUFl4wX8a3cEDqLQYiKdIQGVHhUgtjbJDOVO717GcsbMez+SRYkvV/cfUbgwt6bGNC
j4ySFOHuP6lS2T03qJi6BPu4xICsWSs3V/zDJGRs5xl7BGIf9qXjNkchBVcFL2HWYTSo8hg7R+7c
05oJqizJ8Y0pkUxBBYueD2CNlewi01Mb90mM7oElwkxvXRwGUxDhHMdvWHELSgku+jkjEcPoQBlk
xXDs9fRNE9hKZhCBGwC+JGvYrA30wiC/wVRfrBa5qdFb5KoZzcPiftSG9QMVcMU10ZH5TZaeoX+7
JN9SLbs1I1BwelszNEgyt/6BbGF0xdidpU39uSSwiyWyM3a72Dml3u8Bwz0aZhwDRAbClbN0VSzD
j9d6zdC/rajbF6lJcM1MfQegZ2Mjn9gAB6u3ZYzSluSK8LjaUpwWG1mcvcLvuSe244+OiaJlXrld
E1moUdzTyoWr8s9l2kfMI8iphjQhbgyGpXUHr0ViieSh5XEendfRWaH9Da+Z7PFCO/EBNfi3CgDa
msmeqivlkHUjbZCFyp8FT1CSMODFTkomka3do5tNPDJozYxaA/NQqDOxjVNwbGqqnhxEe+SeLDW5
wtOLlRHurhfzb96AzbG67Jg6QoekgUk0EsVvlmtlIEA1bvQ2DoZhRlJVwf4uemYEhBITsZN393Bs
iMfWQjoZ7V04luOpLGACTfhzN52LvtMho+QQAPEHWuvPLqbmcylCX+B32upIezuHay4bilfRW89T
YcDY4rKvAM7pY0p6Vyc9PRY6xvT5r5d070ixuJnZKqPBMzn+iPCO+LBClAoK+wfcjDc7JjkFoRrK
s7teZXsOuT87IbolljR2ZKlspcvJrg10YFEO+W9A5z1HL1NDmdykV7PQ1/R1+6CxOvfNtuIZAzWC
wbnGuTTcnHy+TgNDpkww6OXiTnLh7I1HLclfoY6gLnPjXTgzokFMG9JnT77hpgc7qopTp83fc5rs
RquI+cnUB4vIiU01Zw+inf7IEU48rPJ+27dP1gI3FFi+N2uJDEqleCe12nFZ6Yez/drpvpmgksgm
Sv064ySJWehvsGFsDd7CjT3khRfrTIuFcAKjv4X5ipjH/LLpRXIy1y1mMc9voancFFm8h+mEB3mJ
Ey5AKmv3UoVqSD3WNt4w8QjZjZ4wNU/OpZMx39GKTZch1B6attoWWAwgAG0AI2UBO8/ALtkMxVb8
bon11NbI8FHr5r7M1a7DLq5O2TMgEUzFCYNdo8942y2HUxU2Syq5A3V7JOvXZhw7lq9LB+05msvX
lrjFyWFM05tVkMZcbibItHFmcASi7cGxWWjgQTQ8s2LybiEilATH6OhnvSTWnxVX+cTPS9Kjp4aU
BOgzj5l0SD3LzNeq6a6o3T7irv+yRIGVq91bE/VQYfqDYeFNM9NzrbKpNd4aiwlwg2tOkSvWc3LS
XVF+GAIvFASOzz5jKIlk4zim7a0pmVDh0fDSur7HmfX75ajlp9bMbKm0jzKGeeZmqKPTOnubMlr+
siazZzAhrlOo5RHjKVyHE1tWuSOBxNpPj+FsuJ4G4oxi6SVRy/w8Jt07V8jiK0b1XQzuPdKlcuyb
SwwQle9TZ3BdWLwysJ/BgRFq5LjxQXNwgGMp5MseynNlJEDh588e469PWgUjOKvZo3nsPMsprtAV
0E9r2WGy3e9yJSizvK2SqfKrsSGpjMShxBzoodNn9pCP4xz9iCxSAFIw35M6g90RT8fSCZSFxvJT
xAOYw6rxijjvD5oZvcIT1A7aEDINMkvgrdn0UKdw5IvhmnFhYMLmJo0W7oDZsc6uVf9MY3hoKoRP
Oux2v4gGEJ5tvyt5fUwzbjDUseFLGnnTyu62ALLRdf5QC0PyLiL2C0kEPGO2fVE7kzpETEBCn1Q0
zgAR1kIRIab9EMaYvAt8VuQjspyKGM3cJIYOOnn7MyyVxwHwddfUb7jT/yGpIJVww8ICXZVDGvEs
YSBIo5m2C2seG7v0Ju/Yesj8GfUMIxJ8GJvBFV/FBMBMiUbGepgprUrdOCB2Apbu51wVv6MFOaPm
JyFZULAOVJMl82zNInhMjIQCxEa6LyzEt7YzvbgRa6mu1r9RQ8cbgakbZavttxWD6nYeyQlsaZla
ZrktjEZVcLpNIWCwupzhJA3lay5UjIRW82JKoP2TUj0sScU9KX/UMht8rvkRi4j5ZjbmCfgPqxIt
Bamodf2pKNyz5ErbWyUc53FcLbJIBtd6jb1N4nopnBusrFyJSnjvnVMVOX9hlD8tEihk4yA6wSi7
nTowDnF70gQuMpjh66IXLPMABchk0pyzeDGs6DMvfwt7W+RTcYjkPW7JglIk1jw9r1EGKq8iY2ap
6tAzsQct8NBhgaOmcXZZwf0FjiDtGf1F076CCbgdY8IYq3FEV1KynJvnONrl32YPp2ok7yJKEoVA
ydbTVePLoe/VFUzO08K7i9sXnVTkjKxQxiBCG46W9t3VJMF2U/RbG6Ae7cgAFRFhBSkZ9ikKTc3Z
cmAVoae3KY3cW+j0N+FGGruQd3POUSRjtiFqKHxzavtBdirzihTXint3SsatTdd9W4/4VehkkvZ1
iS2F9eHVETMzUh0e4ITLwlZhQC97w8LTNIAdguXL3yIU8IFY/7VSG3DISX+umTcZzX2YWkjM5UeG
nny04zPSpF+pgKAnsjwvT13JNFaaTEoia3jt+ioJUB9spkhCyKOaXDKdcDH7HbwDeh6WppLxLfqz
mjFcKHwSMnICs6NgTnS6W1PgcIlJSwMe67a8eik0LFSIxqUq+3JrqIwKrAGf1Kzohzr+GBd8cEPt
tyFirzp7jctTpReP0byagYXF/r9TW4pe4yCt9Yqv1DxQSAkp0FNCIQcjOFC5ZmWLsS5yGXEuy8vS
TOdscjsM6DTPuHA/JxuoYgIOTY2JF8AxTOQskI8qm3dqbzz387DDDoR3qGDW3yfyeZ7ae10IfIG0
bJ3JsqjQ28CEe0EygFNWwGSV+s2ZEDMjreKBwL6gRfNjGKn2oXZ6POssVxrpnKTMQxYtgLYqhkH1
RAc9jjQTboKtdzJ2mAfgrKfpw9C63FVx4wOPazjQ5uOg9M3ZGXM82UIJvcW094TcZF7HzeC1zfTT
IZTfIQMu2Tu5bGmKuj1ZET4utE3CV8Tyz8aRdQyFddBKYkaVJv9ahtr1DMJmMiU8qDZJI6pGAERY
NA3aPD5rQMTKzowBCQA9bfE7hed+iOXVJvR12xl9zBgi7k8wOAnorG38geq0Ur8EaOiufDIr7BVK
CyOUBFYVJydMrnztwy+ttjBhjYYvhIc1yQDJtI/7mkphxBff2mBUaWuDcswEmfUM6FAY3CAllBcI
AWfHLR6yBHeBWyYIsuyRmUoFkQQVriLj6Ch7Vm2O/VN2SXTMx2bcp7Nz0jS6kNhy0701h5QEy/IM
p9MNpoiCO+ZIh4Mx4V2c2v1gSEgjOFKPVc+gDX9x/oRhgzs8TtQjkrQ+v0d170XmlNLaWUu+t53B
H6o03keMMqqxNp9sk8QFZMfYFAfDK0WpXIwI15/jMpYgAoS/AmnCgYOHUDXQdVY6sql0yXLkxLpf
ueIakvd8YRG+E9k4X+v1+ZYcS02VQMWpqPWIw4ACFqY0W7qx+88fAbW0CayEdSTNoxEU2ZnA04Xx
a4r9IiPIAyPstMtb7XOs9ewB8f5fF05PCDQtzjWupdQqhkCrM0HNW4GvWNhjaTJPeCs5rHRbW40u
esZGBzWZindYbefDXExHokndQ0l+ImelPNm960U9aXilg/awFlBbckxwgLicLxmChMTpEAZJjRZw
jMivTxPYNpqAgbWMw1nowz4CyBMIpWAiOJL3O3CbguuqDsaQfTkF41sgRJGvklBNMMQWK+x8qKrw
gVwkVpFZk5LwRDzDgAcDVkh7FkUMZ3nMD9Xajw2rBHfuDISs8lOZED5AUYYjaczUI3qo7QtS2qox
Vv2sVSsvad0psGqcZZBEEfDmuFLLiTWanZjixWJ8UAj3aAmz+8IUBHAy3Nm9Yn/ZBuMIMhi/DOQI
BZy6TWv/L+7OZamRbDvDr6LokT1AJ+8Xh09HACUuBVRTiKo+50yIBGVJWUiZIi+AcDjCr+GxRx54
5jfoN/GT+NspZbd2Si1R7H1cck86moJY2lp77XVf/0qefgqmXydn02FewiImfcx75+xxXNCxZlfU
r0kvjSczqsghTqlPivcRCidjcHrePb0E/FtiX8+ejcd+kj6f0KeP1zqm5YV3/MWfUT0v/C+WQFt3
yhMDbLNDxmhvPeDYGfekbiUQ2qeOff0IZPsTbbT3T+nx1DH8M/d5yP4JIM890N1hIv0FD1lw8BA8
XeepVx7TgPVTRZOAwRTigV8+/SV/mKU9ELJL9pH74EZXsB1fhV6j7KAAbh6MG7H7iXKeY7988QIw
6UcCnd6ucJyyKvsyuiFEnKH0jsARcJK9n53CYRWkQLkfAnf/InDvH5g3ZV8M/f+PgOKXOej4yfS9
LdDybWDzQ4Gfn9+TEEueyTSkzvvplGLeGAzEkwTXnbHsx8MJB74RiPxfBTa/7+d3rFBmc1Vok+cQ
CP4B0B8s3KtEIAO+fwHEvQ/g/z3A/wYj8+9DsQtgKLYCAId3RoAsdhOe+WJvAAN1zyel2CXwVWwV
uAGd4sgq2DTgv4j1LmL7ALs1x+U97RtUrb2Q/QQBiwpsg8JqzuaCROwwSMU2gxlrDQrWGwjgSwPA
dwDFs3fjPSoE4eP48kXsREhyl1llj9Sv4Z0A+ggYBpbboy52U7LENwGfWGxYeBC7FgABPzcmVewl
BlsYek8P7GRg+JBghTUNodjXMD6esLwBVHEwo8mbgqi+1/NIHtK4YvmHGX4ayX6Ac6c399X5+OGB
iXD7KgzpmNx7unk4AbHldBiUAATv+UgfrWescz5KgU46LUnt+ZQHwQR8OHEfGH57YG9vj30FLEO+
Cdi3THjSo9XsyB3m9KA8OWQwnlLgAR8AeBWgajfe88v7dBhXxXDyGWN2bD48Bwd+6oneQ8Z9WYp2
bo0z92Q8EgvnUqLSrx4y6z99ZCM1eGsvw49MOX+ENF3CJmDoe3vFz9j94XVFlvzGJ8gQKLXsVWVe
ID00xhQrx8/URoMR48L4tOmZYdyMj6cFSqI0ktN89pgCF3rEGEJ66U/3kHYaPPf86i8hsD8U11n7
+ehQxXu4AczNdIqfn0bky+9pciSMmzpstWf/2tcn8gU3uUOH/5QWOAYH8A0tmnwAWtlzhqTTaSF5
tEd/TXyPjq58L2LSkLLu4/TmYGw7n1AHs+lLSahh2D3G0s3DIAvpJDCPge/waBfBStwkOA5ujmAk
jAc/+k9XIKOxjtU3rqYPBOoMY5/tTYtj2sZpbh0/F0cJRxkzLnRSAOxbZrMXlOfkKvdvHNKPNK+6
s+ef/Yk5OxYrPD7tPRrehTOCYQn7fI49e8KmFKoAL8mEcY89moFZrFecjgOqCqOQoRf6v2+OdmKn
5GKOTGx97OEelLOPVQyuaVxU47L48Z/vnv9pGGfit5dsdCivs7f90WZCi3WT17Np/Ocf7rIqpffz
Kh4mWcpcV32o08Gff7AMozUZVh+pPu8mCuOIr1UNIO243YA9Ax7zXJ7hOl4Q/NAZZ+lw8WvL6RLj
MT/m24A62Ex+Ld/QJh5s/npzZm7+m01f4DcWmCYnlobjvpkFdte1XNc1SNtagWu6nsQC02Kdp8F4
uW37gdiYuWscsOZ30hLLb5AB1+h6jmmEhh0yiucx8CcxwOl6KBIj9AOYA0i3za9h+NIr+b13sPl+
9cmAzXyimghYXZ8w3LOZajSdwLFbr8DtWrZruCGYdqYbLiRuhxhgOYxNKnHAtbuh7VPtDZgJIO9n
yjKwxxCpGYQsJDF8zw5c/mjXhMBT1QOwwCRJ7rFMENBkdGKLBUEX0QhcDzExLCcElWPXWOArv4Ow
6zPVawf81zDB5EGslqyB6XZtFIBhOqbjBKHv7Jwm8FXtoRt0PTScZ/EVMQnAeEkcsIS59P3QNxlO
N70wnL+7HVIFnrI18LoGxt7EJWAqm/XRGLwlGQi7tokSMMEN902HlOJc5naIA5ayQfQsbjlwWI3N
a2dbZksZMjfvO7ZQhJbjeBab8nZNEYRM8quZA7NrsIo8MPzQIl/I/0lCYBpd0k5WyHe3asdx54QA
FaXKAqHsPN9z+ZK1W9TSBBhMA9B0AiJUxRwjYbe8ooWJfrtfaIddByVgWy6eL8gNIdgNS5pAAEsE
wEm42IoaImK3vr4loCaUHoGDlGMG8QgBGvR4D/Ij2CNucB075He+GdrgZezeK/DayCHfGhzZGDxw
OcwAjceqe9xDSQZMp+uwVwnX0HLp9wEWZNdUoTiwmhR4XZBT8AtDy7O80LVbeqCLnwB2CRgmSIlv
mzvHAdNQ9YxJEqDiCI4tTD7RkfAzlxQB9tAhM2DjEQWWuYv2cBG0K6hCt2u4+L0GZi9wRaQkccC2
uxZRgxuQHmg0xW5pQ46u+A5c0IIAG6ZsZxmh41ut8EhkiiwfKCGLLSbCIO5cdGQ6ygaB8Mj3kHFC
IywjJkGSAhxnYqfQFHIShtiNnfMLF8rp7e/A8bH5vuEbYAsYgV+7vsuawBGKIgwCdAFCwHKUXTMH
vqoMeA6ZkJAQ0bEAvzItWRFYXhctGZBK42/Iypg7ly0kcFNVBFYXO2h4wu0hFYI6lF6B2/WY+SZf
CkpY4FrG7skAqU5FFvAMTBEYCH2HC9zWhSaOM8+fXJEXAGxmmzunCzHTqizwuih6fD6REV61iDiG
MMYwXFyG0DS9RUy+Q2kCjqXIApfKgOWIb++RE/MFFp7kFpEqITjAFAivUIhB/Xm7xAJHNTxwgi7W
ABBBF884wDlYYQH+YoBF8F1yp7tYPgpVWUCUjEtAbMDIB1vGrVaUvOd3EQ9bsIA0Ar8NviFKfIWs
/FqQpIt6PKhLkUlcrKtY/t4fNFWa1d8vVRp9KgzSH4rK5Pyz57U48fOPUqGyrhAt/VIUTpd+lP62
WPnjxVevD7X4rOV/kr6odLDmN80/niRxHuV3I8A4RC138Z0+RBOqn/vjYZzLyJmEb78dcqX0+msk
uZFqOgRFu6Ej6rTYG1WiB1lZPEWpRFZ4F8p0Y9bONWTqmjJPWJkoy1TSQdIQEmRF8kSV7OEoGjRU
BE2R41OleRVPq9txctfJvnTKUdxhEf0wa8jWH4KCUP2QmmjnH95dHf5jQ6wmrUHYDhHkPJPbAhwN
csEaoSzPiuXjuoSQypyAQB6NO/tf8uQuSjsN+xvKgi2ipKD8OdE07nyO80Hc0Kop4/2rUn73Nbll
+FMSbg9vSpVuj6bQsiEjDutpOGzvoYpKQKvg+HGVpLGkPjwNYtLLkzKXyfoaXiXQkQld19JxfQ0P
8ZoXfhxNbmXKASGR6vUdR7fyIww0XN/xqKXxAw1XtioIdHeoM+Dwl/8u487gf/7t30/ZrZdL745I
Qf0DzuJ0JgmEaWmgep7ctl0AU3RTqMrDeVxk5UiyJKaolyvTTW5bXHA0WNaLaBANo+IuypsTCg0E
/nfz49pGtFd5QxfRLCtLWRxcDU/5IhpHT0lzvvq4onNLlb+QbRHV8I4vMKV3d7IwiLSJ+mEr9G+U
yuqMaFsD6exF6MmHSr450WWjeuoPCV53Q6a+OB2qvabaYoRI06uedq4u98C8LKKqIVefOtQgblf4
9ANJq1mGBq+wj4cyWjhZy2cmdd/8+PYX3Y/TeBiNG0KCF7TENz8q0CVSy6POeZylktBZIn+meo39
bMLLljkt+jqU6VaDSI6fdNi660wOQixbw5Pu//IfWec6m/zynx2ErnOZ//Jf6V0ylXlta+D1NaDT
RYvXtgapvo7Sl7ayo+CifomfhiuvUNTLVGUDcJn7JI06R1Eh6X56ZtSJk8FIWn4sNXh1uj3SDEwv
SEaQ2qY64b+t+N2WKBKqMvlvyeQ2un2SpdjTwIi5Du2vvG9RQFE9NEM6nWvcF0mJuqKzejPldSmw
X1uxVxN4cov1t/9+cZpawwPNYP4BU4CHRFiyAdahUI7zOE7HKJXmQgULRap58/XOC7ObcosX8XPS
ciRFIV6VbD9ikqVzKQxwXBuHC+H5UdltSNciIAYDVD8JSLMyHnT6ZVTGRUOupi7WD6lSP4RAnV4i
KUZ+qSFY0/eNYJMR5TCvimcOI9Dmb2PZ6BNBs0Ap2KQl5/S/3wMW3cp/wPe7n5Zk98vWZbvbRfX7
3QRFU1pDmvrEcoVjQ4Xk+xRIDqJRjmpYfkeirVL5mc6meSW9fh3R8HH0EqFY8mTanFC8e9PY9Opf
+ehP89Z71xE6nBZ5FEsegKmDuZz1QWKAqL2r3tj7LG/FOaalwRqcVU9RUjbHq69ruxO03Uqex7dR
KhsvU4dZ/2nSEgMdfuZHJknldIgoIateWD+qBklnP4/aMYKhIfbozygpNGesjavY26d65IVrIM7c
6U2SfMVDsDR4CD/HRdk5iNL75rz18XWUnP4aT2JJU4KD0XzI25Mix5SS085JnAxHpaQxaTfQoTSJ
1W87p4XwVSXyJg3NtPxr+Ab7t1XnoiokeVlQ1yA0/3LV6/euPvfe/WtHXG2cp50V6aRZlY48Rjl8
k3EeulVEF+Bmaf1+3gGtWX9IP+3LkGJWUpCtbngvXp7d/PD2F7L/Eue3UfJVJqxBy+3nPGhZz22V
m+22Cd0zHEeDuBg1X73WQBoYcTGL0olsSsSy182C/ooDj6r2pWnQw6y1TGMpyWRrOCvdELfZQL4z
HZm8fp50zjEakhLTUSbE+5d7enSkBk/oYemcif/0968aARBSZuqoLZymAxL0rfyuKZrdVSUNyvLV
0WivTvV9NJVVA1uG1amezfLh7KWtzkx7UwrglcHGB1BIR9xfq68C7AX1Y8+Tmmtoa3jSZ8Rf96NV
lmh41+eR3Ipk6mgnu4juomzliYh+dVVBBruQFsCWLOtIzlOdHiSPcuKMTnQNJ6aaztY2Sb8xAq5O
+EM8lUuFdMyrU72M8uguHq91XAWEjeoFXrJQfUWQQw1v+5Iu3WTKWgL5Di1Dg9SB9TaMpqiN5vvX
joWpQTquR1HSzmbXi+RV+XzNjpJVTjNp2HyFt7uF11FCbb2hM/exNMgzyGD3wi1sSwegGc1nvf3M
n15u4zXsEINrqpz+nMRlGk0aQjU/dKi605Je3+niIS5TN5n90XDuM5CLCwDC130CI3ga/IP+lEzD
eLZOl9imyNQq8/4iGQzGcacXFVKqa54H/n3qxSv9hf4ouc9w0dewiJy/D5aLhq8g7EPUOaPfaEyL
X3EvfrpKBkNJ2VBiAUNJQ17wOqH7eI8eOrlxzLdChih03HmML39fNXf+p3dJlM0Ic5LORxrXI6la
HzLZw/5zdR6+y+4HWedPFH7vif6SiWRswRtiXlLDTZ1FVZInUnqLiVTD8wUoiKoWuYz2AIC8GyXR
XlFUDb15aFF/hoa77xMgr6GsQZecR9Ny1PJG5qzZqru/Xz4ICApQjV5TLWK+JeWCVypFclUpu6N2
ueVvdmI2p54QWBYEMYPUkuDFV36lolxfK6wLo2p0W45zncJTotir8kxuzDJBZ1wxRd/29edx5f6a
0njd26F04P2qEIV3OYAAD2C1Yf3bzrxoZFw9M0O1q/2X30YbJketmwPbQODdgPViA+wEDtzGdri5
gf5+qkHwV30sb/n8wnVlqm/5n3owtWxGCiU11Pym+cdNfSsH8Th5kXwFHcWcwww3HDdE7vTQEWj3
xp1+NH6MBlne6Bxh5QQgnqoNPWYkJ6YZVTb/Giw/ab+BEOnmiHOzrMEif4DBeTSspBOD9dJ80NsD
nku6r2Q/yBSQeptZvE46N8isxia4uRJu5P1QTNwuXoxsYyX7+f/B1o6pl8u6W4PY7JMopqG7uU4h
jlv9rO3liNrSyGcVsCabRWY7WRTUMKnk+HjF3lbLMMyv6hY7yAoYW7fUncT5SzzMHlsJf4EgouHw
UauhRsdsFNtfh3S7STcoQM5Uj/suFnUqKUTRUSo/zeN2kkrHuEqvKLPW4xAwo6pMOHyJRRzVEKqt
iwbeHiUrfafbq93bn8dRlGdxEy4vn1kApKqy4iiP0jvJORCobapUj5NbPNJWb42OHO4xcPBpEc+a
I4qr2261tvP4OM7pL5LJ6uADvcgydwUypCp3D/OMMQFJfGugOVW6bLZA50hMqPF6VOmeUi5o9WPT
DKLOh9MyGsunFfDgqqd9H+ctAWN5jwayJAmZx5TblGoMK9UDn0flY0sadNTdz5NyVLVdkxrbVfXA
/XH2SJFHFmCBh6NK+DxBr5dxSuqy1Tiro7R/Xj3HtDhUuZwi01EhYDn9AJ40HKijB3erM75drVEM
jVojC66GJ0IptJQPq6MY8CEGBIStZ+1uOB1DP+RfniJZV+gwzZeiQ3AgXZuOtr1LuhCq1pgnMLfN
57w95rtiErPlT9V7TFQfnnjR7X6tGudMmXCtNfMklcoCwAKr86I/bXXX16jFygd+jAjockkmAGPT
cNyneCAbjxpsXfm87Cekia8txiCPqx/5070YYJCcS7D9NdCdzzGdUXMfZHLYuJqmrr45bvyMcyXw
cQ6BrGoOKzQyWNzNj29/gWhkDFQ8zGWB1hHV9OnFlI0qAIDqJ6ZBORYITRdyRd90tUwhzBPjtAPF
dLbJpzdZSa/BWJ1lRfYocVvgo4IOuY013zPXtRhpU013LX+FRbZs+Z96WvLL+3l1K3sD2zi73XGh
XJSQ9KyTNwdRfsskcEO0forND29/iPvpsErGciZYR7+OOC2p66I5Ye3LaRBjAZ/ESBgpW4m0jn7K
D9FjBMLGmh4GHW2Ph9EMp2Nd/kKH53zYkj0dODTvsglD+HJhQ4eD29BdD72mo5WQ2ef2SLUOf/QI
snejPaonAwaTK7k6uloK/HaTe8IkWiK9GB2dJu95LK1rBDS2+Zi3q44FOy6iXIA1tGF6dED1CS+h
EIgsZXPaeUioIUl5SQatzEThTrKJlo5RzX7ZOUvKsqjV9of4MZFVlY6etPm0/Hl1J/sKID43nHr7
vV4TZySDaFAf/zq7jVpAMDrKBaKHcc6fQ2QzK9bpRUtHAYG7+JyQ2gVbgBC1xteca4eV/lcdIGYH
YGElxYiPzIfJWmVPZV/9hj71N36ChozJARmTFoKepaPyfEh1mJb3hgW1E6Ojsa0fyb6XJdbAcOnE
Lm9/CPNH1qOvhFCokh+xDlyvOX08JRI+43giRVmujsww7dglAQsfIIfMYEHraKznbc2Vf8NqcZ22
6e8y8sG8IUg1oMBz/024ZMzp74Ujva77SUDs/3bOdVDS68Kg/5tGhnn31B/wIvKhYLk8UqejhfuA
cZ5WgUMH/sFBHr3IIFA6gN5EY4qU8dLRkn2YjbM2cK6OAYLeHR693GWlA9Fo7h8L1OMWhK6OTP5R
NL4X2cp1jpO/NaezPfNwXDHKKyUbaOHepk22k+3TvU+/lSQapo4CvhjHIlMi2VDWn6if+DLOq4bK
PImhoQ38U161D2vpeCGfyam+gJolXRybgpsv8Hu+0PczA+vaXVWNwvK3Ed/479JOehxn+PgSo3WM
/V1VRash2NKRAxDxltwuwjrxv5NULLO/t5xanbdBLm7jbhxH+Y//CwAA//8=</cx:binary>
              </cx:geoCache>
            </cx:geography>
          </cx:layoutPr>
        </cx:series>
      </cx:plotAreaRegion>
    </cx:plotArea>
    <cx:legend pos="r" align="min" overlay="1"/>
  </cx:chart>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strDim type="cat">
        <cx:f>_xlchart.v5.25</cx:f>
        <cx:nf>_xlchart.v5.24</cx:nf>
      </cx:strDim>
      <cx:numDim type="colorVal">
        <cx:f>_xlchart.v5.27</cx:f>
        <cx:nf>_xlchart.v5.26</cx:nf>
      </cx:numDim>
    </cx:data>
  </cx:chartData>
  <cx:chart>
    <cx:plotArea>
      <cx:plotAreaRegion>
        <cx:series layoutId="regionMap" uniqueId="{1A14EF11-527C-47E1-A5F9-1ED644E8F8CE}">
          <cx:dataLabels>
            <cx:txPr>
              <a:bodyPr spcFirstLastPara="1" vertOverflow="ellipsis" horzOverflow="overflow" wrap="square" lIns="0" tIns="0" rIns="0" bIns="0" anchor="ctr" anchorCtr="1"/>
              <a:lstStyle/>
              <a:p>
                <a:pPr algn="ctr" rtl="0">
                  <a:defRPr sz="700" b="1">
                    <a:solidFill>
                      <a:schemeClr val="bg1"/>
                    </a:solidFill>
                  </a:defRPr>
                </a:pPr>
                <a:endParaRPr lang="en-US" sz="700" b="1" i="0" u="none" strike="noStrike" baseline="0">
                  <a:solidFill>
                    <a:schemeClr val="bg1"/>
                  </a:solidFill>
                  <a:latin typeface="Calibri" panose="020F0502020204030204"/>
                </a:endParaRPr>
              </a:p>
            </cx:txPr>
            <cx:visibility seriesName="0" categoryName="1" value="1"/>
            <cx:separator>
</cx:separator>
          </cx:dataLabels>
          <cx:dataId val="0"/>
          <cx:layoutPr>
            <cx:geography cultureLanguage="en-US" cultureRegion="RO" attribution="Powered by Bing">
              <cx:geoCache provider="{E9337A44-BEBE-4D9F-B70C-5C5E7DAFC167}">
                <cx:binary>1HzZbiQ5suWvFOp5PMq5Or3RdYFLuse+aFdKL46QFPJ93/21P6SB6ff5idv1X2MhZWRLkcrMyoIG
GAGVqEwyGGHOQzM7x0j63++7v91Hu23xSxdHSfm3++73X72qyv7222/lvbeLt+Uo9u+LtEwfq9F9
Gv+WPj7697vfHopt6yfub1hH9Ld7b1tUu+7X//o7fJu7S5fp/bby0+S03hX92a6so6r8Tt+bXb9s
H2I/sfyyKvz7Cv3+639Hd9tff9kllV/1F322+/3XV5/49Zffjr/nq9/8JQKzqvoBxlI+QgY2MOOG
QU0dE/rrL1GauJ+7MRlRQbkwDYQZphRB9/NPr7cxDP+RMU+mbB8eil1ZwpM8/f8w6pXZh8b7tE6q
/WS5MG+//3qWxtvEh+f1y1Q9d6l0b/fZ5ulBf3s90f/196MGePSjlhdYHM/Tj7q+gkKmVVqCfYc5
eQc4jJFgpk4QwIEp180jOPjI4Ag+YDKDU8R1fPjpZzj2Bv3xzx9Y9DYmL4YeAfOi50Oh89/F9uEw
Pe+ADB+Bm5gmQkKnyDQxTP1LR0EjA3yIMYGFYAbdd79ylB8Y8zYoz49whMdz4weDwt2Vhwl5ByzY
SKdYII44RrpJDPYaCzoSgmNBhEEZQgYyDz/9OWgV7u6Pfx7a3jLnW2g8j/sKj+fmD4WILLZ+9J55
BCARBgNMCGUYQdJ4DYkx4gbi4DpMp8SkjBym/3PgKv79jx/Y8zYm8jDwCJQv7R8Lle39tj7MzFsL
86eTOwUsDJ1TrAtT0CNQIJsYyBCQSgglmCPj8NOfQdne//sf3zXnG5h8HncMyefmj4WI76XFYVre
BRETcgNCCAITJjqFKX+ZRfAIgOKGuU8wCPzp8MufAfmRMd/A43nYMRzPrR8KjdW22MY1kMnDvLwD
Ik+RCTGqY8AFpv4IETIyDdOkkPMppBwDocNPP0NysOiv5JOXY4/Aedn1oRBS2wgwKt+TEtMRQYRi
goBfEaBXgMBLlzFGOgJ5wjFkfAQfOMos6t//iP79j2L7xz+/a9PbnvNq8BFEr/o+FEbySUxWW229
Lbf1e3JkY4QJuBBhQJI5pzp/DRUdMawzzIEhm4ITLF770rNdf/wLDPv3P0pIPd817W3E3vqOI+De
+siHwk+lSVltk+o96RsdYeBlwM90oATA3o6YgoBuQzcFyB4QQdQ8UjefLQLoDoi+FZjfRuzl2COk
XnZ9KISAXZdp8725+Ekix0D3U6DNJoga4Ad7RfMyBrIR0XWDchN9LhscfvrAriH8fd+et7GB53ge
eATMl/aPhUp9v+cO1XcTwU8CQ0d7WoBAahJsIh0dRTwOqgjgIoYJ/Jswdkzo6n3JEEw64PXn3Ub+
Z+gxOP/p+VDwTNIi+N48/CQyIEiBtHG29xsEqQh4wUuXISOCoXSAwZ+IziBZHX762WV+ZMzb/vI8
6giP58YPBYWsh3fVoQzSB0OUCChtCh2y/2ssQIdSYZiccqIjzM2vvGT4azq0fh53hAc83NPXfShE
1J5Va+e7Zlf4yWGpvhUtftpLEIMqs8EMXUAKOSbXGApt8AFi6hwfobK36I9//hmT3vaV4/FHKB13
fyy0ovo9QxkfCYRMKK0xRJAgx+5DRoxQSEMmpB+EvqLV6gfGfAOep1HHoDw1fiwo0mZbJt/lpT/t
MlBxFoauw6YZoQY/SvlstKfJgBUUQimDqtvBW58Ti/qxPd8A5DDwGJND+4eCxdrGd2njv7OGERzc
gHEGPNgElfk6y7ARNRl0fqOSY/3P/3ky6S+JmFeDjwB61fexQEqj9wxjdISgDg37Y3sG8NWmDRlB
8BKwP4A4Nb6WmNYPbHnbaZ5HHQPy9FUfCokJlNXeVbeAoDSxocPe/z6zfFWpMWA3kxlwqIEIRqEs
cJT79+b88a/v6qi38fgy8AiSL+0fCxW/Lly/PgT4d6BjexchDBuwV8P3uBzVOtkIaLKg4D86qBag
a4ef/ixafmzPN2A5DDyG5dD+oWCZbgvXe9/UwkfgBtg0CMEGhxLn0eY/G+0Ty95b3nSXP2PQ28D8
Z+QRMv/p+FDQzKLH79ehfpKL7SvKEMAEVCUNnT05xEuRD4ebKGcA3f4I074M8NpffmjN26B8HnaE
yOfWDwXHtE52DykIucO8vEMIg8zCCCFwlEyHQ2PCPApheASpH4ACyWk+HRQ4/PRzCPtTFr0Ny4uh
R9C86PlQ8Gyi7xYGf9pX9uf8TAqVGBOOzxxvdEIlE5K9zp6OA37Nv35gy9uQPA06AuOp7UPBMNtG
afy++YSOOAQs2GcxYdsFCO+Rk8A+GmhH0PpcB80PMvO1kzwb9JeEyouhR7i86Plg6LzrbrMxgnQC
G82YircK+oCMgM1oqBhjY38cFoB7ecxv9tf2mT8P+wqRp03rD4XG1baM6u8Kg5+MWsC8MIc6igEH
NOCU0vFRPxAqsOEMXXDkEo5fHjPiH5vzduA6jDtC5ND8oSBZ7bzdgw/nxQ9L9R2SPPAuwTnHGOIX
bBrzo4I+HkGCxwaBs2dsL1SOdMpni/6Sgnw59gidl10fC6F3PtLER3ByfL+TooO/mF9VKCH5mCBX
MODytPN1FMNWYM1fOs70edwxKp+bPxQi6902fk/uxUcmNzEzCKMGeT758lqnEMg4DAsuABco5h9c
9ZkU763541+Htrfc9+0odhh3hMih+UMhclJsPah0f28SfjKzsBGCYosJGyb8LT4MW/fQDZpeh31k
AefODj/9jMmfsOdtUL4MPELlS/uHguUcKoHvWSMG+iUoIuArCHYkodb1uoZPRghkPghLOPBHnjeS
X9Kvczjs931z3sbkMO4IkkPzh0Lkoo7ud+/rJ7D+dRMJsc/pxvENMQE3lqAoCRwNzmGCZjnSKj82
521IDuOOIDk0fyhIzrdV/Qsc6d0dQshbIfwnoxcQXx3oLhEQwvaVLUjiLzMKHsGdPah6wckWsb9u
cZTj/5RFbwPzYugRNi96PhY8/t27FvGhSg/sGM4VMQr6HvzmNTRPRy1hKxJQe76/dFgVz4nl/EfW
fAOW52HHkDy3fiw4aohf75rpDSjPw/FwuKC3369/Kqe89BWoWMLJI0o4MOanpHMEyI/t+QYkh4HH
oBzaPxQsF7tolxZwHfcwO+8QxOhovx0Mt8YEFXC/Yn8r7DUwCA6FmVCUhEuvX9PiP2XR29C8GHoE
zouejwWPH/vlO0Kzd4r9qVZmPm1EHh/lRyOQljrcUYZt5H0F4Ojq2AVY81c05GHcMSifv+5DIXK1
fX8iBve+4WwEek7pR94Ce8eg+mFXH+GnWtmRiLz6n//9I3ve9pUvA49A+dL+sVAptsl78+P9FUog
yLpOKBw8OrpABtLfAHZsYDhvDLvExweNr35szzdgOQw8huXQ/v81LN8y7lnNPaeWV5/52fdaAAkj
UPqCG+BcZ0CEvyJhoC2hCAZy5ukm0hE//vLeiW/b8zYqXwa+Mv7/+Yssvv2Siy8v/7C21dZ+emvI
i/dcfL/36RHhPSZHQz/veLyZ/5/na/bw+6+gFjlk9he47b/m1W7JizdLvDFuty2r33/Fxgj2KuHA
GJxtJQYULiHqtXBjAnqgQgNeBZuZsNMMl5f3l2KStKg8eKsJ3FeCfX94iYZhwnm/p2sZZVo/dRkj
EExQWWBwXhZO2oCcPTzmSRr1LtytOvr3L0kdn6RQQC/31hA4CpU9f3D/lLCJZ8KNnL00hvsdEAQw
2Jfdb8/gpTDwefS/aFx7eTngwHIZymZOWJUnphf66yyGpsSXVYv7hVG02Qx33qfYS/CJXgaN1FMS
TEpNjyOJjCabv/hrQQJoxQ3N5k9dSZA5M53PeTd024J6D2FR6WflENJxFLSlhVJPLGkaY4n0yJyw
OixXXhBPGXaM+WYok4VASXqFTLcZx71hqFbz+LKJytjOBPOsqmnz03oYlE+iWA6e5ky0mCj40ywy
Q1smLMgmXhBYPu67u7JOb0RA4mnk1nhuFLU+ZZpjO4mGWom0yldQUdPHmKfxpPTRra6QNPvz2u7t
pLsOnJVunrfNFnXnlS81ZxWV0wQVMtRnbTKpLF3R8NyMUhlQT+p5KEvnGplbXwtUmVhtaqf5uGrH
Bpto5cL1HnxbswshjXSeaKk0ySe31CfDKTbnZcUsh4XSNFRm1/HGK8+yMpJ6y+c17lWPr6lzX4qd
pnKrEo5leEw2jSdptSmqhQhq5VmmGCfNGDkL0vUyjXQLdfdGNnGcKe3mHZlGw1mVTxy+jMVVdt1F
q4IaUoeJSPRUxXkivdqVHh9k7eTKQUR11B17juUl8E9jKbq51z20IrdEk8pSBeO6UBWWhZgEqrHa
eFGK9dAtCmzp5Tgsx5kzoYklqITfJsk08ZH08bmLFtRxpWAnXOvga1y7jNcDn4C9qTctsnmEVMPn
iM9jP5BJ78uaE5W1WLLqXPCxG89Sb5aKpQePXJo2GhOLfar666CeCW+udxcB20RaIhkrlEmIDIZe
RtFKNArWCbcqOyoWQ3DqjQ3Fg7VuLLN4Ri1XXzTGjWP5isW5ypVmm4Ol6Yp7C3KG/auEAI7tMvZP
av+kTZY9eE09LsUVIjNUqK633HRs9mfIv2jY3OwHhT1nneFtRaap0lQd32kkknWZSJFdxt2pVq/1
8IqqwPJq26jOcbjAwcTnJ6XyxnFjsVLlTPXO1K0smklvXE0FXXvRBZpSYQfhJikmsZaomgqlp7UM
3F41zFdmc1W1vqR1rJzgylPphAlPevqY0ptAHxPf7vNSuuKadqpp1nV0Qtl1lOayN5A0wk0UXWTp
LOET3OrSqSxsLL36ZJChgnszspSepRUTL1Ji4ildheu6GvcuLPd5HJ1E5th1rjoya8m6r6cF3oTI
lW0xNVY0XRnWZSt7IQc7tSKZSeO20lXvT5pwFbF5nYxJsejSeeNdCMtQmmm1zpSnt5EsAlVU0j+F
h1GaI7GwMrwu2CwYrqpQte5U16ZZt3Rt0w6KiQbeJlMFi3No5hrEs3IKi5EMY5hHxYzp1a2bTIgz
11tr0E+iZpKSia48RczLKB47qXKyszZVuTsLzPHdDmZiMC+M3gLXmeF0QtGqVzBb4TRP7MK5NIgr
U31DE9vrTkxyyVvpMqESFKm0dJQuqM3T1makGrNCOgshsWzHSBmqBEdSjWlRZ9qEp74srolpgRsr
3qqsmLjsOgUP8Yb7MLh3h0yicpFpi1I5Vtqtem8eFZ302XUpY4WbTWmopJmQbkEnw1jHEF7MedQA
shtUT+Cxi3Laxtd9sBLRQhcLR6hITEUyyfgZk1iV1Rktl26664daxmTuF8pgM5evu36pu3Mdr4PS
hThX26lwZJKlTw8QlY9RBQi7dtZb1ZTZFI0jS7PbcDLEn5KksM1y4fdzBICg3M7lAOgtsvLUJ3MI
Mpl5l/GZCGC5FpdldhbSRdxXUmdWkNsZn5uGhOlswIEhuUofQhVuTjX/IuvP0jpQg8uk4/oqaEqp
MYgXJ6KCWDzWbFR2EtDrqkWeqiyztatEl00xGS4wG7uJK5PuvKC+1N2VX9115qSJx2EdSuTeJfEY
ZRsezzsvluAFig+z6mLILN2GqY8trbJdvAqj61Zh1WZXGE1QOR30da80yTRYrayUPbqo2ac2XZPg
NrVLWwynjiosw19rVqBQs3ItXbpWoV25+WxAU+FcdleJr0ptoznnRb4wzKXOJkEwyay+n1X9SUXP
oh7CkhcrEVxfpVIzIwis9755wvNIhsZNMPEmjbYb/Idcg9CWctVpj1E7a9NpXpeyDHNZZp3szLNE
X9B2WWnSrdZpudb7malbOkllDxzARau6ulvBNFRZI8viJMebtD/N00F2dBNEK71VKT0Ju09RXsld
JDUvlwGZgfPm+W3ohwB1qIzGlaVfSdP3YLW2dgmt8H6yOL128IpQiJq5qtIUgjSXOW+km04qzmVW
TT1tU5qZ1M73D1g3g4z1SS+u3dqXfhJIHAcy8iUOp1kq6yKSTj9l4VjDVxRBzBdT5FttvjR0AJdM
DE3p3ox0QG1EItvmtPEhlzXX1MtU6GyCdELyHe9MSaUjObJSEcpKJrKJIEOJDbcKm6XXWhgqAUE0
VhEYOo4npg35PA4j6feTKLiAVBqN00ntT00T5uE0MSfdWFeiuKv7qU9XoTgfSggZTSwJOzNMB0C4
z/25285yZtXlLa1bO2GRugMvcU6betHEK0QuKcQ7UY3dcMG7OaZrUVmlNhmqHc0/1fzO1SqZ8gDi
ggFGd4rl457ajH/qI1229MHDEwph1mdnVApJc0tzV4W5zmwyKfFasw0Vaw+uLSwkTlv0ye0vDD7J
3U1Ob5iEEJpfpWzcJru8vQRCFJ0LfRpUp240hRjs+48VOvOdq3g3BJu7WBXt2OXnybBLm3uaRRAf
F4G3TJJZAPOl4zGyQpvU8yxWpalaW7edcI7MTTWMBwLTfjJA0iazJFx1zVWrL4pswuMN78Yhtjol
pJ5stL4fR7BIu/JMd1a8Xfiqsh0+474Nw3x2EoyF1adn+6UGUOypHMHgYqvKCWWfX2Vi2jC7ymSe
XCfaTWVeFMMZa656fJ54N2U3N/kFboFtQAb2beae5MmcikXlXOrhrOapJNyTqDqN8nli3CZmImlz
avR3aZkpw7RILN1dW1mpYXeQLLlnqKBfEiA9BnQZdN4FEHIylWnL0PFl5s9cf73nG3p4F1jCCt1e
9u2MwDwNld2jGa+XMZnkApgskM770pvTbDxYkVVG0yhRJlsh2ckqn2sSfKmBSdWk0Ff8tDAgkAWJ
jMgVKWZVrdJwxqJxE4NB1xp5LCwxqUI8i9wtB87K3ZXXKPiPIqDjE7OcZdGl184bcpmgUMYosJhx
UeFpxS8MF8uwaGUB+dj1qAzSVOFMs3iWW61ZSc0tJHC/mVeunbFpG7bjn+hkjStwt6SWfCn0sWNV
0mOrQWoqLG/3yzy0YXje2nl32nqPOD2LuUqsYNwVG55OGquUxD8LIC7QeUVOTHnnpMACSKeIUdmV
ZUL42eHqLG5r1bXMYuGtN7OypZ+smbFxVGa16NLVQwl8RjV5p0LNtzwjsOIhkIV/pZF15dxGqlVG
dkujSeLGqvGXqC9knXpSo5oqkhsDLXueyb6D6U4emvY8w8u2AMsuPXaWhlOO57l2XqYTP56z8hSY
rynmIi5kQuzEHGvAJstFGSyyZtcD/42DddRQhRJPtca2CCFI57OusxMPWdh0JUHbIk5UJ24iSH2G
HsH3iPNiqO4zkl6x5IGaj8FQOBZovumgCcgdOCtVbUbLNkmmDbwcQ7oa0+wodNdJAvSh4pA7yqD4
5Lv0NER5I4fWmNUem+iFcU2rikkT+bVsfM+zuB/oMsphzYlw6aRJLnOtCmTZd1dQZT2NS2A3Zuaq
KC+F1VauHQ/tsnN4aFUZvy7cSUYGkIWtC+BoYSBnadiFQD6NXrlZp9LaS6XrQqj2RSdxVe+AHCTp
uds4ieRNg0F/9MKqcbNg2QZr5bQaKjWwbmU2fBb6brgSWmXVPIhV1XZMet0w0RBdprE50UNgkFq3
wYEG7OVcpKaC7clxU/FxB9LJzXXVQvgo9OpB0ECGkXEKz7Rqc5AHEZsYbTAxm37Sx+nM8LOJQGOk
D8prPcWzsxzryuiLec475YadHaSl6o1+kg7MFn02dwS+YGG4cNxikg3mWHdLWeE7iK9a005R7EwJ
6eetrq0iL1lmjb9i6TCNMg4KgQD/gFRYAH+I2zncJQA/McD943GdkUkNMjLneOzTXIZpeDLE4rIx
Ayobzk6yoQUZnU2Ya85Tl1pGhKwuL2TcZKDRBsX9SKFSW3F/TuOrWAfSFGeSgKoy409RZMrO7dZu
RM41PV8yh4z1MLcrI1J+RmHeNZUG6LQ0S5Vq7alusHEInuF7+bKNkzFwDVknWMVDPglSY0I9AdIp
tCKMxo0wpNYUckDUrp0MCIXnSgTJD8U18N8loltNvxuMizzbh5MHOGqhOiNTHaywCl606qbgtUAS
KOS0EBaw2YLKrm+chz3TiEJTsuIciHfgrTMIz27QSdNjoHywzEIhu4FNu96z4YUkkjImabA2o08Z
SKXeBDHcqrxba9UgB8zUwHUFt/FUlbtjlvmSV0L1A7OyqgBNGFpBDaKlI+MgKGQWU4VT3RYaVT2k
YQwMwtyaSaHyMpVoqCD/Irn/HdhJkpl544AD1llteyGSrHkIIai6OshdEI/+MHaGRR/d5EM5BkNt
lwV2xLAaBuCuzQOtYtWxWxRshLF0/EVSP3QFl0B+LdItScll7Pdjw9GADgJj8i48NjWQA9zWlZGA
rFTdNsMZ8Og4vMrA7eqwl+CHtgflhiK69bXWcr19+YMqATMS+bWKKgzEyshOHV0EMocqDLzgd0a1
3HZju0wLRaG2ocX6ZYhvaoh0++kdaqAaDpDgtLANGimDwrSVjb03zgeNGqWVqsl1w7Nxq4Fkhy/M
OLCPAKSlFks/6uZIv3SYZ/duqajseQ80qbbyvFclggzcpJbbajb2Xat3unHSV9bggbRMppnXq6JU
cQc6MYJpH4Cf9BDrIO5gN5cJylVdFiqOK6vZky9YSsWQq9QvZBuZQMdhzmkyJVlgZU64pAWy46IH
AQGa7CQjds7PiywHzrNLHVNCaJQYVjgPKDxFbA1BK9MsgUAM0riECYR4XQc2vDjYr0DsgrhARiJN
VoNMdKUZlDIrfGUEU8fYstADCpzJoHqk8VYIV/oB1FawLyEvBHsSOnQSRddFk8iMLHJTXAwahzBf
TIwYWF9yr/mdjEqIHC3kpSyTWQlsz0BAk/rSdrVbVm2reGE0geyghFXGNVApsARsJUVsQbVy2ja6
FEElBUxffumZg0zBU6qikO5tg+48lyg9hmk+bYUuc1CHpY27WrpDYqUtXkTFp4o7khBPttVd61w3
3dr0LiNzk5GrFK9K/xPKbwh/FMWlFq1g8RNQjKgD4sFAgzCIda7KMFC8EskAJEUFLL+Df6fduC7p
OHU8FXbO3GwcGXQPtG3toN3VfSZTDepfUObQg6uog1k1YAFJvztNAJQ4POnyyg7wNhFQTojQZRYg
WWQVEHnTCog3cZJOmelgZa0noRxpdfq9qBOZ4DPGVyjyrN7IJekfCb1MMs+CZSfNu6E9MfhtrGcy
GhzbLwBX6quiv2P63Hv08EVdI8kxlNG8QupxKiuawrrZ+uVpBkwPdTJLHts6lxoPFEE3JQEmmDzU
aIfCRwGFpuw2yc9xAPrsQo/vOhpBCohkeqqFG1TMk/LGD6t9DYTgMz/wZEaB6hWpFeJPvIjlbCjP
eb5t6CXvLmAm2nSpDRC0dCvU7iko5YTNO/3UzS7ietb66zBYhPUGcZuB1vVTu+7sIp31UPHRvUlc
3MIsonDT8A0U4fAnHYGi18Ze7ckIMNKSEwOkGdFUmZcTVgHnJyr2HSUIBloaSi83JOzLylrLbN+I
7E6HuQhhTpgAofYJmiS8p1WWfBtDlOlSX8ZiQmDRQ66XeqRJ7ISKQMauhTcmLl8kIGGZkVkeVNcc
E6kwgnpyQWTT3ToNV7ofySowJYY6Aeg8mfq3AQV+AH/cPrW4k067NJ+GheVEjQJtYdySbqO1G6g+
aeEqpWvqznpQDvHUDMaON4uSVhoxSIJ21ZLr3p1H7Tidm5oa4rHvr/YkHF/CSC218/6EB0vXP9OS
ie5M3Hqh6xL2RiVNZ6k5LfrLqHgYqkhpNUwIVB4Yutgv8ji7LdoeRDfEELODP5qF+l5WSPUJG/tQ
SIpAuAbxMA3cDFKYwiCIIj2Qre9LwJkEuUWaE+qkY4LONHqpoQAWxx1yLnh8h9ybrt4NPHkKPaWX
yIEDEy+hnprDj3TbjN0kxbo2XFk4TGl7xbcjEEHSUz+5HMpH7K1pFth7t0zinW5cYuOu7BbY2WQZ
1EsXSQHyk0DBcBcV2bjHV2G41IJZDvNbujbxxZiTEmrMjw3Us51rx5zr/qRwFjCXvlhCgWCimbU0
qoVuLqMO8qAqxaKIlk58nu/TrL+lIOV6coGymzi+1oZHeGazX6b0HDykHz6lkGaT/r51Axnnt7m5
isLzsDsf8Kmvr6koZZvoKsEzo7ssgQfEcalKQlfi3AF2H1YIIuKNDuknSHpZmCd6DWWnlZOf8fo+
yad5J6QDoT3wmZX74D4DpP0ogkB7iT0DPOYySa/7voM6/TmrzvYMAekzYEdpM+nRSRLGFveWGJ01
7LyCskh0EcPf+bkWz8UYu+ugOcPl1O0XQQ7ybK1HSxibi1mbXZTDiQclDwefE3FTZEgxyKlRuAmb
jS6Wpn7HofIP0as47737ON6ieDok65qewRv6JehvNmxwNeNsRvBC575CwcLRe8lB4dfXvm6JfhmF
JyKdG86ZB7W0Cp+3zqIQy75ZZ/mYlqu0ntfsjNSxjPTLgV+0BLBO1lH0WIAKFAjqMeUm1cBr81sH
XVfJvMxWEbrxh7XenVMIBLV/CUsGQRiAjabc3GGTLdEQSgYZc/84BORlmdw1dWwZ4QXUQRxy7ruP
WnMFlXbUr/xg2acy0+wGKJlLljy7wOJyvy/iNqcIypFtepGhC6cEFzU3PNBsP78Qw4mWnsAiLfAF
F7MK6jt0GekqD8aZCTsQbDlAnaT+FOeuasmuA7GaQ2ETeGM4cdgG/lKEJ7p5waG6KhhUHROI6OV1
FJ2w4tLga69YN96ply9ib11Es27YeMPUpHPhnXgObPJQyySbgAnL0YGFTyDJJdm1UWAgMyBE21Me
3cX+QwSIprUO4e2m7zLgWhA9m/MkfsySXRReo/whhPQXrzzXt+sWeIBnWMi5cui0Kdb9MM7LaW1u
teKud7dDcM0FVZ62NOMTUAfWBBiIF3nA7qA0TR4yyDWCQYTNQcClDaiywPZhwyp1t6zbePsamgZV
uHqTRuveS4E3VSAwaumhbehdpc0155dZD3sqdpHYolZOv6iaJY5uaTWnycb1zhh8R6fbUCPA9Yo2
FzrkleAegmPJLOyquFA+7DThcV9tMrqCmkkJxV8Ptq8StjLwNtbgAZ0zE/bE/i93Z7LcuM5t6Sdi
BftmUgN26mVJ7j1B2E4nSIIgCZIAAT59LeV//ubciqi4d1qDdFjpzLDEZmPvtb4FTuTWOOifkl/c
fXTJLxsnoH/GFSH4zZc4ob8HyF8EEnr/5NU7J8pDuffnAjfTIC6xPlDy6U/7wYHk1X8Y+j3bm2CB
oj2cFn1u9I2qXdM8ULbBTB4vW6lPvPmFAs9+7neTvEzyRN2jO74F8dmu47RpXi0NbW3+9L1vJV8a
eyOsjYJTkRza/qybXe2+4Fpth+9p3LV8q+Oj1fO0ZwsMQ0y79INK6CEvdQD1qL8kzlWoKoe3mioa
pnY9ZXabhU6VcYLiAiMWbeEQ06yJYwzfP/cb7K4HDDPkv1MTHDpng9Im/Zehe2wDPw3475HtZX2e
GSbALJQpQwPfnwdn33UHasGMhYDFYe7VabzsJ/WupsO8QrbaE+cIPTCJUODomwvZGh1wOi1VzvBn
1X4uMV5joj6rZhfLtuDej1+RrENPsxBozqaDvfGgzRYVNYqucXcLrMM87Kvm6T6m4c2q8QtTKh09
tF1o+NAYKU7TaGRFR4pqOnbtj+cqyK0oJhSFoX5azBvGux7tT3Np+HWkx46UQpQoGZyWg3eM2aPf
/khHFsx+1/73EHyL/rdIMizHzlJCnauWXyHTGSG/7vOhtH5J2mYcc5gaH333NZlfJnQhFvT56uZj
KZ7Yh2efjJ91rE6jdkfiPZ93ZNopd+NUb21U0mqj120132b2GMfQr9+q5Ny+jOu2ax89+6Oml/vp
DbrfbfIop0IN31hF8eEXeutpgWtmWvYe3xH/MnAMEvAHj3i7YVgqfZH8O8Qdh8YuxU1TiVfcA633
YAlcXy8GUl27dYOt6d685ammx2jZVuhRxv2Ib8SxS4pnfz300wnLMfqPMSi5F6YWNmVddzg7gpUO
TBdYTClMOa8vXLkj9QbfNNFTk1zudcJEG/xtUJV0zNd5eOWttfNMhDEdEyQd4IxMWBBwyxh2duvo
besPpvBNczF18qH4+pqE7stgj/nowH9018+YqFvTOtcYi4DL1qvk3dngT3ueXxiEtDryT8qju2mJ
tzpo9pPn4ZbtCxp9kzFAB2F2AavXNNF8x2MB+Ru9wdAfSeVteQzjN6Y7z7I2LCLvOhj2fTtewohc
joPkRxlEUzpivrW7IOVheGki/4Kt/i7YO+biYN5rVF3OtetuW7b1+HTQi3dcLLYRJF1jUq5mKC3o
jknUbMZx3HhVXCTVmyYYUaKmDOlcOkGzCYJ5wxWNMVQkmzhw8kHdmCu3a1SdHUKvUyyvs+a4eQ1G
7uPMH+nw0KrPOVnPCs3RXM3bkNmFRGsqB70X9YcNCIAb9LXQxqS76er2xCcJn9HL5uBAR5G7oXog
qPUOhnVbPSrIM9GDoXrLPRjEVYJmrM4NfBpvEUUzf9r9FV15Wo9ByoIZOrmbCviClvvERpOtkXll
TXdp4/UoY/Quuoii+Zisz3VL87Vbc7+fIdqFBfNNZg9z2Sizm9iXqpYUkg2joBWceYtTWfathpJt
SGk7vXOM1tEvWcvNJfasEKYGFNIxvDl08U59dO3c9mGYVoVmBcKmdAK1kRjhw9k5rVPlZt5ShaVI
+m5XeQ1qqOvBNXcc9Dpa5Vqq5NtxI57O88Lz3vabjapcvY947+bD1LGPOa4eQ3jhtlLdkdWw5RMX
g9lQJb9ot4aHaqiGrRna5Kh7zNxO27QZVdp6cPGGct+r22dKMO1OlDWfwukeEkeLx8GD0cbdqcpc
R+mt12eGrfzACFuzuJ/XbRAPHlZ1NeZDT2XqzUxtwjmAIMQoEAHsZXya5LJgwq3J0bZcky8xhNvO
g3nZtbAABnpYHGV9kCGE0W6p4eLWXZvZ8/I+jTQs/wBMf/FVfyOEvvvBjDWt/nqm079e/u/NT39H
+ac/jx7691///eW/n0x0x6L+9Zii/4Ja3f48NOqfQNL/5If/XUgLARIfyNK/Hhp1/x1/g7T+Y/OM
/4S0/vp/f0Fa2IIQgYbk/iiJPzt8Yk+8vyAt9395qAMguELnHwmhf0NaIbZgjbF3+38wxP+EtLBh
KHZyB1AJ6vsfO4X/8xj87RSATfvr9X9CWth75P9itJC5vG8+9uexCiD9/85ouZ12uwkqTBYRP9zM
84SuiFUQtnyyV6EHPspvc3f2knNV282Nuw4p5GTb+eJbza2Jtow00WEd7H5GTweNyvK5TjsreBY0
7N6Yz768moUH7PSwXFtnSApGnTkPBt6lMyVTOZuKH+Qq+EHbuLz/fPfvL3/+rneBkLQLXTeR6GLA
JHa/jWtPPUBSTX2djG2+iqA/TqN50ma0N52V2GlDVr/g02z3m2m0YbMD0UJL5OhT3Y9Q9j0smkFU
DP1ozrwG4AT9VJaWseFSh1j8YxJ/NWglXNGePPB8t47IIQuTYbwOmnUXaw7TvhlyupLqp6XT797Q
aKucmW/YOBVNoNU5WTXAH7Sb1KXP5t5swWYUjdEPGyMSlru+DI+VYXk8TM8TrZtnBaWyYHN7JbJV
x398Uat3mCr0U6Ov3+e1KusmGB/0ZLP9PIovFavuuVlK5Yv4edV1/zT9mdbxyk4sg3ZncUvXa+JD
4E3R3vea3EE14R3tUYwaQAvMgWZEPCs1OO1ZDJHv4HvQblGtIDfBMXhoSD6azn92uSBPRu3+vJCi
6neNjEU6xjTce6sJ920bPU3+4j7WWsBKXuytFXn2Bj9D/Rzbn65bfhaCS4Q21XD020CeGqpPY+P0
t3Lxg+EQS4GqK8YRJTnwIUoYf9c3kUzHHuqSkS3P51V3EFCCXcuc9lb3PS4op+J7OtbH0FPwMLHR
3smdomrTEOAeZBiDg+aYkieiSmLT5MJJwsqxXa10CCpInf2IJqSds6GJonEX65bkcafanDRSlYmQ
fjFzHp58003ZQJPXhVXoNx0qM6/uyGapZpTXleMsDDcnbj8Y0swPuumtUyIbwDEcw7olpnEfW2im
/nxH7t/9edmzSMMehEQYu53chhiwYWpXjzMdIVvPcAbUBHwvAkbRcWH9Ckx16wZeF9jtS2dL33YH
c//SdTE/DMlC94q3p9CW0VEZ86SwPm45nuCXdYmGtujqXHTBux4xu0DfaisitonT9qCp1vEQKhiS
shoBRTRGXKtBhAdd1eUSVMfVTCejYvemeeAfLYZRq/fvPsNUkVfIwOgIVrYeFzpQLE/QNyOxtleb
HilzfyprcrexLaZ9Bz3ddfQ1gIaWBXb4u+kqgvtvILljG3MNxJjZ8AEetW+h/YkxJeoGqhzWNH/T
JG0ADMxlKVP2Cxbs/ho03nvnUAdmcfVMV6f6njoMeS6owaiJP0VnHS3TdS9iGK2NNy32prF6D8tm
r7Z9D+cQ/YM5TKhTj2uHXmwJ5Ji7HAs5uyu97eoVI2fyageezPVKmydiz7DtWQP6aPKd7RAQ9yKi
X31UYw6TgdhPyzq/WPZulAPm8cFuCqLBcc7GafaRgJMXm1B9quD8mzdRuJ/E0OGAz8n2/4dF9/s/
H2X4z2TOnRnGxgv/rwX3Xwj5v5fbP//jr6U2QfATZFaCJwjZtp1EiBv8tdTagJ6RBY2xEnvITMVY
5f4bPDT23XQjpLAQwkLYB6me/wkPjVhW/F+AaNd34b+ByAb+ja2mEKD/+2JbTXpxibLdjHFnyicZ
N9vZow/KJsFOCH7kzCkSujDIzRhRA7IcYgF9cGUQr4wSGywjGFoDqJ0xE7gQq4OU3ALMzN/dJljh
dJklFYGYyhGrORy4ySkEXV8FJ9FLjX3gdsCMJyFF5sRLXHC2xebJYVG5L14ESaDrArtY6be5D+er
bsdsdNt90toiW2G/59M6FaEdxqlgYICkU52oAHeYRKovWpMAZ0l2Kw/GQhO3zlDMH7jb3ngk/JPl
9PnqKjvXTQN6Wo+54osq5lAVCqz6gSckq5VEi+sB7hmnuexYj7mqr/fErljaKRfKo+flSwXLUtKp
TtcJFOYUltE460JN9o2CGm8qGmQiFGsmIxblgjwm2nltJ9yWRI/oHXScFB5TTuaNBExclIC6wCIQ
rt6yT2ypc6+BJ8/xD1bWmzSJ2y+66Pk6WP22Ewnw2ai5OV29k/2yFkvo0BxVqfA8naoqHAu3ld1p
LesuAcQ8saNTC5EttWOXFtkHg3IAYMWvgx3SkgMlankSZyQkYVYRkI8xq/fLvkJbACmyvTh17BXK
YGgJu7Ouxi+nxsXTBhEtyeQ/ytG3s9lErAiMep/d30Gf9Jhh5JX16kBqHzhYcHAxAqbj7PgAPUFW
rqhoTgRNbxJfms00M067Fknyw0bQTsEyiKKP3vXgkSxyWy/3AgmLUkxwBjhPzWC/CZ3M2xrsXmcA
GI3q3sS5cX+wQeLScPGzxaZYZbgqHG15EISgvKGBxNDGd43vV9uaradG2/EmHodPii4XvNTEtnNP
YRawT0MpGFrAL4T3VR6TiGW2/OVKBk7Tn7tMQFqKYMocPedoDU5yQoQyXTmEm9mDikRqt0sn0fgH
yub3hRDgkiq+LVgRKdEgeVoV5WgL32QdVaWqgQ5abuTlCFuSrJpzql2ZSzsyaewveRVi1l7bFsdp
mNPWD0UGsG5PlQu6bkruHnSXq8GdYYU7gCaGvliw1GRq1sCg722EU7FyFeCDvYlwaEs6Nw28Udug
b4rIAKzAqvbN4rqFkerNlRhNifQBe4ovxwI73NiYlUnQfqrubqzpGZDrUmeu9DexdsIyYetbLCcn
GyOFyjB6r/bkoY5Ez2ytXPCY8zPmQ+i1nBZ6UICk2vqiF6jow5vl6PfFjnFD9Q8dMSxzDMmWtgNA
XosgDdvaya+dxpRvPbVoZrL2TbhQ3RZgAJIN/pZGbb2l/CqS0oyd90Ja3adrNxUWRqLM6GYo/GQ5
j3y2y5FChOwtqIDx59SE0DNqMBS1L3eTaj0ogS2g3OQg2ZqrdVh3TDql5XgEw777MUwNTniqw7nf
r2hgEt01h7rZ2U2D7igOVL7iwOmuHzJ79J4Wa6iyNqxRL4X/hmecPawLvRhU5m1jaVUOAShSTlHz
NLCoEZRW0kdOKRTaBk+FW7PiGvOwJE9RABoazlrd9SIL6HJdFDDpjlTlUJsho7rD+VJOlSYzEhHa
UzeHrWrbqhYMVGu/1BheMgduPRpFWBMtMyd7Fp+DX+vt4pgnzmwNpAm8a1UZH+xYfQjQtF4NnEYZ
rEvO4mnOLSlhHZMa84nFywVo5kArlg91NWXKN4Wb4JLyo1oehf3dIfu153ciitd33jsY86AN2Jbz
p3VV3qWT7VvrgX2Uq5Oju/oVjgMQ3qSC2A7GGVBXiKvWcQq3g49KYiu1FR/y2a3ldRoc91zFVj5O
ICLihSeFX4Ok643HSrqYOvf5hDLvcEh+aof3F5cVBWFQGXgKscd5YTgOYJPwetNH1MD4th+rOkL8
ZbCP00Bt2PTRHfpxtomrrQ165a9g7MMzi4kGoSLfVnRgGSXg1onXToAEnDeIH/4mqsD7OnQ8KvlE
27nZBuuax7NNcyZ9AcgO72kO7r7SUpm9r+S0DUMIYLGVTCdmGVx3HdDAwOnkBTSL9rEA2yN9roTH
n9BERoVlIeCCPe5T3cCAZIzKnHLX3yW4qmeOpcejDJ4WX5/s2OtPzupABQbEcX/OxNkT4yvzDD0B
LLtz0utjFFQKZs4yYP16tbsGlq8DUiLS1TnEgIv55OqMjKTtbNatb3Sd12HzHgQr+DgyWReYHWDx
vFOtQr+sVv99qemH3YMLa+oq2dACg6xXIA01PXvxeLSZrs8ysOHonkXYDfAYnnrTQiEyQKfg/Hv5
NKwAucXKIYqN1bZZS1eIuPQ9xaH78iOYpUZ5YBszJlt/17Ws3evwm1S6hrCrxNbMbCytUc+7ZYQZ
T4amus24z7fW6BbTLEGXr01Qjpjkb7aLxr53Q/0RQYCSmhZUrOqTRhrJCVGzkyuh+3uOWICJxmPe
jJV868fgurA4OECJcwr0JWfV0ea1A8gTE1l0dd0does0p8ozApmk16R1IBGz/UhX8TYZmdZyJYB4
rD6fgZFchF2dhlB0D3qYeTrNQbv983LiUDlaC0z31Nv9CZN2f3JRbnLVN1W+DMiUhcQbijhE0UoU
TQ7LYugGq/57MhMFqEEvxz/f+b1XYHTA6bPHu3xCcKxi4vqbrgNZWEVf2tHBI5vtIbPstmCBPz7V
7qizzkKQZg5BLMN4V2k0YaVIvKRMWg8vLWrTYhTxp0urPdgYGMOrhUuD9AvSbxVI8Ai0Sg01X1D7
3nXxd/SV5Crc/QSFIPOGCQm42d/pe99l0bPy+34b8BEJPMmDcl4pAjGgXjyZ9DnkUZRvC6RbK0U+
WFC9bbR5O7EmGzdpl0PoJa9ihFo+R5vGJzvqG2dv9Q4u1f5x1h20ZrfsrPaZo2qlNfDmXLjAG90Z
aLMDlKhJELiIgjfsPvlAKFiUwFfvInzDXqAXF8GKRc6pR+qMMAIOFQolRObwSVIdbqYWxADa/gJm
WxJ8aEscYyGKzumOXJm844Cz15xpcGMjmlkEFhxU8wit2YA5soEaQigreoI8h6WA9WhIVJHXu6nl
9Tjcs/SyLhavVWfjZgycH3tidtkIOLHcneGAkAqcFqyP6GnpPqtYpktMT9LRc+q76qgE25u43aOR
O5K7iI3QGx/YuZXLlot4I2CvBqjts4q2Iiab0XqTVbidkqTsVnhBzCqnIQA+j4SWRthOVfMpssBg
GwZOXDf4ZKG64FZU2doKnZoV2BTvkQuQaIbX6jsUPVAjlgVwwMcesMfc5k6dpIuFNA9cvEp8CWBR
dajyIbksZkZOSoE3h2ek+9yOVV4vXr7u4ZxuHUvmbhAX98Lpd24B5AEHZ0akLUmyue5zP9RbC5/Q
4XhfnoM0p8kjeKKDgdc7RqBoYc3J2Aa/KWXWsLasE9jD0Bi3vZq+A/3dOHMaaJYrdO0rOg0bhiSX
SIfUl5B/tg2SJejHRqBt9gKuToPcACHGYZ8qAOGJq04tMh5Q+tJhAEnb8Q8NhjjBvEHiBv2ZLTcO
eIZ5Cf3N1D9HNgg+M7Ct3T+b7jhVcxoBCSKeWyhgdMRyU2ouHLxYfQQsmS4wTCoAR+Nitj48RntM
ymaIzqJTqRgniHzJS6ibD9Z416atrcKeQ8RTEqBHct20nPc5F0B2azFnU5DscRIBrgLgwuNxC/tb
4FeMNkgYKXbS/TV7Nm6Etw7yPZvBn8I6W7SDGu2lIUgSC3AfBYgne72ZcGOadUwjCgENvQ00t0Y4
m0r24AKWbNJuVSigp+McuynXh8pvwAcjuzXfO26KhRIjI7hIDA1WMluZg7RsypE3DZpJbUlf2Ujf
LNmaGF2wGL2VYOYYzUFhVa+jTB5df71GowPebzYZB+AtRXyqn0RTPcAkA80HWTVHfd2p0HleA0pS
36w4ZpP7WGFQhIkbwcU1t3YdvhICMp2wGCivJviYMW8eauQ6BmCE1apB2TR0yeZwuNqL+Vi6FtkT
v71aM79ZEzygsRIvoUHDJdEdK5BPClJmldhzqiZ/RO18CGmsighAWmsDi2vDg5HuJ4TVU6TXtwYo
MNaTzGu9qpDCfbvjGUjBwOr00Kp5ZmIgp5TG6NB+DMJ+cy0+leDzqIWPODPclT4EqDluC78H4orf
/MBDjiSbu2SKon/3m3Vby9oUoo9W4E6/MezhYsNt2OjZ3bTEgzkpwk3f0V/jFG7C+2UWjbpN4wTL
14zDk8zgOSlCgbRO1kMSDl8z9O4dkmS/K2F9rsbRWTsIB5OZXYBzQPDUCkIo/S2KSdgf3ZmjQzPd
i54sb58MOmfOAN85sK6GJdXWtSxgoVZobzGir/DTQRlqE7jbGn3eJUSFd9VFI+yl2zuQOhJWCM66
vA2jEHx9UOpoWnGHZ7wFds90GKVoIaF+hOwWwvyNZiRye4J4QM2uPEKZEVFfdl0Ul6RzMXC0tKgG
MGomOmPHKKQc23nJO9HnJPQfnMXwlAfcAiK9zMjKtX6GPsTkXCtMxYHIlRB73XdgTqZ8bt5iMWQd
AEALOW6kJgGhjLi3mPeacCguPj3FBJpg5aTuzm1AmBgGvBNc/Gc1n2V9iJcNFpgVP0+GR42ZfElY
hqctZIP/wOhjP9x0tB/DrrQYRtf6ZxKf2vyi+pr4D6O8GL1n5k11O/Hc6yuJj05SThylMHycAHtq
+jGuv11AoP4MaBa0rRlpjk4wTawDxbQyhGPmIsLQY7msl/cm3NvjA3z31jwoIEoVFJm+f2qkwRS8
lT0CBGnFbgH/6EMshHIbW2cwYG9qfa3kbrZygOmINkKewMwPuzMB56kM1uqbQc1mPuQGTOWZHWGQ
/6kCklaYQinup65/ouyVk0fp+Ig7gQ1dpk+avDUxogWwZV4Y+U2sbwpEbnFfF2g3ESARjdUHt0qK
mOu4bMRaeEhXIcEz6S+CX9vhePfiNdB78P4gAAe/gHmTzHsk7Jbqze9e2+h20vQAAL72Dx04MwJi
qEvS7k5gLy/3NqVqyuAowzSKtlW0jYC8BKBAFgKACfmqA0egxF5uLeAU2rzVLhKaHsjtzsM+BKWN
IKl/QtwNBnjCtw1BZvupZi/NHx7TT0t7QIII7K7yPjn4Dgu2bLL8VvZx1MgnJTsNu1lMuRigGZFP
4e2lV2J512KDfPYE9j0GZm4NkOyHDXWQzXWRO02gFV+ispXQXzauu5cG9M7niPBeD6R6AdGQnJl4
McgetXe4MAZycfL1ZyyP0/yrdh9mHmQNEEzulsmYhXMGKhcYjoLZ4EPp94a4XJfPGdzOknypBREZ
BwnmcC6g4jTPGqLS/WZ+r5zbFDuIkYLcgnVUQ4H3tx06I+gimWlfAvbe0iNpv5Cv4uiReqQOBvEV
IT/UbQggmfWwum8DLloVns2w6+IDNl4As10O05fNj2FU+Ow8QF4gV4I8gIO3vPo7AD0syFAdIRd5
1oVOwW5gYYr8vXb3VnCwu3ICfo0T7MIOOGj1Rhhy4viceQ/s9ITwTsI3ErPDGr2FDPgtTuKmpz8B
ZB7b+o0IH4iMi/QOQ1e29JD4vxz/V4MABebZNEo2zZwpRNxUWVtbsuwj9YsDORnkjsr4KpY2H8dH
Jk2xrrApqgeUisW6DcvvMCZ7sgDQkA8TfcRoLhh8MsQ+MbjGaFSIb+18pLFD8aG8nTs/WHDHkBG2
lvjMORrA4NOu99ptUIWQe9IxosmbuNkpjpRUA5WyDlEYLyRqskDCRuudja+e8W84fXD0JQAqaRVY
2RPE3WX/IusdlmyyQIrEShbUqvTwGRMxABfHFWufF/qU8GcruuF32Mk5inat9RENiF2izXMgIcTd
tyseHWwIwK89WnYdXyJEG71nb/axPwO8MODogm07prZieAXTgZsMIdo+KiP+5JKXyfpd6Z9kPlgu
HJFiWqAA5MgRkwoRwFvn3/6MgTIP299TcjHoM+tLoK7jcNTJsY8eEuvFNujVf0R0dfzLLHfGbLWX
JRLMF9yoazuhTSXPrTh1096Cbn2IwmdmHhjyoVOx8MJByIMg4bKAIUI7H+6H9Y2y6+qeCT8vzR4K
6tIdXMx/A6hcwVHCjvbyHlIsc1vYMwv/VO5wMK4AMb5xsZ9GnOu2xFFGAaxX5BvFKQZcoTU4faRz
O//okFMy4v/uAnOW3cFiZeTfRtcqY12EANTBE0tx4eFhwOHznSt2/QiwrcQpQVI1OSXDiQ8XJs6z
LPABbXnDdh+xs8EnCs1zx49quVj1+wyLo/lu/oSrrr53McP1NYA2RFGHnVKDj3M/B/ouETYO9oY/
tDH4uTdeH1ZzE/7rNIAP3C1w0WS2rLumwo4Bxx6LGLyzmv9E9GaSR9QYzvfcPTkVAqhXf/jsAw/b
O6Dao7zSBE0ekiSQnQ7r+jhY9LHD0Z7EL3Cy94KMbQR6jIT2ayy/nBCZ7uEHKXZkGmCNppZ5BHuG
jpQEZ46EUbhx7BzaBvP3pD/MdAONIkMEFSuDac4u++oc7H6T490n4yMtRHD22YXzF6NYiSOFPA+R
DxyktK6BCIZN3pmfhb5Kij0RHrmDPRMo1HyJwWsD2RL2JgY/HEZeAQaE1NEhhKnwoZr6Pe5LH9Vh
Y1PsaLEZ6puHFKYHdgdkovVRq+cRTbPVQPnWr5LtOT2F4ltogOpPbb3p2MME3IGyu7iULkGAhCrK
zeJtB/OLhbndIQKBTd1e5wrpFVw4c6JzIs64RyDD93RLJqBTZaIfOMTDRiNZwU5YlLHxB66fHDLv
QmcIjgcc9YAdvXE31M8OZvwu+ZTzbZ3yGmx9tY+wzcpyPzIzAlX8EWdlXUzmYtuOah+rE/Zn6Qak
or4XMP8Uul1ivuYB6D/WZ6ybRjzH+sqWhxjdOD4STsHaF2CDAVPBjrwvipzufbMn7c4sXxxLDq7f
/g1rX4NYADZSQcIJCWFjvQbej0M3ibXXHPtJFJGDAEoZzb8DTKzODF70SXszyPe39TBOjzJ58aOi
H3A7LhNS9RviPOCmo3zrxVti73rzqeJt6x4BOrK4lOsXQZ9pfbfxQ5Sc/PCAX4qdQcB54AoPzDfy
ajiy64SgTYFMP0WiDkUUKV4X3CrZQFFDx+62Z1yvHmS/sdRQQwxipc7eVs8opy3iNuy5CY4wmtMu
2mAjjjk4LWhMWiRQsNONxo41C4IQCJBieWXdI/oNz/5a9L4VmwUXhL2JXbzZys4Uol+ifh6QLcv9
NUArucVL9x5g1Rj9MUaCPsWNSiPc6ixr4KXgakBj7XsQ0bBRDnY0ebQQSw4hyY5tWDjARVtsb4EO
PBPDMWkeWBhn+Hc4X5GLzTHUZcKuLY2FrTl2QIGxMtvxZzhasLMeI3LEaM6azYrGGYGx6INppOzw
tv4PS+exGzuSBdEvIkBvtkWyyPJOfkOopCd67/n1c9iYRQOD129aqiIz8964EScxxGAHHYTXseX1
q255tC2krYUZe2xzR8vvIwkd6aii8kjeKJ5qDIa68D6PDK453unWKp/TLxmufcVsaBK3Rr3vdLdt
t+MIdcbR2x8x87tu14uuHpIjs5HTGPCP1VYUOXbif5pxykbB1nSP4SBvsRK8ZKVfEpVUCAJ4cUMd
woEoFNup/cP6Ek5exwsl0xhiPiEXSIIv0lyl/RiSV7bitHBnZolNcOoNhyUrjw5Bc5SRInTKcNcH
k7/6cxHR+pNISRc5sewFyy5YTqZ5ZrZotH7DKw5ECtCUMUR7pi69twrO+cYEx+IV9cnqGC3qHxBZ
YHNEgpfpFyO7wVdoQz9N3bymkatfheKE33tKPxvD2ESqLw4+AUVke1J310R5TXAP46o5iHuQRs1u
ztjoH5X2zON3vbmX5VVc/CFyyX0q5r6cdvwieBNm42Bo94VKQUbSflQ0heW+7DPSrS+94LfamfHD
pqMHWRCrkuRzTK9J+yjlLT+SzmwjCIdBcLLYUXpPZR3AcAjvivHd5gcpP6a4i5hLyvmu6Jyi3yUK
8gIMjNHCYKhtxuUyTTh2H3L/rSk/UfWFLYZ2ISeR65MsNKJrox/b9pjJjvynLI9EfxNLplUi8k3y
RxaaAFugvuj1dYrvWfYaVBjNj9x/vtE29SZSjjplTXI0u3u8XAb1XxI72IKjej8Pri49VOk3SR5x
fzJ3jR8kngQgyCxtawOrRHbm6NQdA/2QKp+VsF+SYyCestgNFq8Zr8v4h/ODeRM7dQL6CghPYk+5
i6d+KA9l/O3KDHEVWu83iUAwKZJ4W01vtG4ysKZiX62pJIywmsB/FqfyRozeCEPic35fMH/SNNmq
+LFCgzR22Q2HSLvTk120nGML7gn5HWkfMo613rvkaDVODLFBu5jjsGE44uTSh1XtRutjyo/tRMXj
Z9ktJ25kQNVih4yFt678UHBAGdZXrXi852JxaArcZB+hcOwWQinpn2KdKvE6zduh36NVEHuYLF/R
L+GqzkN8yMbRjuIKde0Nq3us0E/5BKGyEUf2MUAXXr56g++I3bOwXhXxakonshRCtVvrr1bxVONA
q4Kuv1x6fPkz5/rQ1Q7JA1I1Julxfat323Y6Ubprj5lZiDTY0wC2i0ZKViki3YYQYdK/98JbLFXk
OFJAXMlmDv7ldAJN8sIXno8vcsgyPMB6IJgMTORcjXTG1b8JuIaesolJV1l+kSNcYC9j6YXGVlX3
oXpI98H0onHG5+IHS7LNzhGTPLhCYv5m6alNEjyD6xX+5Qx4igQU0fg5Ix4n4zXFVUTYKm810kmZ
PWU1uVr0o/KeRkQQs0ta7Bm3hwek3RW+08ufHfGELy1+nWmNZS+07JqcMn4685jB64j5WApnR0OO
kNCQUxDcXj7Y/1GwPdgrTKNmID/gMnhNOLLtnnGz+hsQDE8Iho/yfqlPsAia8BqVJx6WGvrLTAr5
RSgYtAJzyv/1Qgb+hvhyc4kc2uvBjV3BLXvYU2VGTZy57L+z/WwRRIctQ//kvTJ8cFT6WtG2fma9
5m3Ji8jYk38C4kv5G/VIWd4r7STGh0742KCLM3Q/rcL1PhHvRm5t0KId6hwaVULrt3ykBI/+RA6B
iTx2BrAMcMJG1K+A0zhFwUos3XVpz4X4aik7YGd2zkhVTPFM8U3i6qM+3YquWP+EaEwMNmyV4EaK
QaqvmUIjxiNxdtN7EZy06aFVn7jLox71iO4rueb9ZzjMLngZLFybGeCgMR8Z5K2vThM7o3HIDBQ+
+bp2QFgPowiUjvVRJZpdjsYm7bap5Vj1Xkk+xexqjq48PrXgiYkQEZjYMT19q5LC0Zl9JHej+JLr
8+A8YTs1mkuHPH3UgasJnqEf5+kola8ywkr7CUkJB6ZwFOV9FHiU0FSilbpbCFVLbsndg6Awyu9k
PAv6xeJLaKVdn/lxeAupMSr8d/wAjQwj7xVR+DGCiLIHSFV1f0n7pxgPEUl5wC5jMl01iERVxWGJ
3sv4TRp/Zx5FywkMeyIK3bT5buUdgLxm4qvwJenNXD5Jdm+oIhxJQzHOPwVjZ9Xgdt4r3oNSFtDR
nWWwtf8KaMaDSGFWsdeEj1UXUzHol2HpRrO0bZbFBebD6pACQC+EPhVW/X/UsqD8zdCjrWAvVS+w
d1g8EUWMcc300o6jx2y8C9auhLDSQF/0TeNFi9+IIaT6vlRP7G8wZaL2ZuRfVUO3f9B036zpeXyT
HBspw6h3GvZPieDuiEwnP0yB5lvEp7ctLH+Rn3NGyoc9T0W9kXFKwqXaTMHF2FibzvDZsgrO0Thv
N0U3shVdmezKnAHg0iqnkl8N9UubM5+vVJz2VbXXqDhADy7Ehf1YEjaF6Sudq2fviGuz9iItR4CC
QNM0Mgwdw4uhXmsuIBookqxX6QftZNq2MHVwRPXuWO5D0lh5wnrf6gzxKSvZ6bUXpTmNAXp/xW8r
O2wQirCt/8Rk3/Q7LGJy7RnZE/jWPCboPPcwJeTETEABoiIPrwlUMHX+gl6ZV2cl9JrKp3xFCkpq
D9++10ANGBjUGdWezgHeViB7hvavVT7F/FE0pyx5LWdX6jgfHX38adJnF2RuHF3oH3WWAqAF8utH
BELxNal9ylLB8tv5VgS3MfdbIkzzgfRAlHxbIL2qyCMndTGnU5CdreAl1hg0bWT5Y133FkNHtqoT
jXb7p+tOOtuW7obBoYeKWBTHqXEHxU5CL5MlUvUct+JZTnKv6ffS4I0qMxMHKA0EGnqVxdiWpI3K
m6m/luIh9Frc6PeaUXv7pSSGE2XqVmJbEjZ8Lt5B0CXGoY5OWij6uQEJBRNp9iq6KRKyelDnl9Uq
hZ19I62beIZwPjuNCcjvhODEiOhQsI+kxTsvdlsTjqfPw785QDNaHlb6hWNZrw+tcvl7E83PhKNF
WTXR7qpO7tT4DY1yXiPNI31BAVPf6lnZCllA3B5VcvnKjKdmrDykm25duxqRcSAy6yZ0sjvezpYw
yfQWJcwXoAkE000N//WYwAhvcgcpvzI/hIU6powjlIvB1xlvrpFGUT2zFcJ/pE5pzPu0PEBiOWr9
M4JXNNKt7g7b0XLGDRWSKqCiqiAZDXtuOcIZq8iSuRGYhE3Kb6kgQOzyylPUY61vcSVCmsyowoI6
sDtDQIfRXYhR7GuVH8P9aumR2wQLC8VaukIQW+Jv29adwO/dDPk3sTHwdKfM7tEDcBENL9m6uBkt
dLAiBP0I3izLtp10reZHKLqj+6xFP7CoKiqU/R542kzvL28VsmSJPyr6hoEoMKVrT98vPoXxDdBZ
tooAOhnI8YUIWBXxntrMih0oMhw4Gqd0T/WV29r0FU/4DSvGDsm7BT4RvuT6cVI6EHBUuDpy/Sy1
qb1CskTj0Eqndj3QO6rd4F2zAJtB4isTIEH79ntoTlX/wVelD+j46l5eQCaa96z6sFSfmdhm6Fkd
gE9IQPX/OtCo+fyhRgdMWwJtED9+EGmrARQeRvV3ER59czE1iB5uPP8LIxNx51fdynBR7rn1zIVv
o2n4+/QaNk9s3tW93x3UnY6lXeYbtdCv6bZdLdiNrrRGRzfWgPKl/gGfTcfXEPnWMnfUWLN842uo
MxcCQk2bPvjaquVL37i5kYdggVUPiGM5GUun9mb4DzugNXQgjb9MJBXg8B37ZMcjM+J7WJ9b+SSG
HwwBxthHbSW/WUh21xxCegNyrmqxhaGwqelWfQCYKgsQHsuOQPUmTHdTEtjlgHVBxU41P6bwGQYM
qonSzcJZHeAHda+RjlgVC06f9XaLJF3n1wHzWU2uBTyWIMA9Q2SOQ8FeWV768Fq7qtcn+8grfbXc
V96I7cUbrZsyv6gWTImGjKt0FxEvsvhXJlCpjF7aHlH34IJii0UBWfrV3vWpfmfAMT3OexKoC5Fg
J4IBBpDQXmBsJPTgfiAcTe3D6qHM1G/Ji1pdo/l93X2G9FUuD6oHrC73SD1m7OJTam7MIeUNqDHF
vkxb1PD6VjkqapVnOJxRKLbbwF3mvR4IG0HkDDE+9emiGN7QUpaDvkjWCC10idGgT98kg81Yu7lY
sltUO8BRYnEvpxdV+CMMHwRvCgw5aMo9Vsm/uTtJ5Y8efynSjHCAjEIs/Q8EXjyf/5H6t65IDghw
oOHoKakxwgmN6jMungVkIGX4hw10EwG3mwKPcQa/OXFQL05uFgpLlMtu1UdOEamE8v9Qjqj1BfUy
injuNhON5n5xmLjHpx7QHEIp7EzE0U48C8hCGogddJ1idHWwWBFHN9nY4Cds/4nTay1eZuU25YLb
8qrUnO7apmSyddX0J7hIZoYHBA57HI8N882Whhd3i4M8inRnW05Y+fknuY15flezbQbmsTGZslR/
DWyqIdz2xUdT3LXpY2kuQbc1sSEo0q+M2UmofSThgo096Xat+lK3fM7yJmITJE7hSYJ8EAyIsZvM
6RD/gMDOFUIAfOorJ7KDd3EzXUxK5F3kVSMhDBEY1hrlsSjpC2JLfh+ArD1lq0GjxTsRmrRqD7N/
A5zshbWbO8Q0fq1/k6vZUsd+iQSbMEroPwqSLLilRk8sroPyIwqwUTvFiYurnLvsov23yRE2IP03
ckCMApZ0KzstAtkiPKX+ozPuVLxAXRvoVss6PEHRuAuCE4ErM990unploJTSPIUH2FXHVPcA+TDX
lje9wwKR9F3dfgTVS1Z45VWnUIGQJ5UFFcYqGKcQHVtIj/9i7RTGMFp93gjYmkJ/wPO7yY2rtZKC
ppfhwVY7cWRBczRZtIHPaAal/ZoU936ybJNktuoWDREnku6Piil8yzBO/WQEhPVmCo/sYyXMotJV
2KviXQUgEUPHsKFf6U6FstMFb6XihvJWADdtwjxmPB+wl1A2TAJcA/ExwQhUcebiOfOiXV7s0FO8
Vj/17SGiZVJ+1Oa5Os1EXEs9BBZJQgydYN0x8TTZdsJ3vaCW4ReXUE/GVftl5hdp0HnW+hlUmUHw
bAVJhhw1Ar7CBG+J0sCBKxZXFoEihbA9vtpUAjOMGTD1JeOZqf+C8Z5Wx0r11PKrMoAwT0T3oSIe
a+tEEjQv76tgIubWrstprRPQUvVrk3/kxSrgbMlcEevO8vfe+O2Nn2p4irIzyCdcjnYp7CEIc2ID
S55QccDuGlAuvBUm2RMmX80bOq8Ar238o0ZveX+7vw/JTSWRkHqSE7uUOgtNnp7uMyDGuQY1lFIa
SE1pPjqFBCrU4GqT3zgVTOS9gtOuk9hIlNieGFjkwk/KlBd3Fhuu1bkrqFGDPcBR0OT8IXBGtB7Q
X/iiPYytjI2wI7D/9na8PiHDCQLZji91Be+ScYrEnLuSHkWMtr7XmLU3viqdwvzMvAOxeqBZ4Ifa
FvUSwzoZgUel5De6j/huwCQekT9aVwRPUWxCRMfFTeObQXERDKMjE2CIqfbAz1jdVuYoxAcxHnPV
Qs69hoidixcZGxy6Qwm6UmEIcpQ/a2rECO+jgY8+ewL14uuN4UZ6sSdZnygFDM5fguxHnOLjFGKL
KO5Cd0X5suNw1z1mRt8UtxyT5o0Y5AYvqd1vZluSfvXuLfHYfbtzQ1gPKzodAqyCdEvKjOHEsw7v
/GWqreBZC4elu0jWW5HTM8lsGuIhUOlOq0cdqOgqHPMrTcPmUAUbnWEMSUYKktgdxH5bdQ0MECAG
/4wWNVC8QvS2YyABo4NinD8RnDfJVw0PaUPXydJoCkca/SC+tBi2rUXzSoz1zQKfgn014pdq+EdH
R59nPpoKV68Gs/5aBn9qSNI88Efr1M/rVIyNJe+BSuIyBhb+NxouDoB08VS9xo2j2KOHtLbqPNG/
/x8w8hueoGQHDH58/HegMmwsfEv4qXjPyulHqVRQSXuzIFO3g+Eh9X+R+hVuGHVcaNGBUq1Ucqs+
5ZvLiuVvwm/JeMUKiWctBCHDAy79ENJ9Mi523hd2Qx8vA0kjAmYB8tvQgQ0PsoFOnHEAxPc4OqXL
BcIUg+ePPPu3QpwF7BrMyRnrC6gQFwUUzVWkjkD9wp9o4SIJFS9PIhyzA/jCP7rYiUHDeqCMaNp2
60pYGlgN2QB7xCJl92OIOufrjmsKMLgGmG5cocbj9s8MfSajHhWXNh8m+m7eppIXl6JrMICcbb7m
/2Z1OGtSZrVOou0WlDIh61xBZSWSBeqeBmPwCMw+ONLVoplhzJoMZm7byQlRWitm729SV11iYBml
JdtT+T1W77hbNkp0FihRDI5BMMXuTCcmMh0C0bwSX1FNSdlgTncEg/YXNXJZqOI+ethL81dd/srE
V/rpSxdfSN8yfwyAtTRnqraguMfMSQdMAav4RkAU1z/eweI7FPyuxXlManTadvnfIH3OOI7zMLAx
miFa/7W8Arkd2339taKLkbNk8UPl42nLAQcr9kSFbxgDP6KdshFtUUO4Q5MBha79zvW7PMQwn3aj
Xc3nsXrTFWxqrckM55eIUsOFFBGT/dOI+4RnXfdbRh6h5Kj5Z2WeYw+wpvEy+SYkj4dQfMjxfulW
8Fi7MTNGeBoWqfvEvkwrVJKBQYa3Y9Z9fysnUMcIrjF2Vc4cLXyTQfIJ0c+QfxsMIKawcgQutMjK
F74pduRVcZs/DWMfzydZe1mCpwI+Yn6s/2lL+DJRGArsQJMJQomNT4juFvhCmKnU5liqNpl+p0uA
8S8EjkycFpVW+lAZrzMiTcO/Kf6EOlzoO2mLNY9mI5f3HADEIQtbQyHK+r3V+oDjsAg3SuAqbFE4
DMruqwkQ6BgdldEjHt1Fhm1mW6veMTMOhvFaoGAJakwS69Uo3ugFQN26CUEMP/Xy1FtxdvNESbwT
uMuCSAqWZmyrnrgvdiPjeOAUfJTI2OYMOYrou8fV+NUyoV7Ezs6U3x6HmBF9LXTiM3DwOnhfQN9t
W5hJPF+CRhi0s4gG5yAQnIfWTUBg6Va+ZHkpiYg27XmYnjPt9Oyt/RH3IdBvOSz0xiHyWzOJKphZ
MlqYZxeJKJcP/L+G6WfAcrI2QlkFDJVzIdSv69GtDecv7HEqE/J0fKbNWwh8SrzQfKvpbyRQcnAJ
w3Kn15ciAr6PDMvSKl/0+Z2ZpEDaiBjQpgugyM7WNsNr7xvuyLQOXgwnB7vNNuUQb9kSOFvrAXTl
+KM1g7P+Lgis+NckZMv+stb19araCutMqA/hd/V2hQVXbe+hfGsZaUrszMMrE7ZmORL2wwEr+E/k
So2KgJU4qj3qe0MrWSCiosqKeM5A19sKvD7VE9qzVLGj31Szw9+LGb77Np3BXmFT29RjJUqIz5H2
yiyeCwbmikIzPzfCSz2DdI0/gwl+ob0op26+BNSK7YcoXkXhUtD8FereyPa9g4PZugx2zyj9Bksl
WOBp1LsOiYdp7obLHVY0N/OPVWtyFydmSpqvWWxXmHCPy39y/mggTH/Wwh1nlMH3PBEZ7uA5Gy+K
sQWCujByQO6ITWj1Z13cqYydShCmWO5lgy1DpA5ZHsP8WPdHNffW3i6yNpZDZCc+VMnVUJ1s9oyy
d4mCor0dhHpX5x5AejIrFEJ1dU8Bjxa4LVh30oT8825AUNQeBpbVNAVtHL+B/epjsM5IktfQdDOH
MWIID4iDpuWM308pefVD5UzbOiZTz8L6kOJz6JhuvTg9yTI73g7K1jKPofQUot+OeD8I3faaJF8C
Qbm8i1EUTGxEAekD3Awh0l79GWHgYYuAO2V+lUzNkTAczdqCrofdiqe9uBjaQSoOaNzrDIO4xPqW
4cVC83CzilWyK1FKqoOQHZvBM9ZLExo7bX7pAnnjE1h+YvxDSiyKthDZJA0TXEIRag/l3dS8ZhM7
aYH8ARoxd4jOgk3rCn+2IkAD79zj0ZgvUfKSTMduupe6n+tHlCPmTBN2M6wu1o4wTnwvlq0u3xL+
fIGwqfcxuW8/VenYk2PX+v1iT9vZ5XfBb9+6PG2+T3M3WTvhWSFlT/uOK1I6aslho0n2WginAwo6
e4c1Z2jAFPAz1z6YuZ3Srq4bLvNYYctUmlgJj2Aikmaub31BAzRQunQJEVA7bA6tdrDYQDRSU9/k
ygji7vscN52ArGGO4CLwJ5KZR91e/taLRkasOveG5dV0+nrvB+P7x4rlnPbJdvCT6V97kySNIh3a
T3hKy7/EWv0chNVlYGrGjITIYq73C9MVurH1voCAxLy+Xhx0MpD0pfy03oXCRDwuDN4GTKwMuGBA
9C6zmOQowZqpn7P+OVdcvpByEQ1ota5FbMNE85aurNqoJZbBKNigi1xQhwhhAnQ8zLy+szb5ag2A
evg1RKJNRzZXojcs3MHXdwO4auoT7tCY3Wp6WDMdQHHW493M9FX6zKjPGFsrdB4LVWKPwCpcIlnh
GNxG+ZHQmCK/pjRDy10ZfhN2GEBPa8unZ4cJIWLEg6nEWNtruvsWiZnnj8kuSr8aBdXNOs0KCrKe
OTF5rWl4DyWvoSJ8hAB1V+Rr/NOOTOVqcUtz6eoJF6sQz8r4XuhCFuofCpIMnDmwNlP8lNp9Dryt
+VgLruqXLa6LPxODJtuk9ytY8qsMPznswow1oNCDhaIdYVIeJhjLaoIQLD3aO9xEYvu13lEQGd4z
Tj3OIRxdrqbtsPB05NymfQvyVqKYbYJrIjC02BT4Pr3kqQb/MEiQojQYY55xgq8H+CpZ20+DKYkI
3+8/Ba09NvqzyTDyy58K+HZxx7hrHO68Bn3mzV9F/2ihTWJNHcuV07XJ8PCDZNkymLKVCL2HO2Yi
wJU2gIrkvl53Y5okGjCbK9fSwHxI+2F0uK+e8mxzb4Wsr06c3DzWfe213IuxlmZxtcX+ImKEsOCJ
Zzhp/tvm2tdaZqyGyrnmnx0Ws6T5lvkbi/uouAXd18y0vcDIv64T2PaUjE1dA2r+mQEv46OO1cd6
+dTMc9yiVswb/AOK4oaVq8XXwiYuuzij/DoNeCaYrK3b6YIC1HHPmADQaz938NrseLLjZb8OvMvg
reKFEGbcU/CBuR/EYdngonMnVB9mCFG/H6u/uuRROdwmohrXCXePxu80vvT4R6w3FmxbAGzxa+Ue
Vy+oVMSADIENLCOKei2mF5mtL+peTfX7G9orz1dV34hj26Hy129HVFnQuMo53PzUNKltxCB6bCFG
2aXmtLcsWr3IooT6pzIcfQ37rw4riT7xhWI+t/g4WZ/aVfDDGH8Zrk1+6iqXu3kK0MJQBesKu33/
NK2dTHVL/Sa1qg0gjj14p7Aq3mMs94RD/0kMoaogdA0TdYXlwOslfLDn1MBRez9Rzkm5rbt/ybhf
r7YhsnqkVuBs/QXvzBps1tPvMNSXSXys038wdXXIlAHVcLwxwBSt2ta5+0LQc3dsMBlq+5SdROXf
u7xUrKHVrIHIVO1Cv9c/tPA7ZzA4soCtGEGB9C8jFFtIv2qYhYqOYqO4wrBnz1P180o36ZrL6m2Y
Wl7V8c2S3Nh0acUHBnmcKstAKImfz4rgUhIDr9A2pplAK43rrRCvgQpERgU9x6c4RfSRmoNmYXMI
vkzpbynoxzw8HKDXT7jQUFxy+6dTvcnv/HHed8sxJWs9ZvBB1wKkiHFFfrT1LgVUx5a0Xj0GezCp
Hx15tvy2Tl2EAoHTxLLF3OcdV0BdnWsygvXwjeCmGbs2fkdQGxP6TXWLmYrVbFbMvkZv3eQBlNur
7V7p5Y2CUF7sitkBywz5r0v3Nc9Q/pd1AX8E6wc5rSuusXjIcGvpn0yiN0N3oGqLb00pOVGT0lMx
nsfCH8IiG7mWDr07OdYup+nsr6pN0L+JYJlkaR2YbDErRK0DSZt+uGLOUyU4nDiFQuNolQzU2J3f
Uyy640Ofme05tAHtQPMU4FtkYLcm/c4cygs2LqF5yVBPaMW4rWN2htlvsNLIN0Xy9B7bFNUHVdda
++EuH10hPDIOXXd9/K5NbmKE+oiHe7UcjPTYcjcfd6Es83moTvhXYK4eRaa7yE1C9lxvXUq7d2Nw
exOso61rFRbAB95hhH+ZmFDWf+h/MjdEZbvO9ETmjYvz360WLBo2ZR9+jW2QcRanwla6e+Mu9lid
zNZrE3fiFePoI9ykGX9rSkI4QwTcLHQbLXPwIsafEzGyM6+Z/IzMG6/kJO9gNngmozEVxgfUUlSM
d8MF2TEeYxpDkeFoelv3Uw6uAbPC+BdxPSPbFI3e4AD9R2o7SQyHW2YzlfIrWN9m82ZZXPrHoGMz
FH4HlRF+6YDFHvk4ouPVyn/9FtBHwH4/cXkNmp3HnYI2sYAhMNneTaJqP+QvPaaLtCfAFG2S7Ksv
rs89BXvDEDentvxRsEVIGxOgkqx8rZJ9n7zo/NRgwD1+Z+uHK4JxFh6qMaJ9ElRYJxDiPWqybS4P
3O6DazZcxZfFsFHgirNo4dhEX9OKnaZdVuYVdzxuenN11/0yY2QP5l4y7mvcFEiG4lThFOCQNV4t
zFzQpSjUs0MS/wutmyzNm2/oFMq1t3x9OQTtKfihv+h/QvGQlpS9Jj8DMW9hryNOHwBOVVH30Yip
dfFtNhR5VIxjKjoraoHQHiL3f7IfWgq9VtfvaeE2AAnWZrXFSWoBbuYKtbdGvnL148jwkndBcvXY
kZaThte//Whwbcpvhk2Pl91RMZoA39F3fprL78KJtprCQD/lHiN7Sm8aBvLgx+IWhJFhKDMxUh7s
2v9MYUepLPOYEq7uIHFOd8xAVKCtpz7j5iXs7RTM1AXmf2WVJl4xq10a3jBB2MvYewfeildTaa5m
d5qvqYerU921HpcFLgeOfaIuJ2qGAB6jFtkMeIZ64Lm9wUEAJvHFZxOHU6Dgt9hq6IUlCAua7eg7
6p+d9PWfOm29dpjWoItsAjxzhEV4uev4Gm0tWx4t8M54Ia2bzpoupLMknCaHUmOqLjWGV2omigQt
u3CjDOooTsfshbMoRRrKpcCOUICB52waJVsFb4GY22rpGnGdSNop/4otWnlyFwgYWGcAUTj4Sbut
7lWwWFeNH/1tRyigPaRO6MQLaYJfq/qOrc852dMrZ/F9lPxaOK+CEv/LaobNWnJ2R0bKJdfEFVzb
iJDTnKhuCCsfZ8iwxWdZHEof1CsN4z85ZvTLnvNtKv4Q4LhJfuL+LBSvaBy1tp2/5/hDo0ytP8vp
daQDXifVq68zHr+xalBmK5jTEPPrdwkCXHjsYaObQ22rjmn9/tf7o8inwl/sgkzRGWHx8uFQp6hC
+27dZTswQyFGzqDidWbxC7dUvAnViXsLKfB0DGrnYPgUtC85h27MkRAB2p/D30T7EvLyYY2/Zc+I
kLv0hmadMY/C31oZgq4Wu0v7j2KXkVpPD16AyEOIEsZHzzm9aHc8w9xQA0IriM+KfBGHQ5x/gjfB
TTNxNcxZ1l2R9PMS0LvFV6YHnANZB+DjMiqf6/CkLdgjKLt1w4GqQWGU7wgp2yaXfIneHy7p7pMb
WvDqY8vgcjUOt5rRTsjyazAN9RZLAJE0p8VbDXaL+d2KL3QzhgaKwxtRnPAEVg6cjJDEkMIFYNGv
LK2ecPI177V6tordWvxMxW01gWE3Gob9HN103Mmd8G3Nh6wWN13+GnP74EQ47XVY3gTKe7WdHRWt
pjaO7fDeCns9uVvZOVs0pFFW3nhHXiQhwEjYVwWuH6XuC3xuyUJo9KZnmRLh2rcTksSxjv6E8Tq1
7wruPhWI7xXWYj/61bBNSsqSYza7zIZyCzvBMNsFhrieEZILHBHxTmqP8YjdJtiG3WURqXCPhnnv
9Ucc/cXJ28goocfehXy5XqEHF9mixVX5e8yWz7lKyNJlCfHBw/p36Fwm9mwY3y0GxT5nd66vC1d3
cYdFctOVqyC+qoz2DMzxq+M2ax861XkUndeZ3NoMWelri6MxVW6h5Hemb8zb2uUgYUr+SBms0FF3
FakD/cr1Q91MEZE+Y67I6XGXX5kC4HWibZsIv2mNxHT4Txd8ENYSpmd03hrA8M4qP9c2XWzvgfH4
/Zh0LtN1kSu0ryZGbu7/4WWb8VnciDFO8hHQIs7873T6Ls9M+WNgyNRelf6zjpDW6/kWxl5GgT2g
iXGnzZs1ttgDO4itg7JaLVxIJyVenOZQZB9N9d4TsixfBx6NIr1eq+jTKE13RGPnEi5mFL1mrO+5
BF0q8gz6zrV78lpqme6IxNRsgYhj1sbTyuYUhrzdEIfDf4Antoy3G3zROJMJFBJu6f4i1rVKAdJZ
r/ROU0QJ/iQ1Y/RI2hJGizUoX31ZwATMrN/URGxn+SzEN6tmcs9esIrNI4bwfddeq/TUFtui3Edb
qlMOgMlD29BTdyY+Bx73P41EHX2yDuuAHN/mqqwoPBApJc+PM6kb9wFiwWrTsPm+2ocop87SfIs6
UFKHabTKNXo4y1+zhNomI+UOEZmbD6eXuWTLI6izjn76moIObZCbgykxGBXiSG7wilGzqaUvRD76
kdZ8mc1EKfEr0dwaz4GbDyfjR+nW6wiVaoeGlzCKCrl7WSMRtkRnTi/u6qgjnDQob7GCK8av9eds
PBXEAjmtbFm4DKwZrXpDduVwxE5b29S+XINDcz0wG5mKL5jFzOZgAfIXdObkElPhRj0y2W25eeTa
qRTqcEe54m+r1jspseyBgETMZSRG+0eHgBVlI9U5VzYDVecX0eiEW90WmndTHaC3HJYnn3+VHSwO
FHptMR55D9hCG9qKjXaRrSsIk77/LcXXofkohP16TSbkCmRM7H3MR3XIDFur1zcK9TckTj38H0nn
sds4soXhJyLAHLaSqJytYHtDWA7MOfPp56seYDY3TLctkVXn/PEGfTBXoHlajoaq4KWCxJErsHfE
GRUuRUl+jN7ZzH79inEn3hvSti2xriCpwVu4lE2WETpweRwpZfuQOm7KmrhOLotoQQDLcCE2X+zA
FqegTdqGAjHs8TsntFMBG8XKous/JaZLGGcqkhFs+9ryX20wpnCQde/0T2ExnUPGUoJmbFE9Wh5l
7aMG3yHSNLtmZESNLPiya+XB3OaIjjIaHxuIGSLCesTplg1wQr7ZZBvbZELtXaE/URWO5feuaWka
pPlH31T8xjURcP/GAKfaRN6qhTj2zbdI3gtJYRGTWgsrmNYnT7sG48lPPw1ywqdtLNHpivuGhseF
h4x0HrgVSXgzzBHqtkG4JEiOhSn3s9/vykSxUpNCQlkcRhCo8EF8LUV8acYryFgOohpYl5aOi9lv
x/SPixrZELjRslwHm0E/J8W99HYxyb6kTvMV5QuMv/FAcnt/E1LuyZPodXi3gluofzfqbUK2R+9D
7obN2kyW6nfCZrdAyELLk7cwCQCpxI45L1CG9ldL22vdKogTdOLUmRDjVWl71P5o5LHvNBZ0Gdet
Fq4SlqYQ4LVGUovlBMIo85uVqkyYBtG8coxvy+LBVxE43NqcL9VAfTiy2BE4Z3iUKID4oqEfSBb+
Y4BhFQTy7wH6lPbqcIv21alfIDihaMCC7Fv00Hh4s9ilIAfW/qrrfvviHrJ+2Oa8SG8R7RihcUGc
jPd3EbHx+uJ8Yqqu5Jmesyu7rNmkTQBigbQhMmRwp+xV0T4H/T2GOOoaze3pBhmfNKKUckgiy28a
7DImLXdcaPnP2JQI83haaWuUGLHlGHhg9iRspVRzktUr2tPRsrCKhrRj2/a04Vmjn/Co5hcoEQh/
Bq2N/YGyQhxoXskn+9azNqnTqSDkIxDcTFDgJi7eqXAR56uH8o84x/mvhJ5CT7485TeOOJMClB/1
gU8PlBcV396s6FXuuVFPiKCa+aAVUMEdavvOTSxr1ilXrcLPOVytfKPZF4wJFVYHXydr8ZoN8H6Q
IBbN6XfSxTj6oy2RSUSyvY8NVxce7gWR+CFKIYnCzn+fXKatecddirLAY1CTVEd8gLDPXH3AHPAF
AhfUuXXLg0rXtDWepaWMo8tNrQ81+YOdN6MncQLEQiMHvtjdOqSHKkFB1ZK764MWUv6KDjlV3LEu
l8HIjICcsqD9zfsJxmwJyVUjrtSlH0ouqf/wiUTg5udz1aIlwW9E2m9jNDdKy5nZv8VsqJiJJ+Uh
pkYt/KR8bgYX8oO2LK9YQcJ5PFwrmGwh6EqGI+BFi0Ck+cmnFeoc8UU0JU49XSVEh3SY0nFTgMNv
ycOQzUPhoOfqDiPO6zjDsU90U4ZqOcE0TfECZ2DAyQLXWrlEv4gZLIvX/YkTBlOTNz0+REvZezb7
ClCucYkuCm5vEsAA++2Fwwlf0kjWSSknQDLfDMLaXc39Eize/1BQ7dK0TFgnxgc2GvVGCjhvufTF
0xYwnDvDTwLu4gB4BQC5pFZ/exOwNjXzGW99QM6SsI0QqlWxhyAZ/ZBizvhkPRTHCSSga6yZ3z9R
cEtzLiOoR2FYgTLu14I4aMJXYwmHqZ0+aro8e5iMWsIaw6teT0I2D3WIMA475Mr0slVnUXxKuiH+
NMubfxP0htpGEJbmZYjfB0GWcNYK+LbCH5PsR77FfPjiWefVBewg2NjemLB6FVd4EojLVSvhLr6y
l2+B6TV/XFY8RKFbRyOjvTrXUKnEmDfHAayDCVWt383xOK0ol1CfFAKtJuMggIwyWXkrbl34PSES
Usj0aVFkxFyJjoSwhavLtt9C8UNw12dEwYGZekuv+lRpYAk0NJck7lQYt86tj87F/hPtUaP25wM5
xg8rOvOlLQj0IzYZ/A6S6155x27ucQ986cYL2J4WDlxcO9F/G6t8Co6zUJTJDXt+HL4/8g/x963F
oREgLYXIYthoaCiq13ju8ILBe2rW1g53gwFU2YOKqZ+jdk6ldp1bFoqHetWr1B16ZJMjzzkDGy7Y
i+eKzVEaoE5cUEs8JRutQDnPw9HZdK0yeevlXf/qzG/hrDbDZ4bZj09GhtNPxEnB6/koHG72HJEQ
qxkYBymu/KQOQG996dAT5flOnASVRRKSK4p07fGl9nwSMbZ4upIriRsYxZL+kuKzY5wj/Sil+0L+
s2jxEXFG0J3+e1z+DJVPpgzPbrCr03PNXs/ySUJJuTXiW5bi/l2N+Z6RGYA6lFlH+RxTtOgxrzBQ
Du/7vSwOZXlpjW+bP/g4TZsJBUGiCNCrYhdpEC4wAc+ceasxZHE78lcI15TC0ZJgCd5lG/rbkrcp
uBLkEyFUbnZedxHl1AwjlUvbkwrPpJQEPCDr8TfT1moxBHED1IHG2q5CH8UU22r0BH+F0VEyMpJF
aFOsE9eySg7KcWXLEkXlDjoQ0zU5LvgVPFGK2TvsFcz2pFwNcPwNw7zMcJXPv22BknO3hSSIifcH
FmxEa4ugi1KKFgqRG2+uIDEhIokh7MPycrIDEe0lliuUXJOTuchqK6qHx1BhF3mQCmdU757y0Wrb
vDpD1OvFFceM5XxQicvfLy3HiMWjC2aaPHfgPqkiZ7v0sg7z2Ti3IZi8/ombEOAYRO5T9D2DtM8D
JsYT/uESmzM/My25FJCAEKo3w5T+abyNCUjuWKG4zSHpYrWbOXutraGS2hlrkEn1DROwN2EV2hL2
PYMzno/GwUTaBsdTq+si2pPdbUhLkn7lByWv5PWaNtsv0lCeSX36tJCCJutsg5tD3RM8KJYjTMYj
USmIO5tgaXXNxgmveo1orIFJXyf8iD0XJ65ZuG63Fz+LzJHPcGd3IKCo4rsiwdy76OwP1j1hPcj5
lsU8rFIGMEgfUrGO04Cx+VZLb8RP9Q/bO+LQ7EMiMsd576D3dqKZY6L1V+lhT9oF2l3XAgkC4vfo
mtWwPCxkf6OXX630V0Q34PAsP3doOXyAcgOpoAITC2Tg9s3BsxCWH/vkS7WZOIn/rMFssGsKVZXF
YFuNv8ymfI3suxC75leRsXBpB8ngl6i52rsQiIVm+ubq8X0kn0GEUgYktluSVJ90f0X5pqL2IB+L
Z4usz6FYnLm8CWlCvU6wI6MWLKy5yJF8SCsHLyQqH759vEHMaYSXrFWvoP+LXJXiV7epz85xjH4N
+AVnrz77w/QOkvBT8SeN3d0a38TXUZmPPjwU8DDxyqlWuorNbJuN+xjQVxP6U7hGU7bnokad2gNU
9FyI+bMiOUnijsIYiRwwC5fak7wJcZwq0hbO2SHHhehscORHZuADOf6rI/bxxJNrTde7UmzINC2U
V6gxVjg7Sf6quu9WA32k11fPSOytLW5TKtwtJKQoIv3g2yZPjGsSacpbIq7jZqeWV089lNmbh5DA
I/BLULI+V23PXpG5hASitTPMX4BWv7gCZOjc9IlLnwcpsMi2RNajMZO/R/uLTXLOlZN6AH7f5vhO
m6kh06xQPSn+hUhBwjOM+84JSSoACEK8KmBPv/gT32koUZeIQAybh6gYWCUbjme+iGbYysCfOCpS
lnljrYfLtAS/fbel98L5M/Udp0IuPT10FVYhz8bsyScjNbT3ssQl3TmPjmbBN08rB05XWP7YjUQ9
l7CtaGjnUeaE/kGz6EF85dSmMbsUwXWSAByIw1kAcIGLS4gSW9JVp6vCpqFR6GlHaB+jm53t+ScG
BorQI3ZMDLb2VCON9zabaZTCG1YADrOw7LVSb2L2X3AZazrmncYSQwVB9ROmKMdRdDA/JPYhQXCW
NDtYBpJ/MkDHSKI2KabxUOa/Yl5TuzchY+KAD3UOtIPW3CzjL4RxCJoLJIvnEwuGlNA+h/0+8C5+
fceKBuDteqw5ZkFPKZNh4H2QeScUKSCLEBNcBXH+5XWHwDxo7bkCCEp/YjJNx3VdMVY29kKrw3mq
/NoLIku9HwSa84R1MwoLlDmE/EQCEkDubJzQS4qNt6tVbFSY+zKkmQ2C57NKdFYpfWq1Nqus98H4
mKZqY5j0mGuTm9noQ5IbEd4YAhZA5mmJfx0lHxsFmvDMuFK1hOGg3icVWDX59gUROQEvQzw5kGu/
RfjnGDe1usne3fkbl+MCjoUhspnBLPUC/nO8HbN6hYOMY2N27YiEfQFwlNvIB1l0DPiBg4jBCPE0
QKyJ+DDjp1MXprbFJUFHMnGc5h6iWvLehXrd6h7adFWNp/DzTZxYavONNUss7OzDUfopBa9gfPQj
Vq2dhGibl4OHUkUdXNsZEwFOMqz3zltY40w6DMPFGqN52vfzO2xd+FejEa0fSXjJqpDcjC8d7gyb
LiP2G3HhiEEw9a2Jt/b+UDOSTkq8oglpNt6y5k2uPgEWmMOWkwYYtuqR2Ofye8jlPN6NXWNfSq5o
DdUeHkSU61zM0qm5qvIzqH/seB9kLhrdfd+vwk4gh75rLqTqLXAu/Cky0RalPkNsQmM1UNKI2OxC
9jY1nQTp9dDmFVfTRlG3PYnlaHRJxcKuwX02V7irv8jYDo5yf/TISLFgAiHCEUhQcPhe49nkohL3
MmgBEq2lnO2ThNxdzjMCPv0f1RoAzzHm8W4M5oUgQX921hHASjvtSVJQ5WH2esneUS6ORcG7A7Au
fVvN++TcQU8buBabDWyYjhUYiwfy/0jSSw+Q2FfYOqb7WG6kcd2ptxQzW1TNDAoL6gUVvv6VmWlR
f6DzInCTMK985bhC5TEp1xFTJTC72jhzRe0WDmR/ZkALH2x1h7lZj78L9WWxTNBbGfC3ZmSPYfNX
ibCJXCII5Wif1huUTF2xi6Qj4dizCjOtss4TtOqclgZ1DIgBxfeuhc5c05dGuPGyj7p1ZqPjry1Q
LCH4bSj1hH/mgxNjV07kgPCaI2aQngKzwu1AczbaK+8oPglf/UitXT4RMAnrPx7oGF/UtHeZ5G8y
elnOzjP3fL1jcMb7gFaZojonQuvdwEvYEhF2sasht5CKoxTTx/ywULeQ0T6LvY871HV2GRfFnDr0
sjhlKsvWSfwCUfjUZARpC4he5Q4lRngwzAZHBsIWa/ge1iHwEcs80tgzcPI8JqmxlM41ng3U8Qqh
41PhBjb8wizTFjT2JbA5ZzA4zefOdnhA0i/JIDixpgv8I9WvKZmxBulRvv6d1UeteJv0zwAJm4om
rr0zUKEFkd6Jewv7BYNQ2Cx1XvDy0CzkuTQBkFCUoBGt6RDfTFULTh/gLeW30K4Nvv7IzUCTPYxI
VOYqALh1sbXbM8zVnajdmWG8avmQ4Sdu9tT/zNgdxvKhonUUd63Kw5jRRt4aSNeBqju4dbQJKOM4
TEuk3lGxsfKTgSY8XFFMwdAAyUwsIOxNsIsoM0reUhmsdv7l2LR0c7jGY8XozfbufTrRQeLNBbZF
a7cg7iAot7r+JoQrcvguPlunx3xU3Zrwy0nxBwLZVcTOLEh05Wb/HIuXYm1bgm+SV6Wuh3EThvex
f6b1u5T9Rs0rM7iF4BvGamNxO0UecocTaircR7umfObg0/Qx/NsWFZXE7kNfklvMfMzdnpdnkg/9
6sfG05o1twksieV91DMInJevnPJyZ+gj6OxnrH90aJvk9iXnVAvOucCz8KMyvUOHVCTYyuDxkb7n
5Eaz+lva7hRiIl1ahCOq60Bs/+c6pzz7bhtubhM4kF8oP7VnLCvFKdb/Wtmc21gJv03kfXfLNVzy
/AT56wU/Pc3kJGeIj9Tads6txNhC4wPoyhfPWVkiSbZWXsjeyMdQbwU4ZKCToLGDJYuiQ/QUo3ja
UQ2Uzwhl+Zgc62xrFoLx7saneBGxfozgmBiYFdKo2EDozg6sV8QDISmPEqa103/4Zia6VFHU+Daq
PRWPxFIpxQ22U/ODlq6i6SRrj0J60/A2xMzHyDFgl5YK4YiGm+4N4z3PPpLpYGkHDIVV/J5yhBX2
BdUN2asrJgZdXZkWAqNz16yH4VxYKBecZVzcqUDIUEKwltdkbv9vxYIg4bBPk63A/xuOJ91YisaX
mPYRt20+7ZzgSetTyCBRkrbmErFUT3EJkU7SCe/BiNWZicnZR8pb1RM8RG8gj53QiQoukuPLnQzW
FdaIOmrWav4zmK8CbXMM+Obmbtqeh5yKlN1groWTL/rUcB/j9iVK11sJcXIcHIZuJXUrp4NoJEUD
ZXHhnxskUEw/39Z7vPO1nXD0Kw33htDdbWx57avrXp9l1UqTX9RjOA2FqfMS1Q4Bu0vZpoHknsOr
ICyfVehfgMojdf3LrN9gUhKHNDye1f3m/hu5+0BuoQyDw90Q5m+2hSAVtqJe1g+r3kRAbD5tVlfL
OOHUSF45ESQyiDgAVOn/QzYd+3/dATikfCLjFp3mY1RXhsqQws6wbKvPFPktsdzDEaK2U7c0EMBw
bBDoImWAd5oXjKZ3Gn/mernWtH99wO0vIxxCUpBdftgwuyYRst8ewOIe5Vw03FWmHy7BmsjIOIbp
N9dDkN4skn+kf5krcb+HbUVTFYH3KquJHK2bLx8KHmITctgacGl+jKAZFhnXSnVBPJXK60wWcapS
vHeWLDGNdbCIaIw6m1V8muv+X9UdhTiARAjk2nxO/66nk8DAouzDontBeJomwnkNbG/ph9GDRGG5
xvI5HdLmmhU3zyDg6rupRIDVsUCkboLa1TrZOy+7OGtIq6WtRX9QcATUTOMNDpsgJF3s1Oh7ZqW0
5hDCmISLt1jJXzIFQcg3HJH4QPgPtRAggDfSAJLhp/B2NpM4hQwVKJLMtdNA+gzkesBOM9llqFQO
VUgikcBEeP3RKuKj5fNcTuZpIF4I5WlhbvJubwUEvd0dpgJSBgqmOEflKoDs1445Dza9tP0WgL9A
v9eCjekAZ2KdSQZ9FebXNs5xR9JiWD+JEvPSl3igSxo9Eg1gyyUt0U7ObU1KXJAB8dNPhs8NOE1k
sVYjJpF675fAEGfNfHfqFy/9PMCsBNfNAdkgDtWUz6rFFLBq2z8fkzXDkkP3LopllA64bgWbmvlv
FODNAuc8KJtxqS8dH7t8jnaooSn38fst8/9nM0z6H11oNSrbrfofDw4MleSiQznXy7ve2ZI+HdHk
lCKqdn5660/8DCaZFh4N6HV9qXNgRtdjRLyVCzSP+bfYO6lBRK0XgVVK6hc5ynJBj/mGLCJ1JCvH
4ZXTVqN+GaT7RJizpT3GZOv7FzSKtnzQNOGkBhLxd6FouVjp/hbcblDuTftInGftID59y+Wj722K
8GABHs4rIuQ2KNhmTf4Tc31P9bXUXV37tbK/TCOegc6eZdN8RuXdSV6qc5Nngeu3Fxob5uNSozT3
Q4ZVEDpHE12DNdB15+SYVp9tS2OziE6yItbSJe46L7t3YANKRWEkj5HGo0Hkwty3zpqBEWPTB4Rq
LhAtLwh+4ZTFyjL5bgsmBeYf0HrOTKA1K+MbypXMGjSGpAEJw7jp8iJY30BAoLmocugLMA+WfavT
a9J/h+M5V3/6UN009bWpNChl4oAo4dGtr6TfT9mxhqlNuPUmKIJCuclvJvoHeqPF1Qkz5r+J5KvU
fBroDYc1QdI80kdCzrTqzc73HetD5RRLAm8IyQJGFnuK2n7rGDbGp8h+afpV3Z0os5QJAsv3MhAo
YJa9MLB+RD6YHmell4nwZYPhi5cyXXFfR92xG/dTjd42IeGYVwrcTCYG68gRYDKDIawIr4Hxx6FA
Zoqlr6mw8fxfTgMEdb8TIo0BUJdBxcMOqf92zMwT6GEP8RirH6QNGNCQdc1k1+9iysynDeaCefiX
0FEePjsPSut7qDcKZB0++N4tkOfpz4Q/WD+P4UtKdyqHRU/E4PDWgaCUMtMsUQs6slsn+5G8c2Es
6wk5EuTXXnhdVUw75aaTuK8tzuzjPxmVdAM9mmcl2ZvLNtmp/saWHqpBT8wKq8YmxvVloOZoeYGS
CyF/WotiXoTSXqbwlAMBsySIDA98psIJ0MuE9e3p0cr24Uio6Ap5pEviRNY9e6zudbazlD1RcVVx
sIpLOyOTEC0C8TDFTa2vsP60CTcWevNFlC65Q9FJNT2N86eR+0VuKchhdoSoJu3uvWVizMtbXb+P
zPP11aquDpeopq7JDkwB6WI0OgKoKqWrod7pB7LaYxhU83T46HQOrOkbml+EdjeoZZDn212NE25L
eru5Af7uuw8aFua4FDKgPoAJ3IGshFp5cd68EX/BOkIgPHQXy/uz9cOEPrroEfdxYsnBMAuKk1ov
Cw1xAnPXWo92Tnt2hj3ZmiPEO/ntoJlx94x9zrv6aLPIq3RMdOHJBK0vsgb50FPTNlK+TfWjcGBP
1Up1Uxfbs9As+EcJrUMkRAXsF/EyzVakowvfjDY8LWDWmAiKOZKYHNSZrON+N5lrx1yb2VkpDxFS
LelsssEViM0fhvGpjNdU2mTOziC/qwYgVeqlFJSkQdkEbKD5wxLYHBkJ55n5qXAKUEQu+DLielGn
Wtl72J8I6Zhp6WEqtzGmkgTtDqu322sX++vfBzi+Yal16f+LvIPsvPXdF0kvXDGSd0BanSnI+5Ay
ZyuxMunxm/AzR7w4MlbO2nsqzleI1KUmFplXgpOxX1oGHr2dH/yIxLmKZIB8m+GBdLR3v5ZX6Lmd
bU3DuEf2uWPNC7dNT0F9LWrhFjK3LVaOUX3q3ndt/yKbWTQIAi3k3uJU0ZsTNIgdsdYumJFJryLG
VhtA03EsKwQi0sLkoTjeDhpE+bXhhTH3qf0onkNCeqqFY4j9QiZij287IEsnoI+kRcDi8VgOOmkZ
GE4y/qO1t4dtMPz0dgk6jYOGnRWLGaRKRSansFCnu9o+TgPy8AVTacxT5a3Q/uBK4u/WmBBgN0L1
zVd2Ogu3bZxNyq2Eng+hDOm4/Lx5QKwBxU7zztwq5jYFcMiAx1pws6Knn4w4QnPpp5sct5u9F8do
7bjKEnrmvRmfUbuxWY+GG1mRiUSkvQGtpEEDTCPH44H5JQV/Q+ufVETWXyAa5pwvsrUvaHtYoDzu
rA9PLOokQEE/uQ5pyDK5sjvtqoaPDH+Qhe0OljE8k9o3hseiXdb2Aw0NsnteRyyt1KAq4Y10aQfc
VA28Y6F+ibIWTqCWUYUsgRawlPCndLhI7VGOH+hVFwE4MzFT8Q5ZaWie63mwxDJuYDA35qO39psF
SJ24Zmz9GLB2r3XbjeITM3tK5EaL2FhGCSNuiY50TQcPHVeE3hKeiMMVcbRhB0iEiX38gDTTQiId
mMbsJzJ07qg2OevGM8l5lSzkwPEpSW4IKcj0VYkA9QglsPaBIC5iaHhSqRiSCRP+pxcKeKVj+mWX
IFZseWmCmYBi3MegEcp7HNs1MVAxiqa+WlsHPT9Yizv7oT2b3JwARrgSzDLU56y6GCx4S6iGVpHZ
su2Cm43kXXIWvUer0iciw2gOIBlexC6PpkwFmFWPlQFU/miQPvhrSLti2IspHyeqxNvGG8/DOXVb
adwRU8vDqJGpR36aYa0fn1QFkuso94izz0m3ykXCFqlEzj1Jl8L9V1z7HK5ow63x+uWTmJwbyBCv
DpHZ5Nr+C+xDrkuoLUSkhXwml4nUdoPhTN4CVlbfsOcZFv+cYHvZ1l2Tm9HQGqoMZszRM1bJJbl5
LM88k51D7dy6iy9QJk+NfHCWZ0SM5EX4xjPnDQmm7ziiWK9APUrKJ244b5EPhzHYJhXbs4BkSVLq
TrWF+GGl0UcN4StTVUP0PN563NVKu+LXJpGmT59jdLCTHRJ0j5gDe20jdDKvOEfmdQPjtvfRyJMI
nmrbkABig5LKI0QGeLysHqMapBdOJCfSIytIUuYXACFOUPn3DPfjokEOI+BJJCp9vJrS94zAO6fe
heNWGJCV0hVmZtXeFfUl1LYcMoWDuJMIGx7X6l7jz9V3KUO6TH1lybqwdSz2NNQDI5sV1D5Hldpd
6OIoxmveRvPJh4sUwRSQEZLBeYFo/n9ptMJIxLc3kDBKkHrhSg9cyl21mm4kRfqoTLPhrdKJK/EP
YfManFUnHLPwj/4ro/+8OJnplnIYLJL4TZGo36ZiIYAXL11IzPjqIU6ePaQmQQWqslLozWTZY1c0
iKISYv5RubXGu/BiRZ85qm97uohtzgqP0iKaK93BR2blUwry8MvNpKxt7z48MkBX6SR5b1W5s5y9
bKyiCJsz4ZjNiODimgg1dwAGEz0fBAvA/A/ad+icTYjm2PqIVsGKpMMp/CkljrbcnA/SX0KmX74u
W+IcEQbXBe4955rJO/qxG5R2UEX1UR43jryQCYUYhdZPObTN68DH0DCX1tWZ2MN8vJR0+Qz6KUoO
MhJb/Yz4JSmbGUiAuH4jbcPLW5af9NPwVccQBj4lVCJeLOBp7V3hq8zrr5TaQZWhn1OTOLQcgQFo
b8lg6OerhgVW6CelU43QQ3oTv2BLkkAqr0b76VNlGmK9VFMkLKQixmsE6G2FtnFcG/FSUh86UAAl
KAJ4KfcWUjIWIQufY7ChT27WsASiPOtC7rLuqQckwnunKF9p5LgODhYIbHsKcjcCBsETu4Qbyj6Z
C5Ly8qcUx3ObQxRgUgQXCCSJ+zzFThmOK6gxrlIQnFUbrukN1qoL9uaBjd6uXuTwCSW8/TaJWaWD
JjWuQsc8ON9ixe43Jfkd9afe9m6GXfPFW+JdunbXpQdFuwvbMIitH+/MYavqxD8v6F2Zml+9fG/N
l4/aIUdsq9QkMAN9GOVy1F3DfB8hU4m+C9SVWNtC4yrcS3q5kPxD5Ryht1c1ymNoHWIKxJys2Jde
eQe8t9AG+KTxQQJzhJaP3Fj22W/Z3xmIkjcm3agh91ToesPwr1GuofdIf6fo9KKJuF+i28ym37xj
rRFy1l1EeUO2ifi8ZOqogN20dluk89rBBSZDVm8JpiIREiQit88TlzY0IFWb3YPtGMzOTE9kjcQE
aKLZkbMTHSXLhId0qK+ydyDdT2i6yFhjjuZfCxGvLEFg6eLgUeOrEKOcpvKKHUQ6FDB0gVnGQNEO
pfzMpI/GueFgNgAe1Lcs+KgJbTVv6AxacQOHOMvRR291m5aHuxxvWgENmKhpm0tSbjOkM8QW60zV
4yuvEaE6C/gl/7enb8UiyhE9j5CGExHH0GPxP1EzOkQcOXDUpGjBj5On5YdHMW/I8QvCn+wPVKv9
BpDfpeNhBNNq96m2KkGYVYbO7zrY6gVSWbRdyRr2xzEOhEvOmnIr/Iqw1wLRZsU3LxURHEpEaLH2
0KpN04rcZCNZdik/EB0jf9XCJn1W3ST+lyniR/wDwzr/kNhutPRHbgqCOXtY2XumiFhNiADr1qiE
6t4sX4VDg4zjPvYBkaM8n6ts5CYZwr0jArhQcS3jDauCh2qRhT48y9pRbXjdMlI+9zYhEEAXgXEQ
hum4/hSPeezyr5e9y/JDNrKaQ2IQuQh+XJ2IcRfgphZeKShgi220s0MIbs4UoCFwIMlKMAuR9qs2
17Rn0YHCRrQUbBbFPsyOhnXCuEhV7N2HlWOemXclK5eE59diWSH9ugofknZsPLSJPbT6p56sMh9y
KsQIReE1EQ2SjhQJRE7ZjyacC6BXmf105CCpeyA5LbwHxjWP16a6LaW3OkdbsTVQupAcaW/tFKGP
5oIr41bkzKijXdH9jsy/aXRMOpTgGeuo9VXFHNLlZqAmiLYysWFpyleVZsTIfCRcfRYlWh2EKWlb
ejhiL/EelVl+qQpcJ3XYG/Rg0C49zshoV5lEShUVH+Ii7/1bZdjHWor+2qr8pLmEu8rP9IUhKedp
Eq4jZsU0k/803TkH6fRIZQKoKoWQBvB8NUI/Fki7hou4KjbUPR8Vaz3q+aufPnvaJG2+XG2gl8uX
jiZZ8lNuPuuUeLSgW9ngOUHp73Iy7qM0PVRMkqHcQqkqd/Ti8xYXPzEx/dVGSUrsKtJC/G9ZTO8G
JsuS9Atv2veBymWKDaTU1w5kStvxwFUxh+a4ZLVeov+fq6F2OARDe+zk9mg5ysov7GuvpjKES8v5
6xZoA7VAQjeDIbSLr8EwrSRFJ27UWckx46Y0nFS4SCQZdu6QTGQtu8ZcDuxZImuz56yp5ObH1iOo
ButiOYLbYZdI6D9H+OagGxvTfGOF+EUJ+UNmHoA6mcW1VEmKHcmiMwfCFwc3ykmTscZVPqFzoXvW
s5FeES3p+dWqmGCAoaIa9cVhLHX9WknpHNTGbS9LhyTI9kUXUhw2rRNkgi3CB8Xn3oRFGNOe7jWH
lwrpj5ou20JbteycJQGvoc5unMfnKbXvnYPVozONczH1hyAqVoZPsC96ZCtRFkNZ0fxXsNBNaA0T
hI/SwQy3esoTwYSV4ntjBXPS9wT3yeAPRx9TEGmbe4MMATku3cYiU5TcR0Fj5JFyqR1i2Ogoo554
GfMahUG573k0GEwI0FPptCxXUW5hPCOWiGh7couXnU2QFvTFpNBc7xF3UNFFo3BTKni+7W6v6F+S
/JoIVCnE2fOjWATYWFQQ1ORp1ZCeIKYeE4XOBRgzKUHaEun44f2IsSRBtmLA6w/nKAAth1qKUBsG
BmsSysDYhig3oP1IbYS30MGN9ejoJO8Fe9XosDlTtDEcpQb9A8WQk0k6DdFaDUZnA0DVhCYeJ3Ri
DZnPabyIWjacgXhXaPUi1ecq3RQ2cWEjd7bKuOF8OWiXStrBFKSEPQIF8ffobFiF8+Ex7LdF6wax
MjMwXHEC+zK7MZtmOC29aTcmH+VUL/lBXWo23cRAXjcx6HY/egOmBEwSnWxr74W7DNcHYCqT8gJp
klbDrXN+WPgVBrGNBrfAWFsKHWAwl9TWMxF+dtOVoTuNHwUe35YOstBCZAc2gQwtlPqFH6SrmnYH
m08kweuR0AEw8wDKPNmO8NhZCBHGjU6Am5+6NdpOHSBESuU7iGLLsSg+3knk2lCFIJGBb6GutnQ+
NrTz4ocLWWiTnPNBe3Z0GPVCfskfWJiMKhF7qJC0JLQNQozRaDL6SN6xe4zMVC15eyP2a67rLl/4
veSqIXpbb1hmSPAmvAJWti4C6McaeI2lEmF2gUQhHJlKiAZS0bNnCoGpmChTQqA6ManxKFXItdAL
kCCA5qHjM9eztUaoV+HFe71S3LQa2TZY4AAG3dJ8qwp4sPA3J/jYBMNQecJFupfRpIsJOjcXFZAO
e3TNB8jhTnxhNV7Dhs2YTUSxgN2QmeY0ZzhIHQq06xYpdhYJxgHzMvqr5k9Pv2ysxCKdolbBgyEr
xcQKf68kz6ojclbbkeF1I7m+ZhMmEIgRMfuWQpBiIHKl5xID0S5qRkMLHdgw1q5P3F7z1aQ7iwC0
AbyrhpuTubVzflaNIBJNttZ9J8/sqEFZEc0xY+FqynlTmgoV7WenvAKfLNGUj/nS27SYskrWrjpg
C5koB+jVXVK9NyauMGiEvnn13rMbjk5wT/7j6DyWXDeyIPpFiEDBFraP3rNJtt0g2gIF793X60CL
p9FoQtNskqi6JvOkdynMl9w41epNlO9AK2T1rCUnvvwm7aUYqFJsGhbG/EgTCoN6sAYzQP/R0BIM
/Pd8WLe1xZWBhGLw917ns576sXowwP1vi2htnqDOMxE9ekm4ZwqXLxB+yqeMDyWNr0PJRt/4zCSz
h0Q8FxF4V5gjWC2WESQFP8NskBNKgGwjhyI+6N8z1YJlpu2cBESp0QV2PHKLPmcFoj7FZ/c19VfX
+UhRQyeTv5rNH56l0JV82RBV/kLj0bYCsgUzt5BhLMSkBpejUp+qZmpPJBTRBtlf3yKedFA7iPca
o0EBOET8ivhPMpUqPjJkoBHN3ENPv3ApcAWQDvmkxRdRwfR6V6iqZxOecVMR2HXMe6LKl7EBmC39
t5twhJafnfXsDA/eiR4vCCtj0HKxRiCXWmT2ftCfguKREqQL/Cg6EAErHHKEeALZepN4lO9GxkN6
uEnZzMZXEV86iFr/WuNNF7T/2jpkIZjwGQG/cOnjTBxqZb2x0bON5iJV/kKyCWioQsMSfrROiIhW
wBHDQKrzXuCobNgW2PKNf4TQD+uT85lyygw5VYvcmHzp/5diJ2j9MJmb3NitDNdm4Bwy+l3bLZYh
ozgfkm2c1OyVIEYOH343owGTfw17YIOhAk0hgmFCEVlo8ycYSSLw8+2Ql9u4Ws75ITQiLht3ZBUX
RlVaTJjK2SKGjTYj3ZL3BjUaxPI/N6V/6E/k3IxIKPt1vsfnOKVr2MxzxW48829q+aocr050DNRN
A6+Hpr096LgXcfVY+S734PY9J9XPBO5VA/vZMqawxWP+kqfFR4UtJeAl597AH41kXQgi7MOJkFVM
nRK63CidthHqIHQVBt1TooPSVyjUrWczKpdmd7X8fG2Km2Y9a6RLmsaX8B9O+iWC96H9nZzs/6On
DnGCO5TtSKEKdE/N8FnY71l1bt0A/pFN0Abt4a/JCZI/qYyotz8jPFskks6PZZb+6u6z4X7Vw8Hw
LwXwGfeQIYQRJtPF36Qq1qPxEsdHLdqVvL91sDKVXDsmmgjx1zH89l9hnQGFrfwD76WSR6YJrO1Y
xjQH3TsSxYPvvpaHCrtlei/na1Z9WvR9o/kQxXuaIrL943f2xmNu3XlCxukt55rNxu8eIV9afgD6
TeI7CsMJLqZ+tmRNQDdpycbOHZ5r6oCU9MPatE6SRQoz/0ZwIr7rXD8RzvbKu+otM6qTX96c9jsr
t+UgMfjStyhMfITGZxPXPpupsng2Qpcn5jnLX8cRHFR/t5vbXCEIHS3uOse+Ka5ZnC6d8GiIW2ff
G2YoCdziW+eQbraXayM4R93NoHgfD1FJL3cmIZ1/t5S7HrTFdA2Zj/jG3ZTvVSEWNndqEl8wtLFP
9HR2gZeK06u6j+F3mn6KdMtOs7VuKfpumnV7uhjNDgeeaRx00kJEdPD1EVPtpmxflY7Y8ZjEV5nv
Xf8WMniDatf7h4pVZXcuyrVVA1/Yt/bNbBFZ6s+T8+jRL4jsDAW9omWUguFNfckx7PDG++K1yfZ1
cUrEu5rO+nC3OAha9cxXRnAM4H8uvV/Ds49iQszGjTn/Oia9aJ19dax13fjB0AQMuwr+tO6FsbwY
TypicfqvAItASRaYR4dlHeZFligBhkNml33+KMSDeCEEsBcnwoKE73C6amAh56XFw5G7hmGQdUzw
+kbrwmNdYR/ZbY/tW8pGvsfxQ2c7612pG+ONb1/4myq+6t7DYRQrbUaUGSc60oTkalfPrnMOK5hD
T2F5SENU/LthQhK5Ba4nw2uIfJHICM+8RLZc+jpV+IZLjrW4i+p3gJbf909O8gXYIeETzVt0eWS5
DAW1FqdndycIu8h+E/ia5U/M9ZeewkCtWhQLMnSXwn/xrW1XoUFZl1iWvE+t+hqDzyl6dSTeVO3o
pVe6g+WGCiSEbVxxlubmT8FdI/FgDahp6hwtTx+tFNutPPi0B/KhKfVIw0HbmSfnMSSnng40Zv0Q
is84fMm7V8d5LkYWMKsqW2EG8sdD0x2N5MNiO59dgvBm8/9ByjYDBaM9Wd1D516Jvjkca3tpBHgS
Foq1FBi95lJYJwYsNZNiDITITBEkfKYoKKV/81ig1f4tEtRPcDeMu+H/6HwA+TPfiDK9WS0f6F/B
rAwRIx+9iUgXzG27txCWB3xrr3I4BP6nVe8LwXws/xiD70bf2D3j7+LUD+eIuJhuF0UXeMY08LLf
klGHuZoDPv6dn6b2WrenwDga1Rs9tg7RM4peNfiblFGW+d21L5G+KVFNstbwDknOhninjBe+q0nx
XVc7ZHmDJHM0/ZcjQSJYAicJqcYMT14UZhsB1k48lTgnU87iDjYkOFtI7QsHznMKPYxR6JKysJDB
IpKSWdXv/IDNw4OiYVZ4iuxDJjYcba31UpABgH7RTv8q1viKjEk6wAVKFNA6vLJC7AlDDrSd7jDt
QpHKaSL7fd2944NoJmZce18cGR56uKqj4M1gxk0F/K/usQrzZxqsZRulCzpqMlV3siVw1Py15kAF
apoebV8Mv1aXs8qeE9V1n2R2sxksFPswesxtGi+2q77oUgN47pIx7FwYdShG3Yq8DB/11TFLfk0c
SR3jX4Wx0FaPfnyjvcspf6JrlD4R1Jb567KcTQ9pwFb7KOO7lfy2gvW+/j5Y34X9XeZ/JYL+bCF6
UgX3Yf/jxMMCg+vcH7baz5x5mNKHddXdMl7hgtVUIRrD/PCGYZUx+oepI9zES0qWVLLz5T5tdn4N
ymwjCPRxgVdthols+FsT36Vk2P0WeufkpSJ3AaqiDuMOiR2VfPaXePcWpW/xzS3KL98HtxwODqCa
mTELyfhaMBVRLBOPvFzHWQM1IITS4YmjsPvHQxOWrzwDiXnRMGblLyNzvWRr2NsxIxz1oYKjCxOa
GqXaV/xNSZbu6tnCGlufuI6pPypw44hwyUaHTManU+JIYEPDPuofGzzoGwYpQWrD30TuI2JAxDkx
uihXdjb5kqjTmgLYh7YzR1wUHIxJULBGqbkQeGRGpPDKfdtaxbiyxgg9iPfRpdOr5xgvhV4xZGJZ
aUyf0u9m1uGT5BIwUDi3aXYe+ZOcm5eYqZtyrVNnYhvtJdigaF+bJo9sjpjj269sKohxZ8cw4rwh
3aWyPDgDtUGRH31U9KlkSyyB6WmIvpECDKAq86S6Oq5/PRZtemxtd3ZjrUI9s9HvONfItVDOkW/F
H0G/F0EKaJRhbJN4a6b1YejNY6/FeOj+TdJfT2Ox1hhSem4EwhAVZQghJHwbfFoUFzMg2gIcrRvb
bjZpRwhFVRBfbYtl0d0gkG0nNzwLP3iqZfvUDBA4vJGW+9ik9wCodPfZeNO5ozhqQkACsb5qKU3b
YtiX6kNHMZCO1LXwnVpjk6nklBLJXmZoU2yEw4S6Od3F56wXNOt6d8cgULiXMRi2KaO9JgQigtRq
ZKljwgCKmk89f5rluwoXTExqXBYb/0qWiJrxiKsRDtj4GkcZzp3p2KLhEAOmyeboTc8qCZZTRjRS
TiIPeV6xNS70okGVPO7q+KvDFcbIJiZTAqvflo9ynScYVfzZGpd/B8CQaUcL7Cvxn80whExQqFYG
8rpgE/OD0pyQWhrdEYg6RuKlZSDsAlyvdePaI7/MIfLLpjW0KcYKhI6ugWsZWUVN3kxXAuV3V2Qz
cx7xQTOLNagb/QH0hF9O7HAJIGr67q5r2P/ahHOndvobJrcuvWnVtMkVSWVtcDTFuJd1e8efOOXD
EXnmUU9GHihxybLmiQZ4Y5FSh7MG1yikiIGcevgJeXTTyfYrpfaajP1da34Hqba9az+D17XleDOC
5NAVwdYiR6vB2Nsk5rG0qodWRr9aQtyVM8t76/7oPbtD8Vn2xPQ6/VdUZ/dC8N2hLsXm38v22mvD
uRfinDnTOYyRGHNKNiExe2zCPGe2CZvjdw3fqSXZaNbg6yuEDxkpSEmZfNZVwSHC2mIgkoGCRt49
yGADLTqSuc67CWhipc2SHNaym6m3pmR1dAJ09smEYCW09IOkV8z9y17FjzHU/xLTBPwVd+fa+xtE
f++k9ZRbNiTabulY07Yn+Tuz+6WnDxccZqgidGhjpoUQj/Ki40Wnnc1OARV0jgTUVvHS5zvdOxr4
WfcdxQNOnvTT9I/AZdhu2bMExoKMWXtENwl4Jdqroco7oTYwoc1jGpT31sN8llrGWz7G3cG4QN3n
Ni3zt6CfKmzU34M2/gw9wSgIFHcl2LkjV6bHVN5jfJi07b+qnMsNRDpJTjhbGUt19P3p2VUp2Q2j
eiIAEWGTZv3LSfUNGxxxPSdoVhKwa7JvFdhyiKTZwKG5W9U2onpZTAWrGsuu9kX0ZhJS5SGsBzxA
XovaSiPcWpO/N2W1q0bIvdBWkHw2RXQwaGnbBNUX+pNUsm6X6X4KbdKNemh91taBTuHpp460Kd/E
fQeDpGA9grqKd2gja7XL+2g5FTjtm+pJHzGORyHgk2CBs2Tnmv3RCWDl69rSD513BZQr8dOF6nnO
yL7V+3pTOS2RmTiE644uLDoqGrZR5XuwOjdBgDtf/tXkYkm2BDLUR2m127HF+tTqexG9Dh1fblGJ
29QO73pYk/NBqx2FF12I7xKRbnaQvo+yEIhwOazKpN3NUgDG8i1vGnNHstcAyA/xpxOwXLfYd0TV
NSiqfaem74mEBJ7xq2c5u6HlrpwRbA43tFUss67DroQ3HjWMSKdTrfF529PRCvWDHRiH1oXuoaDr
UyC4bPet6KOHdpXAWEqRqYQjNbYD6ac/tkV0LiO170FODgLJLWgErIN+MZ4Gho2h3WzNsV1rAURr
O99EEALSxjvT1eDP2gVaeZ7/awcotSsiUoR7VhzqbLf+pWEnXw3TKpEaQ75hV0c1GqFmP7EClEw9
S1D4RMavgSoRRSqcRQNqPwnE1agA61zCfJ+Ea988E5/MX0NrB/+ha69GThvNnKU5kwVagT1S6rsY
0OeBOx+9n9p8reY2Mv3MtY3rvxX6s2s/4a0R4WNQgiEwQAv/WDH/rsovxTgqiDuG7Ay2nPemcpYJ
w4PxGnKOhbAmS6EtXEgdXijgrLLAhJSFDVgXOCi8K/7Z1tv3HOyB+mjN6wyvt31mKPrewuXVZS/z
ZDPwbh79gglaY6ivXTO/IIvJaEnyal2BP3M/Aw7bhtk5G3Ya7LAl5xCWiameGtxjVEXNiL79RHoW
nnzqoGNI8EQAONsqQRDH61r74IeQvRC+yOxRcPEU+G1dYnabhccladUeYvJjOj655arVtxPtLJVv
Q8K2Vb3EYsvHUSd7zb+I4LOy/gwTefnDtT5L6+6Y9K7Qe3WUu+bdUD9839MA4vVHCtYycF9huuE7
mmo0Y8e1mklypxwoYRmqJYj+dmBaxmzeWSMbxwSjsyKO4/OAyssOoY8zKMgwMGguaSxtQe4fD7in
/XNauIT4URooHI0LbR1rdk+q7pS8RQ4TpD9+EUZAnsY4dm88d6AjDa4xedKSR87sWHYYQhS+uB5k
cz37o99qwkYNCiQu63KetTEVtqcvExBmwUSNyB6LGB9NfrgxYjT2RWmAxMmvFl9ROHAsx8swd1YJ
QTwV6zlHS8io9lb+dTBZyMXeVo0tZjw04by56EpJXOApYp8zNNnG9pN11MzO2WrtML+WHf3CuEP6
QSIaC2KyOWIcvKb/BmqZ1AfI4BmQ4mAPNnlgwu5HJlqkZhE4BGhge/duvfwNUy5FnW0Y5B2LUbId
DCydnnn7o7VC3NYSn5VvRfKkGc9+lLKj+EyjX914Ey0NxdUfdmTreuuIo0I650h+FDZwoODbGq8y
veA7YYVIIT8VUInV14x2M7C0taehvWbsYEbWV//323RyMn0P1L9evGTA/ia6pQ4OQlK+ZAGu7zfK
qFT+BPqrY8ATeY45qsW97djCNHj6nZQWCal5/+K4R5ePIfTrg6P9JA1xwi9h/DTRNhOUMZnPPB1S
HkLtSU2PADY1A5TE+IxZOgTTW5Bjf4VTzVafk2YROfaCC5WZOZtn7Y0wKMTo9zDF3aRBCXkbWMpK
hH08jt5nm+vrKRZ4uB4VOpkq+R1IZ+kEh676s1ObxR+r71HDyLnQLIKqmJEWyQMdfIPixXY+ooSX
NgVANMmzYijb/sYuhHukHawzsbsgpl+qJlmyw1vnjncbm2Qzf5XasFzNDLJGrAJqjXn0Vstiawdo
GAcIX6IjDxYSaoz6FGGssZqMcMVUCbNMiI0H+5+RrbzC2HkaqYPoeQeHK1W0y9H29yHTJr+3DkNc
rBz2qYUG0IwcVMdjJGn164gruIeIa0UDSSD8s3q24e9FqZ/6oH8a2MYlNg8L5ueUBM8hjHf0zKQX
keXUSVbW9yDivJyss7KKrUC+ofmo5ikxXBGupZ6uedVkjmfrvKJW7stNFjmrSSYIX8R7oWCdlAPB
4ZDv5Gbs7XNQ4dXKQzYgswCClUzwHEC1kDFCPca+PeoPyoNlEUSrprzbYUwqI6l2IZobtQ4ntnzY
lX0bhR0C34QGWtc1aIPx2uBXiAaecNM/lNlFyeyIBRrkSKmtncl74V/toXsSKorn1FlMOqoAAy6I
ARGrjGFfE3MFKcS2oMIBQkgBMk0GeuCBAxh5ZMLCKO9ZtWHBKZIV3KJFDRfMnkfPTbnMKXGozcLm
OJAAE2X9uVHTKkXlkUWQ7wK2/51Y9s246nt/rzEBQpsrgEtV/Lyhd7cKhKedtBs5ukA9WbGb+qVl
ljb56cpbVOSXWL610uS4Gj3y1emyHSCVNDgru+i3Y4/tBUVG46l1BzpSR+qqXAPx0oQL5+Q4KNfZ
feeg3oJGbkomQYwsRvkciWiflnJLX9Lq+dJtiX7T3Le69pY6g0nqdP4QVMHXJNoOU70PJfmfi0k7
OjR0DmVVzPJxZAbiAf7RqSUDgtN/eyZBFoqTfrYo/2nxq14wdYqHZY8vNnbZD2FU9BR2uO6rhElT
XCDTSnZwprPI5xV13CIsZr9LRFsYv7klAcUfiuX+iFPUbS9W++qwJcr9Xe3cYvvb0j46ev5Yp5oR
T1V8j/DuYs4/2CJem09hcArymC3h1PGa6nNhaw8VVTvmM/kqJok6q9Vpbg2LYlp6+HUGQlLymwlQ
plsn0aUDqZCod2N4VOLLTU5m92tn20G96to6Mh+SBM9sE+vXqvpO5W4eu495v9Pp5EztGPVLEOa+
ePEhBpdPdhuvUpJVRPkdszNTDYI7+dmK42w6CsClowDV5VfWowi/eWw0bFSGvjVLToJF0+YrzyV0
/T007UXPKC9mN9fb3/rszcTAtLbSdq80fHOKgvLF059rTSz4D4D3sCLsjeWhWcKWYD+VGR7E9OAI
shdQx9EGOtAnKUkcgUNQrwkvIim8IsKYLdj8Y9IU84Q7sp70aDDmifdWKfTnZkfO+t30rmMEY5/i
sgH2jQORDQRSLN1Jf1p248Ksdw1HqBbbrObVOmEb2eE10s61QOPXN/ugIoUlgm0QBAxw4e7Diswh
Y1RGs6zw71kD6zDnOeM+rL2W/Xu9Edm0GTxz1Q862tRhXRT1XTM/fI5pl8ErmHLl9QvTi1B/1Ruv
NNed4y9NX61FYy27WK67okST/WGOtCVwcTzvXKtn3wj/Td41yV2k+i6Uz2Fd4T3Qpc+hauJ7SL6b
FsNbzMtnlTfU1IGg1a2eMB9iqZNLHltXRsP6mPCGz6UGdg8y9nqP4BRUxCUyUja54CZh1ZNNQmOd
oXNJw3GT+gztg/cMuVOErCKwXg20wqisStLPpjLfjo0HHsVeDTF8JtQWaiLfcRwIbEd8j9m1KMk2
I1GDnN7UQLSVYVhnc5Wzhvc4HjudyXSDCuVvoALtST2az5MIbvXA7hf/27xmr7qRW/ilYUOUSdYs
9rSqR38xFDWxfxgpeXENZouWjMmErbNC0WIcjIRHmfJaW4QG/4CrjlZ0E6uXIkL9hpGD8q7RDl0H
TuinYEOWGxhv0j+jofQW71PbEp4ULFGazQPVYt1V7j+LDnwaiK7T1LZwpxV3FrlAxwZut0PSaBG0
x6qXB1ljsTDajSI4Y0xBh1qFYLnBHiY5dnFIElTbcQlMF5Bz70hBUqbO9mjsc5GdDLe+KF44HXEV
0eu5dn1NLOtzTMtTARRsEhdLwIZxeTT+GSW+iPmitxNtPbVcMzWjkmo4J327KVpylRJxDrzwXnbi
ZXYemQqRoxGpg0x4KPQCWwgR9cZ5fgJEZGy7Uf8hv/vk5wE4M7mt9JEHrYHx5YBZU2dHQL3Ly30/
OdfJOvle+DXF+d1nMJVq9SvzOibPOST+BqSE3/6AbAyb+p7kFgoKgHP8VE2M3/NgsG3ac+zBV4pm
XkB1DoivTp69FsiWh245eU69aOVii4qj4aXNazAnVCv9WwK0pdasXTKyI0cRhawKc2E8rvOgvhhh
gUg9qQ88QMdOOOhMLM40JMm2eBcIMWabgVa96y67K7uHdDsdRBHvGKSiwEK07lVX5dBr2txgY1Wd
KhpRFZFl5yRvnVUhzgjMn1qWazsIXq3AfvFFf/PZxXn6gwCAW8KbNGqgtjzmaf/UxnA4VyTNIwGv
3z2ahsZiSpY4B3vEBxbFG73iVefV2Rbz94CyMxOP3EMMI8ZnTyPOZTBomwqVvLpTtJEWlbFj/fVB
vtOTci16ta56/zbk7gs/9h5bwdlEERWUiAV7tJtaAqsupdh3nP7iedj0Wkp5Nl5Plao5dVD9BhgO
qwLyIlLu0PwOa5LDKnKDXO1YJHItiycY/ktJHkTMwxax56zL+uhCxaJTn7dmxS1APT6yRTPbEi/x
zZyG6xRhFcPOp1WoyGe8aUiYPAIihvFRAuyEFWXHDScMdcq76Q0pHPX5eOKbjzbxTcfunDDeZG25
GkmRb22aucm9xwgodCMC5xqf8FGvZcPIJrunQbrBWa4F41uDSCEKrTUaVxa95Mr71WNijN8GRF8a
xnGMvZPdMIlrmRLnB38iMLyHYQpd0QEr6gwIf0yOxdL8mmjmBOYsv9f/Kj1Zid7eRp15GGPzOQn0
td3au6Jg60lGK6B/lAfrVAUP0TRndBB/QW4tzbDZNXDj3X7d8XXriFCH0Z404a5EKRKizYpIF4uN
ZD3ZzVfYyHXv3pD4LbsyOVfUNio/jl7GgoiFB1NZmOU7FyvXaAeMQ9Nr3pFNUPrP45BpSwqSS+8c
hSeIjFeAfwRNG9Mr3WkpmcmSRhdtDulZRvXTkG+JkYUjOfjaOc2AhJoIUr6kHLYmz++U4jQEvqHY
GkuicWMu+2xC4jKJY9lji2t1hLz2AR/2q926f8OfS7CpIZlHWSc2owL6BRO+hSUvVe/cxtm+2di/
83TNiP2DwX6hDMtrOblH3dfPuT5ixRw3zQCIyyEZO++us3igpKvqtQkmdHaVGXS9DCSVJbW16dRb
UdTXoAfKgDlbeEmzphn5VwMMEIEPpNCFymiuG9AEYuwO4IRbd1p2lnzNK6ygPvubPK4XzCRQvk0r
ec4yZNeSejXAnIBvJbbQRTXF3UOpplLUBmgLzTe7q9YDmQfcVqz7ImcRy3bfsYOGYS/GGGyNR+g5
Lo7YYyPe+re2pIuI2n5ZpuNxYCVE4vtn2ZATVx9klm5trz6aQ7dLTOjMzCw7OzpWIdLMljB3eSoH
PHpHEaJPythf9TYBOcWu0aD6culoCtWPwxy/MRbkqaf4+nIuQTIPCtYFTduc/ZcEwWI0frdFui5G
bwFKzhyabTrl6xjt1Kgsoq4kbAETzISx6CpnrevdugC/ntt88Cm7Lr/e6Bbil3xYphD402FDM7mr
Sd1tmPE7xHzXdOT4MI8lwVQ6XVmJYSGP313QiTUGIDCm8qOUUNzftCink0IbIVAkB+GSj3itEofp
X7r0Z+Mkir+ybsAtvA9kM/hLouc9/HoNlNoRzPhcdRcMNkmO6mlEbaYK9kxcwFWnmJOYs2QNEXb5
2VSospBvKZpak3TWTOHYKGA7TozB2MwrDLaC5iglv3oKcVB30frVNeHq6FzYjQfzpsQ6iHwVkSQ1
A5Ep3111zFh0y/BjjL7q6a2bR0QpGEMHow88P37Nz0xrlzlFLlcXLr2cfWO+lia2Tuegs4ZSlWQ+
w8Bdt1FnPwwVbjXxZDgk9VWqgaZNgRiagpSd1iD3OZ3DBoloyNsJH4JHByYsWF+FVnS7rMbR5ylk
QHYLxNqBtT/kb24lw6VlUq+Hr+nkfJlR856AhFkKXS3dCcNvY5T8/Cj4MI2I0isTF1WR8ePKGEWp
hH/Sa7xawEdGjJijtownpwRylkqGNTmguZJfIY9tykAXQXamx5Bo0uIsyuZaQ4IMSoVot83cddMc
NZ8rzLAGuXBTVJ4agardNG9VEr5koQUvZVKyWGfEj5iJMLYK3IlXFpxqAtG3jNFhRlYWsS+m7Bxs
EW4dLh/SUCkmIfz6QUzcItKqweldRtvxsnb9+phjLjRci+ROrMyaa32VvQuqdSDI0U8ewiWzQovb
b6B9yy5x1rEwVtLArMyAaSFpEDKFbMD5cboZDqLUkSdppiA7AG0Lf2uE8Liof7E2k0kvPcSw6qNx
s0tcaI/YsgHtBPT8+THsm2Nkl9ukL6iiHYQE9TQeJf6tMOl2vLFiHaXUPNZwlY17jzIfQofhd6Do
orsXhk+uSFdxild/ckxa9UZnXYI4AM8/oEmEgL2GnEFIwuKGGT1K8IBy4IcEyt0FeJoNgWOjbOQp
jcFhNaDsdQI3eoOxtWGHqALnv2RZxMrUBVAQDNwhOqJeO5L7qmWtGhZ3Y7D/TOeJRA7gjJpN9E9w
nXS445Hz2hFjazjQ/Xnl0b0xUnhMw+eQEpnAJjnfZBZkNDPkSxKUDzMqsKHYRKYkPFxm3R80tzM3
XnZQTZQe0tbfSJcxcurSYwWJ3m+HNDiWBegVpXxk40vJvbkYAjifkQ4UP0sIBJuSZC3GENCHMgG/
+92qqfApSibVC3O02k3FU1TOiUd29RW0brwKwmnWoKfb2J7pNdAfB2OaluOER9OZVU7kcolW9esm
04aVLIafvky/G4NIDkfUtOhM8Q3G9Hr0XJH6vUsmSSBXYv76YClLh2V167OzNet0r5eIxFzmh6Us
TyIuWaq30HBVDKArdhtoYTgpJAuBhflCCf0TNDkOlnhC3iA+sx6Jdl8so4zZWxXY33VR9KsKJKRu
8za18LV6SCViInMxJZ6iThMD7k2MdtRj/+5E77iTH5PbGhjVU/ongtD0iTX3KPx3GyFAPgXfVYqi
NTZJqosQb3tp+lZ0kbM1lX/MchZpDvCscgS8WLnO1mfFsuwyGjrTsu46hDl2fRtBtmjhAtZnjDZt
i0b/RbkxJY9yQjg0BuAXBzWZ1MPTWfbMdOqux10rqIWIFErVp53AaO39R2fAzA1Zb4ockWUngtUQ
Euqh8dxbjfMVGd0hqkgiyCabKEWME0b51/v+3yiYBwzUBapAPFfGtKUoB7JAwUp2zzWt1tLVkeN7
+ofPtGcYkPREhrG0xllNbWBcVqa3L01w50Jz3z24eR1Emtq6x5JmwrT9X86alAuLQUV9s/GaiG78
EWapgTYhXhBqluGCiuACS3x9YiOSUJN4z33Nk5ENH5GDzTiayIUVlnvKi0fMeMqJOoHkm4/Dchn/
aZucqvifdJ2FmQeA+HWihbWKkDWhZf4xwKZmQpSTM4ttylNWPkn/1nnlygZm5acaDRva6TYwqGzy
Bu9tV6CpqEuqhZsX5wfXAnRdE8MdxQqUTYd61s9dtEj9esgsFppjBHhiMo+DhG5hFOHFtt6VCQ7A
90GO+rOuWxIbASEhAkUtLN6NEgKG6w63xiyOpmXoy3IizJTtVu1CsTFYAUua/iQpX1nTXlKZAwX2
tZ0BUttrrUPOO87JycypTvx7x5cH5idUVs3EwWHX5XJyl4NPBe9o7M8ydTI0ayJS5an8/50orWhl
VOY+bpkb1RVhaW2DyMPWriWyuoSyi/kpnoU2xd410Nu40m7Rg95KZgwJ4hksbC1BLzbew77E+z5X
QnFjv3g14k6v24mgwHeK/L0KmHqJqrklArNPbVCspNUEkwlcD6IrYeXvVhiwRRsCTHWxoo2qoH4R
OjROzc5UtbnMNE72EledPfokYjN60TKkN738iGpEioOesaq3rRINyKmbCAQxpMdYXoM4hwQ56HAh
6tC65/eREPqlgwqsdqpbjd4HzhKbJcvL3zK/YgtmMqALr5Wr/7IcuMuqImDRWxPti3jf61P0oLjo
HIfT3RUoB3032Co2OXlNDlmcEu2gqnbPc4lZMcSQVs9EncGAggEXcIwy1M2dJ5coAJ4TvTmKxgZb
RCQIZ/XeQvxLs/aW8ZiyHYsXoSLro6j1aqXrxAw36sfuSC0YjZKeDxwv27dyUTEvLjV7yxPHpmzg
q+4PYMg79v5JFLB2wNBk5Noqj13+d0ug4UP3Vo7EGXnV93/cndlu5EiapV8lEdfDbC5mJG3QWcDI
V7lrXyKkuCEUkoI7adyNfPr5GJVdldUYNKZv+0ZIZWh1uZv9yznfQVbLZLWD45hDyk3q/OvoMqW1
fDyGkv4piCMkvcyGRl4+zGgeRFEV2xHzKwV4vZkmjEUqG2K2Ec4jGNE6SO2NbFVBQDFzxYpsWhSL
KKkzBvWNq4m3dBQAiWXc4TGco9Le9sOHrCKKQDG+SE6ppoNjM7Dnka14rBD5j14FqHwe/d3c17AQ
wvvYBGvA+AJtYGRbXSDZSDr7JfOojIQz5QihUeYNKGqpu5edW/UvGOdykUF98ON7T3eCgwz5Up4E
Z39g+xuxGhuWvN3wJMWUPd5kNiNtV0p8264Es1WciGHAbMhCa7S6a+PKj2hh/zDKT2vubPathul/
wZhM+PKoi8tygiDfd+/aQqCyqJWxT6cy2C+IXxf2gFIVB8sPv1EwQI1LeSaKkrBcK3128lkx3EPO
NGt1k7b3hd2sGSCAoZIB39A0micNe0DkbLpxkRM75GbL5mHp8wLPZ4SNUCCjlWnyLEMvPvoeM8t0
VP4h6wqWWiMeCNWIy4gr9cqCGleU2atXybu5tYm7bj6SjivTyl2+Rv8jrbXkmbZAHUmfdeXMV211
F9cRfw2bOc1gYKsFIUQpWtYxrjFXuTERmdgk7JSFyFKlzANBYZo6JtYXroAzNxwHxGaGCwO2vDtP
rnjuohIQj8Dbm1Z2tdaKPG/YwGdDp/EvGjzpc/09yNYQxpI9g4uHAuIu43Q7fvBc/Y29y+xTzlkZ
HJ6xlQwUo/si9CJcA86TGzHvbHJzk4whsTKRJ3bjlF/nbc/YKkxv3dzgxaLuilP2DkXbAc8YBoJg
mE9r+ztZFOmm9l3N69LgqpraD8yLqGMXrEZ25O3yIOlPUeHf675/q8ecSRvqvUOHrGEcfLoy498F
ARLiqa6xRdGGqCJ0DtFABWczbdMc6qImw7fP4nW2YRG+2ofrNQr4zqj0qxySj8Dr573dXi05FqGB
QvnCZ8FMhwNoqpe8IhkGlAPNZNtfW4u+NVaAu9XLw62bEcgWQRfp6BCzqGRGNGFq8jomDLlCgzuf
fK8nscdRzFtC+za3KeC9GN5qRQPdFqgjMQdGacVqLx6OpOFsc8+C5OLQ9w4uscpTttHItDeO8X4Y
b2BNitFALbSZVubtdDeewLW/uYnCaN2ygsorOGs2FwrWIeHRfvarFK4le0DE2gYe6D9FAn13moQX
YRdiCdRLuXWtXRXML2Pyw2rK18pqXvuMYUGkcLLUafcSJjHmtp4/f9yJZ0c+ZRV0b2ivxAUGnEdT
v3Ny9+dC6crLmBshs9pNQtppb2AY5r2nkNKUhyKtj2XXQTrEZYD1s7bwwNnK2c9kSWN5vOgS6BvR
tZ5auK2wOdd/n2rKRGSGhHZcTWswXi+YlOcI87agpSMFzbfT1mW2Ki2SVZucRLh15FpfL0yV9Wpw
H7ruO5Hr7wEaJnsJz85YbKdBtujVKEYYr2yHkQjLsKZCnifn0cQsyElxZ3bwLmToANfipyvVD780
xBLOhFImKRIgBpJwMYi2TdeSlzkiSyZyBwLntgu97ygpf+ilefTtYZ8xX9oU073ljas6sgMNWH+r
DAiDhL1WFy/IBoq1DzQYpD2HvO4eZkraHwbADahLugncZJnhJPGnvYphecypRWz4wAI2ALU0uFck
uU0gKpuM1i8ZaaHdhHVxl/XQ1hykJuLSzXSAE6Uqd5XFwxtk+JrzUBwdi1tkmlxD+mx8DIcQwbXt
4ZMKw/2iccYh+noxZfUjqZk3LS1LEiST38K6w3ImDpbJCPsMFSsPZo5pFR1/fVyfxjtinh/q0n7y
YveJDcY7BvXzIKmsXY+2sKx+dUnHJKl4mNlFjmu+uwuj0s5+xoN/2zWPGYMCADU8yeZlfGms5bPy
UMXYWBSj/NlM9D6i7Z9rD0d3RVnWLeyC8nu3EaQDFt9rkh3Dpt6qBSZAxYRgKCWaEiUPPUTZkq9+
4a/f2bOgQ9ncJjPbEMIxFoZFK2klz7fasehv3ekQWsQMeB4WvEyhObBtTis+i3nVjy4R7yVq1jRN
XpJSQa59lBM+TuEX/lZJZHd1intSIzPk4mL5y7KTo6AdwnjbJN13H3tZleAfbjxkmYk/vk/aeu5U
lhzqb0OUGbLXrvACvPnJQovZAWlpWBskNSOoOJlgKqr8kxQPd1XNuCm9DzP0r/SsxxwBJBKnXFD+
bYYBaycAjbMYx3gH4BUsUCAIiLdrknuvsBN+jn1ynwr71OcD5m4KmFpCK3CHTuBERjSUGxXvSp+r
Jdn1PqmXAWYEHaljo2hc9BSWOym5uIP1KdXLJ3y7t240ddty5G+mwv7ZGxGQLcG7bUmX7RbEcc4q
OX/vY7ykErveJu75ltw+BSio8sbLaS7nwSnPzdS/lOq5jMUpr6pNgU5t9jNuO1MwBsQUXrMDLap6
3i0NnXhh9M+hDV6c+NhG3h0/0TmPMSgaH2EbhGLm1+m+ng2lx8CIZsqdT4800qhnv7eo+pSqeZ1C
gkOzxuDoBYij8glq+kIxOHix2QYRRbI3UmwnccQ+ymwbuKYi8F/aSUBT9US95UYyrPdd9phcXez1
OHO7cd54/EjMh+N4RxT9k7QZYrLrfI6h+RCFMrPnWJV8snjpQ4Yjrakn9tOt2pRjyjO+n61tQ8++
aCdCvjB9uBZnXRvTDJllPvoa5GMb8GwbNJ2/8FlxDslZFtQeJg2bi9guNL/9WoE5e51YX21FHVgl
mlbG8Y69nFZKB6qOiHgaVjPZhskyzmWn/rm0iDnK0qGZl92TnyMnQjBwrI13rTjUcUzyyDQRj5zv
FVj9yt1CfAsI0QlCpw4ZnBdgfEomok2ThgcNA9NonFOF3BtoDl5i31UCobiOLHhJhrDKoYeTomHJ
apvdSy/nnWlJi6UWdNJqFyQ6Qlj4veieF0nZn+cejjkX6IGHZRU3KK81yQ61KoHqd1A0qrZGsMBr
Wov65BhCnvsY7ZHVBZe01tu45OlYCGYhUwavKImZGE092yJGcXgiVuRbHCJgrObpa+gGwUnT7AcZ
82lG5NmC0tXHSt8NVXbdjdZDzzl2yE3z5jWs25yAryv9oT4b1vld5vH3smsqVmd+jIO6vlQmODdD
vQqsb6vaDk4pC8yNrJ3znHBW6SRuj9SHR6slEzquGPLakUWrQApUEUOnlbMI9kvH8eUV5lXZaFv9
oEkuVB2GDPCxoSH83cmMl0fqQjuuB9gdE89MVl72LbyDbGsqDGetIsKinj4WTanXR83dYGFqyllr
1iFZjzVxM1WOHi8d+u4kBnkfzmP9WCFGY4k/sMK6odeBrG+DQ44SXB79gRN/3tkVoWKLfmW2RZnl
hcxsKNHnBZunXeBn5MInurC9QHHDX1Q/MoYK6WfDVxk5N3LmsxLp0Ci3waZGpLDBPnNkJImjdT8m
hGYYuxmQlTAsWrRBxyVJtcxp0E2SHF3pA+hz7Ncu8SyUBcNpidrPatUuZJdBRqdZFaB+g3QFdU5U
Sd5FVLtUM3MElUCPu4hXpZdf5j7vhy4scZgc7Q49P+cXWaJNLr45KDUHi5eZncqZfe3wk3nOgoYL
7CNHbYUoWpVXPdm64eTsS10f+9L7WOqFWMCSE15ZuzgPHuySFBdhVlRjYr9PPaCkevKuJwe5r1N9
RrGeNsbAR/YwHbqAHqWTsviZEcMmdMSNUxdk3eqDliHS2Lxj6Vml5wIMCBhlHDU6CJ6krJtDLswW
Tkl87KiQEYyonzmvtN0Sv3pZWx3jMV9/ZNpkWq17HXusRieRHereIx+cgAekXZa77ZKSnFrPKo+e
j9it6U2x0QDYQsbGJPtSKs/hO8aqanSg5oTFO88qEGHLyNlfLZs5FsDnJSa4mG7PmSYU913Ji77j
cGk7FPy8sokCGvF7GBpmSxqUtjQrMKzRuEUl6I6cacpF2FLDeNVMIECSd9i+9T7K++/2QG+UjsnX
JRnbY0osl2R20gUMadNIX5f46JIGmWy8ICuY53naTA2JObn1VBimN2HXeEfuHvaBTrWLiQ5vy2y5
ToWDaz5eTvBedrgpyEWt1HsWfjUNBGrfRruh4/wuTsencg6hWNUu6xfUvFXAubRUqzyzKN+0016P
KRsZp+Rp07gZOJTqPinQtLtqtdIn3nPvZwfjzV+Hyn8vHfqlKEeRKQw7e1hMA2E1U8YTkx1IuYCt
kyxzEyQDqJ9+2hGk9NIjgSVA0qGUWa12Q7rNWNQdYvXKkdlvHFovrDQMp4Yq36iwfZWG+9uTHPWd
478kve2cmwA9ntuhmE/dN+6qvREAPKWAIZAnGi0VkrnCSl6bmMorH/de2NXbWm0niXzSp42tWwpt
wnFDbjI1EX+TQN+KgStaLfuCJATevt4tOGL2gjU+SajntBjm40IXtuGjL2WFCLPkPIHtIX8iQyxG
QCxThRLc9OiX5+fGj4ZDxmv1Ihyay1xGzAIV3S9uybsq8J+dwu93csnZOSZil8RwYwaL8NUA4Xof
L9lOwecwSQT+0Rds9+LhIS9QoWLBMPUMFTP4MB4j2E7V+1Zi2pjj6MkkkqSlgotGDMmndjvJvNI6
TXFEDH2GQYZYw6SNuK1nhh+5IXrTpbKGVk8r1w6MHdWDW9KWRn3Bo5+g9Bn9uTk05ipSwcSNboPA
FyFBbGW4G5p1i9cW0WFeGJzNFZ6KMC+bY2Tvxnq+nhWevroSl747TJeATm5H+2u/VKSgjxVC/JoL
BDMWI4Cg3oMKkppXVEtQZ0c4FciDdwPAtimanywYs50XW0c5uTCAFbNV+iFxpHfAmc2wOE3lfdBB
XtCYAPDXo6ecbxPR+CdUlOPlMrefGaoPWKaFtZ0nervEeWYC26Kw7DkRqIXHXpJlaG+jOSXxwk92
eurRr5ND7FlBxMcUd0vdj/sUZXcAuKlXPJ6Ix4i0mKqdlzjfykRXO7aOVuArgvy6B0PEWgdhhlQM
krEDVKhL0X+mVD0nJxjvLVI6tm2hXvIo+hF3bXbl9WRFxEESXaaWhoCCUK4QBKLhp0PFV3PCJy6z
T9+J90tRMxoaadC74h3tAnhS1wXfIExz9EP1kU/+ZcbLkXOpu53IqhnsApynhY6eFUewHdS5FHwP
N5TnJIRqIufUY8MYAD2ybPBvS2vtkjJ/CmcXWP0MkrpO3tsRWV+Vj2DHeLUXtlRAxM2l354TMcV3
ZsGdvVDNIsQruKfICYpz9s0xTpiyrm7FZJdbkzC4jPADnFrT4x/kBnOZZGHlm4EmoF6bYCQcghGo
d6/FMQjHcitRcBUC/oPrRkCHKobUzCb8AEqrr1tMpSxEcUTlr75DESEGd9r6QWf2Xlm/tO/pog6x
h4elw6U7jnpXzg+LStNdiLB86/JohjlMhTglLy6u0u2ikS9xIb/xun8jOCynqjafsxDkN1n4gxb2
y8qx9FViUaRaECFyFkC5u9xUbbDt39tCenvpd08iq64W/J3LwGodOxP7QZLFxA8Hm+gu7HKo3JZ5
mJfrsKNfrJsF+F2BmMmgt3YAMNax4z0qunqREOogM3mVDzSYqZiuewsirrdKsmeJjJq2sifjmVpx
QNLGCDNwNys3xHI/ynWyjVEPzE7xI8MNjtgBHB0X/6o8RimaoM1UPVOYKkN+1fmef6TTSBTuLtU1
y4lT/pgFrFSZjzIRk9V953rXzeJRfk4oMdYepkCBiUWOVr5u3GWbwFIVjrnDe/UqZFBzBiZ4y6WG
fNeiGZxguysemLobL8vImXlN3xUDkvfFwkDTRwJuaoRMvQdmusrE7KyNgAWafZP7PQLS5ITGFZxz
VDNQd0JcA1ML7h0Ft4oJ6xFI3oeIx6108gqnfAszNHNAL0ISzCXHA4o5wmjSuttnLcfHtHRMJsKS
4yJi/4nPbu+16Keaholnn1CIwqZF+Ekbrc1EfiAqscBp48Os++e8gdCE3XPcli3/NXXuc8veJOm6
ajcG1Y0FMG7bZrsGidoWWXWK2ILrKFVld2Une/KH46sRujQnV4uicYCS1jLasdKDjjl9lF9Oxyzp
b8UYcExVPspJP3yK4hIRe89oZGjAtsytucrdYDn6NstdnMjWxZff/u1v//5v7+Z/x5/1XV2waKy6
v/07779jJmzTGNnhv777t8NnffNWfna/PusfH/X3L/KPd/mkP7/o9q1/+5d3dlwA/Xw/fEKd+uyG
ov/19fn260f+//7jb5+/vsrTrD//+PL2AUhki2azTd/7L3/+0+XHH19C8D6uFL9+x7//iuv3+PMD
1l/ijy937VtSj2//z8/6fOv6P764/u++7fioKV3l2I70vS+/TZ+//kX+LqRDDez7gceIXYVffuO6
6pM/vgj5u3RCx7YDj2ZOesr58ltXD7/+SfzOR/sq5Esq6TiB++U/HoF/+QP88w/yWzUgUUurvuOn
kcGX3/Tf/1Drrxi4wvXwGdr8cDKQIcBn/v397SGtYj7c+V/DTMk3Go9B4cwYqi71Y+oiLG6rPN+N
0l52s8ElVTqeOftzd2OEyV4RqWTZ67xuybOKRrfo/P70642JkUxizNi2sm93Rb5Mx0lo/YL++yrT
kdzbI4fLMrjtg3YYC+D8uGVq4ECIWdhBKvOtYmV3Vho/STQXjPGt4NLJveZaKlhYAGXD61QN2RH5
HVnjYyUeYxbySlTeizNpbz9JSx2J35Pk/q6rpiD/0Wf+uWz0Ns1scf7nm6JTf33Xawpz8FZML8Fe
EyxIM101mfkcPI6YIPH9rc4DWmonHG+Kqlp2IiqI7u5DQR4DdVxY9cGJFzxRy+t/zYn7ZvcorJIe
l5QaEexFzI0PdHsdo7Zj6Y3uN7uttqPnz6wRPM2SOQ2ue0iLl61Ni4s6ZR8T04cuekSs5BTIwzp7
Ncw6wU0Als8hQTW0W3OohrR/HssElGdPHO2iGIb5QUFkJBfjg4dRPFvSM1I3q9Y2LS0+8jmuEIXM
i321TDkhRYjujpOUP+k33VOnDGKW3j0Ye4pv0qEE79OV2Nw7HB1LwvqTnV6aUzaF2maFK55mx+rv
W1N+r4qZVPIwMIcoaxCpMXE7tWXXXsB+cXP9wri/uKr4yI1mnT5KF1VdlvtoivCWTXbRPyAC2PRL
Ie886V2LFJpDm+k1+VKyzG4oOpTtYs1XibnFxh/cEL/3651fb4bcm26bLs2vahBZv9779f+nkdsg
moKXUgdAsDMbkWUFVXAjSte/YdjqX4dsS3zgmAsVwBvbA1KteLgoxMsJVsV811sP1AVc/wQk1g4F
7OB6iDOtcRtCXThErlM8mjTmklj6k9QuWYn8RzS07rvTO8g/tKz3TusnB6+lW0utRX240TZrW2ST
QiMaK+PgxrLry3hgVlkMNmRig1Q1DR15wvL9xHC/P9my9qiJ7XegeKAMS4kl3fVxfAFlQAZ7TEt/
OpkxeXQ7kZwayc6zdH7QBA/Q5gXxVJl55WdKj7EjSMKcKRSS3FsOnUGbNrIMxStMvJpWM4kEDSo8
oUV3loKOE4SBf+V7/G17i1IybVZTakN4wJBHL0mAbNcQxLGLhgU79txGe3dGgGrnOaLWqPexmSUO
w0Dfpi1DRrPpe1awTh90SH3D5NCE6UfUBOm9n+ZriOCpsUR+RhpQnHVKHRkJ+jl/yRg7sU63r/vY
ZTJz9z/8hhLK8dz/6ob6P8WP/3Q9/fkpf15P4ndXONhRlAgc4Ukp/3E9ub/7vh0oXk++CJUr/3I9
+b9LQQOAqCpE9yYVl8Z/XE/rpeY5KhCAZkVoi+C/cz15Ib/LX68nG2eSVFxQ/CjSDVkV/ev1VMuF
Hrzy3E3e+gfgKwF9NJWzH6XgZ3Xow3JyyW6FEDcG5Eb9epNF7yNZU2+VREooE8dml9SPu7nSP/qZ
bIqMER0zkPwuwYN3H0UCyyY25iq2KyB86CtRuBf7xGVwql08q0WwwKntMV8iaQ/AgkTNvqhEfkh5
0W+SphAYHBnzZxnCOQAAp3F904iURhv7Bj9GutdZ0O57eBIrR1Ci2TPsnpcIbodTTYRZK6aig9Z7
yoh1EQs6Ro0dDVULnc8OzfuYRuOlBBQWwhEbOkPAvTvdCyuxzr/ehAuvS2dI6Kfzr0ut+7c4pOcQ
MGd2od2gIW5AyLVuoF6VBKs0RsOqnPbmR/IvByu36Rey7pRVbbweuCRphA7pLIKjN1pKMuWwtFw5
rtEnBk+CoWYwnhTLKrdQ6g4sse8j9opHK9hBuCTco7ApTB28VfkwlPeDxMqW1LfuUORfGws9GxM2
e2vJH9N6xczrm8qT8SEQsGmskJjibLHNpWJkdGi8ZtxNPmjroUT0PxsHH3a0aqRKyxCSzqU/1HQ2
Pry3jg1vRR+3y8i3vpvYAF3RshMBXevd7HnerR1xLWWDRT/vMfhzmSgzKxTLTdnFP5TddCcoDmsu
DGsJMyxni5b2kTDqnkxxhqtwe0EToeDVGguUiEVxi1ubNDLaclrtMvtZVGwuPOWeG137Z1ajFmGR
TOCzKgGeIFpGGETBIt5tbkiDD0lvvWSQ5p2CoPvzTbMsd7pFaPvr/+siuBwTzY5jWquFdpmvhwaG
Q8MQjFFeHx+cPCe2g06LKHBWtcSVuZEiKkmF3J2MHdvJKe7iqGt2yGDucuFgHSNyaSx7H25QjhsW
ocyhzXpsvBUsO0WYTNQMxAx2AnJdyZNBhkRAokcYTqxbrW1tVA8pn4VBAebFzLXzVFZkxaUyrvBq
LId2nrPLHmnemYYh3+S2F+y8ZT4v3dRc+0oHW+TM9DqOIrWI8SGUUlQyTtot+3/+vyZBgVTaoGBq
OCkn2xlbUCek+7CJNNetAiA8jCuI43qK0I9C1pgvkmB8tHRX7wCdsl8OGY6mNtGIQRFdd4Mdbiwg
T7jmYpDXftzdT+qKLeZReMytjMbq1KMSOvmx+PNN6K7YjHwiTjl0fyg0jIh2HAyYQTk8U9lthCFc
JlEOKRNuYXa4rSH2MlDf026EW2OPw2OXtSPx3+z/B0pYpwfUTAXLpC6P5ZmdSIbP0avuywmcRtjC
WagZxW2Y0rOUjcr6ULS1tcYzEInYm6cysst7pKT3aDj8Q2AKAleyIGgv3aLf6Lrl6SQT+LoFk9Mi
UjkUoljdmS4a90r1BzdO5dnDiHZBMENySOgIyL0foVw36ZVwkvLEsrvf5rlTPFRCXnaLqQADFOW2
qQGwVhnIhoStzKVWUuwLmbcYHIqRBONJnyETOvVDGptrD3/5tZUm+mqMynUzvrZEuO9d/kZR4NkH
JHT2MXXbfWiF7qPp1NMyBv7J8jRv1ge9bxIoN3MlnrFtOGUTPf16J41Q+NULQAicPZB6ieyDG3w2
hWCAH3mIEXInfbOz/lxUMTpfgkP4sAypfgdU18vC81BMhHErC5YVbJ5nDliw+Wn99Os9BMkDXcVz
B0JE+dDo0m5ob80Y74NWmNeWx22oGu88oBMBNMWbsMs43rB4t4x+ngPdPcczZY0gCdE0rGHPOpvN
rQoIjDDZloiC+NnnFF9MAhPVoCBDRTQ4fQmSLA6OeUyqOX/5T5yhW4omLBd5dYcZuL0vIyga/8Or
HTegg/6vqp2noXj//E/1zp+f9Ge9o37HsylQ+tB6+4pS5R/1Tvi7bTucisqmcwqc8C/1DkWNb1Pw
SMZzQRB4f6l3xNre22hgbF95v0qh/0Y7Hjj+v9Y7rhAUwH5guwGDAemttd1f23F/BmDeKYslr1HI
kVPoUon4ihLEvq4D+oa40y7aZxCl3ihelxaZj/aR8hOdh9unYf5btJX3JApELwMLe9ieKZkNXtNt
WSQNQBumgikjRgTMMK+e58Memcri3DPTYylnj0cxVeIscnof7Jlfy5gkmiKC+sP+MMznc5uHy7lY
suUoAbPSgOun1q+dyw4oGC4X3rUzLe6yWex92WowsXnzVKpHXubqIUX/+4QS4gXic34MsQzjsYGG
3DiMy73QP6JlbrABSXRu2rH3qYP9N1qdb0WjWGa41p3pT+OINEOaonpZdP/TZja2aT033bWBe1d1
VnclNRANiysMzoaTHHoHQY9b6/xU5eIBJMNwIwMSzjp5jvs2v0oAg58QDG4xHM+HEA+qasr6Kg5J
ps+W8i1rqUf43gyRYLaQmWHrdi/z8LOd6uBclvwGzBedjV/iYypW5QKq+2ZPi0pYYPMRIpS8aB1z
zuIeLN+6RiQgGrPQrjReduphUfidLo9VSaCbJ/V2EL3e5TO3c1p5+BDCbwwhHoqs/q5owwo6ezxX
WHJEOxSnWifFdVON6iTJxlBZ7CIz5JRVTEOuTFKEl+R+Y+chakajC9m6krRgjbQCxQ3GDXexvk85
gS4Ilm+jIe3gYrj380gMdYRjyI7r92kCyaOjtNvO/bpCsJE/dE2yQz5KWayUs8uIsq7nsTooHEro
WMIn9U0D+LgaLX1waecOlGxOzNqlbVgQpCNLj4Xgq8EakC1wNwSkVxxYxDyXmiF+SpbNtnGJp3Bh
wQisTTpjweYG8oUn0W1E1bXKgF8b/8UJ/TuXFK0JjBYGfxaJUbQVoNMY0fpPQ0wKSEcYbiVDfwcs
VcnvcLCuwqbZVU51VRLezpjogjVwzgp2aRsm8cHGqZvNqh7XLvMt7g/sT7s6wiGBX4I6GRNG4CGz
t7xaMfMe8CyFzbekQpdZSOfT7nJ7nzWQdEsXPo7Heo+Odu8ET1P1lqBomcL4enAMC0+XRwgKCWuh
EyrZq9XQokk4LHVONvt0BNFxaMDjSsgFPZKdZiURWC9DQsmqyAxdkoPJWQagvC0ZebNBny8Iur8O
LLyBc04okMn4zfzxrsiBASxFgxpv1aKyRlGHgSTtJXmHMAcqnsU3TJm2ZgMIzMZJ0UAixymhsCbN
jwasfeqTf6nuprnHbocWfIT5ycLADkcwOEBTTpBvV+Edz68Q8I2zEZW7o1LjwYG5EOOV6dN6K3zD
cG5hN8zP5TnMh+ZtwJBBo5LqWHsMPkzBIbTJ3xiIo85ZaCtMhO4aUzh279K8ZyyKpSGnGOn8AqzI
ZvVXDkSBpXd++VZwenRFzAQcVPdELgL7d234hWFmjDF6LXe8Lnx2+yu+HnFQUpXfjXtfqgk1RIhn
crKHgwOPup98cehIfrFRUs86P9r181xddQl54ixYIs9lODpAG3YvmA2VHWXmFWEXiI1xnbHlbqf5
KFgKIHFiNhPc8AK9aBBVRoH66pvse55591kBR8PuqQY4Hzp/WA4FsI1t2RC5kqKv6qQ68UckeAQA
v+DFY783fIvWhmTONnhwP3oPRbl4qRB15MgiJcOyyaDhggPoW+gKWP7GmrSO2qAxbjBfwfeJx62J
kw0nRNY4h2SoDz5ij86wehldTFdwuS5QhSYio8HmfO7juCPlEapZmZuTQ/Voqd7aOAMwy5IRoMy6
8cgKxSZqDQedYnYMeBA4Zz5fBb2kIgbbph5dsdwHLYbLGhpayUp4aJjkPjUw9YCcYvj3SyJsZXE5
+g7CJ/RnAoHkRdO5j4lbPADhDZCPzQ94hn+oCOgNKgxk4/SatItldgsSz9HEQCSLgZKeoe/tfX2P
8uz7VBUEjQloWT3UzM7yN23SfGUhHSDlfwkZe8E+xSWu7B66FW4ZK77FXzYitBluCxunDRyBeXDf
MtleB2Z5yWj15zBCkeSt7bb7suK1XwZMjJwIC0ELHfXfjBbEAiytG/vFtcpuj9sl5lrvmZmbTGCc
7KH4CGSU63e+LYFlVdqdNmM8pRvB7arc6IlIj3RjdYVPTgzMowRaURwgCIrjCe69g3snCFNFkkn8
4QBMa3N1yAFnsz3i90k0CVwap3ebgjgLfHMHEqrf+w1AKZ2Gz1NlSPBWFuWARAZVjfW5iONzntjF
OV5AP2Ln9/DRH0IVXhNRMsMPxagkWTvpOSCnLRTimOOYhO/x4gao0Sof8X7sWxja+Y6Y9HFiigWm
tgmOrrQxIDQo77rZJSh02bejdm6dcjoXmcnZS9bbJO9h2rsttmT1Cd0jRD4Z9QfSLfsQmcaM3AYf
ZYmzN0m+AqN1tqjXXpsQMPnis6iUbXPXje3lkmp3EzYsmGe/f2NsyUwC3zrfBjVd8dZ7qK5ro+9k
AvBPBPWyAe2S0NaW6MzsFNiWDauvjHEv+lzgF46PsXTK6OfsyD879ImHwF5TWiKoJxEzmVilP8U8
IC6f+nPLJoJjRXio+ulZn816TorcoO5BgoSQ6r2TUl3GHcm0Pphv3PgfyHth6iNpRyMUXzFeJjLU
fQqDAEsu5QV7SPA3aVJdZ0M/3E6ECBmfkUCUYoga8Tkeah/GRJH4zs6JgeNUZXudkdJJPBr5K80M
utVBoVS79mlxg5+21Nkee8uzYxvOb/4+T0PpE/EakGgzQT5iK3ylQ6JZlhwZFVP49OS3UJEmCoMt
RgwW8cABJyhXN8PiyKupGTcFwSiTHx1rVe1L1XWwNQgxHmIelo4l19Fp6CujbHYPEsfdoRDDz7Rs
P5r/y96ZLDeObFv2hwphgKNxYPjEvlevkCawaNH3Pab3Q96gfuXe/6rljMiMiLR6aZaDGlRaDhJJ
UiJDokD48XP2XtutzR32Haq17MS48753z6blJSfbCVnPa6PZOLprr+sEq3RMVBjgRmTkHtWqXbpr
ZmcjXY4REwSioqAwmlvDgaLuh64iEHMKWGQy5r0M7xuMt5beEi+Zv8U64Awa4MWcRtssFN226YTy
TUtU+COLVMPAJ2gczP95YO8D3IDP+YwxzaCS2vuz/7FCbWjbbolGWS/3JVlnSydJKKOAivKmuR9B
FrAIF8EbDAr0r41LNpbHktSOPoHmdrmfq/bODntxavv4SYfhu+6COVtVEhpHbmjBoaTbmQ1GcTS0
+naoNIdGR10+0KJUROUEgQ3n5ejW1rksZuMYwzLpM062rlXueQ9Bn1aQvvk33zNaLl3oP9sz/lf9
4fOvA9zvT/m+YxTvpI75iUJWMiflhPp9x6i/YwjruLopXNPxDIu95G8DXKa+aBHBJ0uDfQtbzp87
5J5u0uUVplBtbbaAf2HHeG3Q/9Ihx11mSpc5rrRNnRdmf/zzjnEu2RbOdUtYcQsXC3qEi/8ZTpU9
RARtauUXLQPQFI/pNsuyXZtn7V0eDVCk8gS/J0l1vDDRX2I+epGLX7khTCvGpV8nGiFQ/QZjzsbX
pyW7K2gxNbwAEB/1trb1x6mx5LH2s1PlDcG+yN3sMBdpTk4yhyZgbiypQVaeHt8zI9U+5/2ElKW2
3qf5hHUhqIGjl2n4IEn9cNu+23ZxMyLElWjRNbjwnjr4VVPvr3evt1yPnHmkIGAlykk7kadlXsK2
gIJ7P84ZRtsQ9qSFa2MjUdstrLayD16jvfDRUXubwTmNg24xRdX7dVLqcDpVH82ioZarzlquemyz
arZdu26VXW+cdgbhofUhR59pOB1HW1fX2OO3x7zRCQ+Z7qH+yNEhd3hmFnyuo1fLZEE3zbmnRb/N
YmhASRDAWY674jNZ9nUwiddYEDqnUZMHnqw+5rLZ4YkbT5an1noBTvnHoaoIYTBDRoWlcJ91vdQ+
+hW5GJFvvFb+GO38nrFmKJ1mNdqau2xGSZbHXHwoexi8hEaV5x8HV0cWO3UaahD1hZngn0CHhuOd
sIJ3sC6xrki/UPByRgzXQywxuuiShDfHhILejdSlnoFmj33HsM7SqF2HYIMXnPn9wZg11qbrTUwB
w8H01CWf4ICCrNyjncAhxygUU/6ePdYmBoY4IKzEcrBU8hh5o8ORbfIiFD0oIETFhyQv3oMp788u
qpzz4NUOhkY0Yf94mv/xNP/jaf7/wtMcSdNcMU02b2YNf7gxwartlLMkDiGF0jjD1lLHTxDhGKcY
U0C9qUUgN7oEY8bZIJwUOWrzuTPYfcUglkMJOhMABvPg2nSJjnU+1ECAoNUiUAQJsGpnxh6+T2hh
BTN31SiZZ1k18SGoCE8BJNRMxX1dlCldoohyCTnEouk9l8x4iKyenMR2nrxjh+rilGmYRLQIxSec
l2WZaijTw2lYThk5n26KLdVMabcSyEs2EuCDqCcFbbDLBYjKjrB4sshLp9jTkiOkzieIR+sm5Tcg
n0P6+LRNv3YuXUkvgNbXuHbJdxPFwIzFq3bZHAZLMk15VVNUe1xfYAI0CwmPW75HIlsuK/YgyFV1
lz4btr3YW2Vt1S2j8tZAir0FcdOtx8mDrznP2jZy9fB9RH5b5FXt20xGTpN29Tl61hAw7ojXe5M6
2XkNcQgeEGbdHrKLFToVRtxp3HhACefykzeI9GbORgj/cfg0hDpTqniiRWR8sLDXKI5dvE2m+RXj
+4vbkN7uGO60LZIShLTrv+UihbI5Jp89ZztqSXrraHAggEjRbM080sDiAVhFK3Z1CIjQ1j39LDIf
xql31h3st0MtmxXq1doMMMf5uFwyUUSEwSS3adxrkHmfCgxAIFSt14SMjUARQoogf2h87RnLGT7U
Tttl0d7XfRSQnELwC4JjpJkNOn8zYV1GpeL5YmcI8RFFO73IMaBH1bM5KoCWdCgEDgXs3kM49M9X
2T8FxouShadp83EewQaycsJerUr3MaXgOk5qVmplkFSG+vF6Z8JAxBsOuCJowPjZSw9hKuc+XHhk
n47/7CHd36dBzFQ/qM56gePvb1/RSwsVJcrT/0GV+V918OU///3Hmv76pO81vf3ORPJIuYzmxTT0
n1Qv1jv1CFMgPAsmBfUvUyCHJyCI+W129KOmt96ZDmeg1LFPe65lun+lpmfSQ83+iyhT/QDMgSyL
U0vAefm1pi9aLy+GMDMXQ689wWsLL9eDl4rgIs02ARaHEP/HF1z1LXmni4MEdvfje8Om/v5Ud4gx
75vZViu77eDZ8DzyUEk0SZzZiPJsOnH3KUqzCnl/19z6knl8Nklz0+f5XVEMxUMY4mAw4FDsVWcA
MMbcbNludts8d9BnyAIETmQ8MVERmyqMi62FB2BTWEWyolw0iRkt6jUa16fgPMQt3hbfNi5Fb+1L
FD0PIMQEQ3uhnwzfbXa08oCjm0V8h8R+WoxZyTg1Q/DtwoRAixMUh6GVYlO34/s89tKnwLGYLM92
d7jebS1U9UMVDJvCHvEYSP0oAozc9lAjODAAlprxpQmgw/V01mIZ9aeQl5KitDD00n1zcjAxZh2d
zKEMNqRs0qG34dwM47x3wpiMVDr1+yqh2w3W8+36OJfscBnSLDpq2TQQeQ4/FvUS/erRezKTg5bS
1gylrC52pWFRYNtDfTuKBz+cLl0KAdeqy/iT37j7rCHiOHb0w2jF4YHU6OBQ1YQAD7j5biwEpni2
p+jOMCaa2yVtH6Fp0z4L5nWiM6ea2Hj4RSkfgkrOO1SeNeEFh0orOZhGdTO35FyXMjBXkmSsl1HI
+yEbp8+1Jy7doBsvMY3+lcXfjhT5pDvhsNmVQc5GgLIbL0vNrLFGJKplBDMkkSdPoiWVkAYWMp9g
jA54CCLw9KJkBuGW2iZOQ4gNvz92vTlfv3z99iBL+E4zSmEGT/h5U0Z8xzJ2xRH3qnks4unoY4/c
Xh+/PhSV6aeogOhpJfbX2GeSwmpznyYmp2Lk5KsEWele17pjgAeTRlBUPECMIm2S/DhZ6vltNYXo
JRCm7Mx+lPeNveuS6kx6Ib+aDlaGwZ91bId70eXNpyx5opEV7qR4YxjTsWKA77ne6uX0jGyy34Zt
qh3M2Ns1hSz36SwZgZiD9pxq4IlLPXLW17sRsbEqsJxmp0O2iDRpf1buvmg7eyP68qHzWw8WNlwB
w07P5hSFZ/SVIGiCmBh000Jh5rkYdph93EbRuO6zviciHmNCH0811VQ0PSF0vQviZLjQFmK9h7ES
9Ll4UUE7eYrnUA8/VjOICm3co9MRm2G2nG0JtABtaUcJon2JHDMm+ivcxUMEoV7m3rPreduCPPqd
qCDUgKMrV3WjCb6j36AyhX/NiX+ybI2EWcsxcEIM/TaPqrcgahhYhEG2kLAX6I1F9XF0fH0TWiMF
FZ1lwCa8t1ZuITFi6jk58Lukbx0zdWiJsPDoVe71zq8vc5xnZyiXowlpVabIOQrBAK2fg3u74Mow
zLCOB1Pke1u2r9Rv0dFThxxs/41mTcaxS2l+uGA5jqMxOguwBR/aoWamo3t2Q4p93B7zbCx3up2Q
B2m4D1OJS/dvveIajsHSoBpVf7Lm7tKvRf/zkvvTs74vus47S7cRlNKQl4iSbV7vdyeE6yBCRVCK
flipMn400rA7QCTxgANZWBVQP/686LKEY5Jg3eXFhP1X1lzwSn9cc4VlI1tEeQFFDe+yMkr8ZIQI
/CrU+2xgPDQXWDp7cGjIZoPHip9sHU2msbVCIMIJqYWwq+OHOGZm04az+OQ6zb4cmF9F/ZuJIR7+
7k1R2MySoe3A4Eg0kpyxyVnNV3Y8m5k8mWiu1xV7ACf5iuvmxkCUjcbMDWxnlRmgUqGrRYeoRx/e
wyTGmm7duyGnsGW0JihW+kXIefM7Rx+Tg9FhgW+1vD8mKfPO1HZrMCNghfJcYHODAh0VydNUMkZB
CbXJ3AaGtl+dTHR+rpkJ5g2eDpEgQyfSN+LIyoIZUwTvLeYVpxDSkUHMtQfmC/DpMoFQnTM91FSa
NBO62PsMrSIktdhDP1ExUya7pNn6fgPNq1j0ID1HAHVtOIw02pN+06renxVU4m0WI86oW3h6pASh
6Aa9jbhbU7KCSim+Ebamh1qpwOd870Q2cVFaH91FjLschIcbu5yaA0UM02ClJ0fDi7R8UipzpvXO
hnkJ+JiBaYEGjGfPOsBVHUjqF1GhKHAt9zDZbb4CL7kwjbS+d+bA27X4ZNeiwdllOESEKQ9tb3rl
fVcLJO/YVubEmR9kEb4PQpXQQAqXCUmAqWpstyRyxReMyP3GrIwVI3sS4SMQAIY5gZbb+dORcVj2
TIN/2tZs9Rathe+c0klyHaqrvdlgSq39vN6PSXrfMLg5V/AfsBoCJ7EZ57V6eTCtPFmVXfUgyIra
dTW+A8NjiICS+t5AqHdMTYIrkllnWrRK/CZZIfk5tGlzjPJwV+Ij0yRb3wmwcZyxEzMECeT44ON5
1crizgzaWxlSZRBsy9SbdAg/sjL8qIQShimTd3dsxp3L6bLVZuJ3A4QsJ9HDnEHOr/N+w/WduprQ
5X6E2YQPYEV/vDxcD5aGyHXOL7EeJucysjclKXN3bvbFiAjnZC0SF1Qw5jLByLL8XxWpGJrvVVBs
0KGzQX5f9+IyszElWGzb+rCkWnFpUUrUwsSct9Ra69H1y7fZbTDgA6NSpJ9HWWTLeTLPQVxtHPJ2
RAoiDGfyEIfMzG3rnBJ84FRIW5IoIg2cGT/EzUc90w6B9A/l1IKgxpCvbLWZ+cLWE5WF/zoV8DOs
wvzkm+HWNxsykT5prnVutHDbpCZ86AoCdp0YL/OQvsa2hSx33A0Jc2HjNbCJK/Ifpuhjn31hwsu7
nSx6iSNQuzXIYoBgkAx3nnHv4FGJiNjrbhwmXj4rrIObKFza+UVr9kVsLVKZLXWMkSn6Ky2GypPx
XxdutUx7PxvwD+F7kQqBM8UtgQaJkFCRQFzWgB5vi5G8hMDXDlUSU64FD1kx7aIqWieFdwhD+74T
l7jWHth1PgMCfz/gtbKTFAIP3m6YL7saKniUkf+FIb8c+AlF3jPrih6FgVYNQFeiHbrRuZMZOT4j
1722PIEIQ537aW76Z5jCr4lrbrVALHVHfHX1YOt77ZJtQbYbE/duwmGtxB+O/0UH4V4GvFza3eop
kzP/vgAh0gjtYlXDpZBiO0F/oRJfWH1HCIkEeIaCTcvsnd6n7LZvvMzceo37pU28oxvVbwjNCR7r
sGg3nfbeDUElgWbCOZ4A+Cp8MNzmrRBgjFo4dBUCl2h07yVjzNi27xA8ocEYtjKK91MSryt5Ks1+
47YxdpmPMEQuLZnkhdE9JyOYHbabd3GZPOY2/5zWz+miUuA6Q75PrGg3Q/8bOYkj5GEd8AkNgYQA
gdp8SZDINJa2MqB+aPaz3mSqFN7h+Y/afB05yWpC+Bta1yVmkeJXznugeVjNOoAOoIvWqSDmHFVV
Gz6oCzmf1aVhvpYWTm6wrBXRFrq/kx6sM9i2L1XP6mXEpJRr1VM6oHep+enVByGbzNuJkOEhSw4k
u+GDhw8trdMEbi4aLprh49TOwD0Rm9tUoOYzxAflwHWmZttwQ47KjVspeVM87DSbBCnvi2YAEtXS
01iPOxQncPiVS56tmw7GnbqtW1Gz7QMDrrd0jnZ+a6ouzN+6GHNdVnZluPmf2x83Vy/rf/73B+38
7381//5X98fx5rcX+L0VorsM1GlrUGFJRpK/V2XmO0yh1Dh0ZW2h2z+3QuQ7x+AxHd0RFlLgHz+q
MucdBZTypzo0cv+qIFZI/vmfWyEYgED145fAIOvqqifza1kGetpDvukDeot0qKQpDhDsQor2Fttr
L46xVLsm22c39BFFnilP+vu6zFFuEovaBYm37VAYbPJxEA+Jw0fOlXkOuzLa1GGjVnkcjFqUeDhD
021alNqiHSL7ufcAI2kFSpG4DZj21bm170lwoO8Bii63ibGconKXDgmgSDsejlNHc1rrylvrPtAt
/RZT3E0EPgzSRTzvex3eNSJPZy1Cy7onhoBIaP/JYW98UmxdGtJkHxnVGLwARrhLihhlBG0RmePa
GYIh31s95wUSxeKNvg2L2MZyZfmsQ9fb+pWB9E58Lg0DZOKEI8CXJPYOPoxSUDHtsveykzt36T16
TLGbNfOr6RrzHhjtvO/UIfJbFo0gTtfK0Hoena9+O8HhaJxtLwoPIao+79DE6isLbdfOiW2x9qf4
1S3TnA0vGkZK0EwnXbDHarXUvdh5Ru+hst4JOiyjV2CzRI8NzZtdjuCRA7KCRjvDbl7zRyUWkeQT
2D5sxRPsrPiu5ujeD4CtaKYdP09NemtWOQF93iuOSNKERnzrTSimTTVY2Qq4vNhmk129J9Bzn9UB
HmaiIBC/bBBZUT67Vf6A+LYmV434Q9SSpnPL38y6CM2xLlPORbcCsIIwZUxBR3sQEfqhBlDLXT2X
6Umow/Xu9TCPl9gvuh29/FtPmDS3tDbJjuT/4c2PQbjbyMqO8OC4mTUXSiRGnuohHzHvt1vXu2EI
tozs34rmb0dUYjZM4yHo/H0n89sYrbOXQOx1o/5lctw3txrMSzH7dOnjlw4V80vcBABSHNHefLub
l9mmWc4jZMyO5Kk7GWpo4AwgrPBsm6W0ZhhP9N4IeRndw5i+1OkwrCsSWLad0cUnO+seAxVAmBaD
hKVUd8+xYQPVEwSTx0F5CirPWrq5pqGscrM1euFomejeTWbOjP5dSYICWuBDn/QkZeh8ePomJyN1
H9Vx9ECNPixbzOpAgav2nFdkUPZt9Kob41EgL37NPXkwnQz7HdknPw5Diqy6IyJr23gk4QCcJfKH
jsrS1BzvNJKQlTpF/eDYWfNkRZeg1Vhy09Ze86c+0P819sUUiD0qKLFPNDWHsQBgDwRLn3G+8GYb
NeIq125PuKksmmgkJnoivUQ+2qCyya27ztI/ajNyqcTLwegV7FkqeBhF6mIiGabmhLcZWqXryr3X
Swv4A79Jj1KPzLPwQQ8duRn8meT5MG7hM9bRMWPkMjsRSWJAuCILXBkJJbeDmJpbzEblqbGJKFUP
tS1nR2OLYFkI0pSuh6gu7dXffREUniP+bBGEl/ahyf9gBbG+PetHP8Jm5WNF1TFa0Nr/feXD74ER
Q9exYxgWhSe9gh/CHmEL+hGqf6Ee/+F7tYUpITYgAzLw5P61CYCplrWfJgCstpj+XI+Fz4FCzhjg
12VvmELUK1x6Eeb476d+Sj+ahkndqbr1QZEeBoaOZl/Oz1zgu0PZSXeRtUfXztG4miLe0rDVwk7s
+9jy97qc5kWKT29dSEWy1wnX9pyyAwAUET454qmTTVXeUlgSxeURLOSK+RDK9IsZ5oR8umBMNHeF
ia5+RgVLynbtdu9ZL4DIVl315OjDMqROP8fqUAR4/0opzqUVtDurMDZ63JnHvuyLczbbxZlICA07
4xysr4+5MYZeMCrTIYC52jm6ToqtW+9ZGj4JyLe4ynLjwDTTeooQLzeGe2bL4p5nw1lLiKHrBG3p
Pagw3HsGebyY+eZDgxJX+KL5GEl91+vB8Nim9Gv0DKdn2N6rT9rRzSiHExc9LNid6TWJHrj2Iu73
kJgyZ6ZtHOTBRajgO0Tl8og3IOQaoDE9KPqPTZJBm5X+s1sbL3bGDq3o2/IIZdF9cvCJovoPk5Os
RHeehX7L+zCepHdrj4bBe6GNJx379KFs6fGYJJrYWFRMd+b/dEvK0pOrwOsM3hIOvvvbrXIoH1Ej
ZZsyHKd13CrUar8dO1tXXh6mxtNob2JdTzg007LrSH6tZle7GJYd7ruqluvOz5+JFfF2gybMTZD6
+T7wDZ+5ZwBt0i0RiaMmdQ/X+6P0mo2dR6GKy3o1KesPFa2h+5Hu08Uh/6UF0EwZ6H1tBeHVsFvf
BjtlV+FP2T0X96WYFUG+6KcnJk3xFsZtW6jE7I4KLjAG5EdAzZZT3t3aNXTrxsLIUVCBLcnM+Gy0
YfSQ5ua2yQVUIf/DGMho5QjdPzfATFep1g/sY42PJv7el6r0CCiZ2CeFEu8Ip3p54xJ7sYdTNizc
mPSOyW0m2tNFvIU+Eq/0shu3+gQRunDKwyzN7MGu4foHbfL5+vCURo8owKlc2la8F5xhfe1marTf
rNk6szV32x2dv/qAJO4uEFa0ITzqQpuruZOd6x0nhghBa2t3Rp+nhC0SCOAFZoAlVqY4m8IKnhyj
G5isOHVJoYACOginOfpaS1GRELbc6m3y0dO6r7pFPKKWZP0u0UjtFrGN9cg9F6Uf74ksym/rkrzj
Oau3PRq+Rcds6EL0Zr8NUie9MXz79HdfMlyu9X+2ZNx8+MRm6eceNkvDtyd9XzEkWB6WXdd2gQM6
hrpq/97BZgeldj1ctNkzqF75jxUDFILOQFehFEw1G/590XDe0b8G/OM6Kn9EZ1v320z79tti8I2e
9H9n+Zhq+fnDokH8lHRpiAugDfzwvy4aXNep2HvwyRZgWZMYjCD6dgAkFF2cnKBLWCd0s5lUHtMc
whf7v3rVJeNqbBKI+GayMCdpIFRmNNgkHtyvUMPsPKfljQ458PDTzTDvyoOWcUjCRdHo5sG3xvAY
N0V4lKkMj1VmERl5vW8vxRQ0JHF7Z4jIZ6GJ5BF1eEIczVc409auA866x2oy7L12LNa560DQfp/U
5fSQqUMPyvXGGTMYVUH7ACPMW5CayMZEAxaal9F0AX9U7vXMenB7c7zMtHAvtHehI9ukyRtpkOEx
5yAgs5wsNCrr1sdcdn0MLnm9ljZY7VZyofCl/daIu6lNjPt8cNxjiWFRD14dGLUnFh55HslNzLl7
E0d2dtPgXdgGLMELh6vhAWFtsQL+0L1YoAnKZgM+tT8VhWz2hhVsM6iz+x6s/96vZwNOUPss49Hd
FUZa3Dr1E+74+q4WxJrYln/H1gQAq9OLHXZmnUxS42ls/fImM+R469ipdUpBDy/smf1BZmF2GIr+
fvCZ2+a9Eooy6ryVRn17HVn3jetsysm8J1HTWoCA7/cuEhxz9tMTdMCvWtFncGuJSyimLAPWUKe3
ueeB8gyFOE9FRuZKAKI/Dz1vNeP3tyb4dfR551OmQ1JDk19vTLuQ52H6kPGtKyAZGLAg+bLRCz8X
nRsf9HD8nI8gqTMum2QyFjFcdie5tLCX9j0gBr03sEr7kVLBaJ9bPZIvWYGVJGOXojs+QVZRjM/N
TJlJJLK8JUgwCKfxsSGwsJn18hUf757AlC954NS3DThrNzCLjVuU1TONi5WYql0T43TDDcPWeJYB
KO0chAJGTLZBBsEkytukZ6QoW5F8GHvhPAxTvNa8B+QU0wtGeGfVjsikhxrIrsQ4+zhJNll54J9Y
6lu4h96tzx90W+URHybpnWLXyk6Z8cxXM6o00ssZ2pRc4X13X2q2vWtR4gbuGD/q1PqXZhhPhEzR
OaMxuUKwUB4jYflQljGMBfWTh+0idnadHqRHB67uMrJILiuZZQ7kuB290n0mP6F6GBmpkUTg53B7
yBUgMfGRZbMlrOJRo9m9oCFirJUJ6TSWVnvCsgKuz7Y/Zk7PsNt3sWjN+DzkUG21EDCnrE3est4P
lya4g6M1hV+AjhKaYFRHclFQP5eT1RDhScDUlIjohJKPqHRd5u+FGnPl8XPuaQlRDGTGQLVYRIHr
w9j0bQLWmjdR+psC9Oyd5VZiMZTWtNb0JLrLe5V3FNRMzKc8PIKoIxo89B0AkpFGVIxlrWCxThtn
TONjb7fahuvXxwFjEYyrwFkablY9gcSFUlwRbni9i75GNT+YVl3vxthQdxWwl6HsXvW+p+Mfl1W8
zWD2+U6OlzQX86ok93xdjjChpSSBw4yjtU49OKnCsFYlIjAX/GKqbIxUAemoUlLjSrNk/xurIjNW
5aZUhWevStCUWnSmJgXZgC4h0ftHGBiYSChca+Ulu5ayqqgtVXkbq0LXUSXvRO2reRTBgyqHw375
d1/b6TmyGv5ZTzQs6j8s7d+e831px+XhYeJgv2XZAjwl49/vS7uBIgxEn26yS1QdUr7y29JOPaDa
kwjFhG18gwn8th903tGv5PXA6rElpLX6V5Z2S/5xP4jLQxi2aWA2sXTBvvTXpb2K8BwYTSoWzAIR
EY2ES8urLyH1sKUWISkxyobw7THanHlBlRo0BM9CECEPK1xx+WYoBsBtkyvSSKOYI6Wij4i2BN9a
062xmSefq2HKlkPoQBoS/V1ry+6BcxbkNUbqdRywCGh8lldGahPr3lgTWRQldGBL8qHoWLcK4s+7
0u/erMoaVj34a3J0p/AljaCHBkP31rmEmQcs9ghHc+8lA23vhNdIYztYmX1vHNHZ1TeATnZtZPRb
Lkbda1B+HdF4vaASIe+IkbBnFt3RGCPWDEEj1Yx1xcibTpqcBqRwBM+izgwPqciQ26YWoTDwRU5D
Ui7LoAT8pxti7bpTcq8NpDcxeNdeM1Mc8c9ANoNa181Qom+8EpPj6PLe8DvUR+RBaESMej8NIt1a
XU+8ItZr9hWxeDXIQdPd5ByMREhjoBgPnGfbqmhOoCXSlzaHeJSqBNIRNyAg7+zARUdckgQ4bkK2
4Bp4v7lEYuDJ4smM60dS5o1DamuS/MR0vtNaBiOyxAUPFOs5qwym9APZeEGMj25t1XiDM1b3lcE6
lgW4h2/KonttwJ3TeHWye9ceqfVkeBjyJDj6EV1DvxnWMzaLtRbV9qYbOzI1mpYCjZRpw96Yvhl8
9aNPc9ZtsNglL+2gd8cpV6uxult0RHT+E1v56Z/Yyn9iK/+Jrfx/F1vZXX1eyvFF3kB0TpQLrNGr
95Eyhxm+ZR56byYqSQ5HU1nIBiOS59Kuc+JsgGRfH6vqj5ZyneXKf5ZYONGwLmzKrBwOrjKojQTL
VsSWcdOoFPJc+dkG5WxzlcetVW43W/neZuWA0zyiSoy61g7XQ+725Mrw8sih5u7Ovgz4684TprpC
uetG5bOTynF3vfvTQTnzJBa9esSrNyjXXqD8e4Da9GWpPH0h5j5PufzY2WgfC4x/4uoAVF5A8pvk
/sfB9PAM0ogcTxk2Qvap1UdbOQsjLIaV8hqa7L6U9zBWLkRSH6M7U9sK5U+kvhkWlvIstsq9yLJk
/O2n7IjvKbL+pKKs//2vKP3jgOHbs77XlO47ikL6RZ4hQESZkgr1e00p3+EMpiNEVelJSkja+7/V
lMwePHaZjCMMaIzCo9z8raZUWkiCx4BNMVVECmn8lZqS2fmv7SIsw7Yu+YHxM/BT0jD6taYE8DgZ
mD59WAk24VHdcNYzkT4xfESB7NeLWBvks5UTvAqXBKNLONwSaj/e1JrXr6+MgBBl9qLuyHO43r0e
EJSz/SKUiw5tvm+Ec6zprp6p3tqlac2cZ0q2Nyvuq65g+Y4eQOExAYtkfuDvagAmQn1HFQUNkvny
+628jTsymjAXCDDPeVVAakqAnRehk+N4QDMo+6E7d9mX0qnyS2n1w03TIMUr6W5vE20obmYrqTbY
EAK2sJZ+T0YaivqEJjWSHHFC7d8waQvTdQE8fRkFZI+Cnt/PLq0nazay5xgQ8d4aiTqtfaAMk2WP
2zmuCDkczVVned22VDgBm4AkhRcIxFvgCv3QjAGEpDy6n0xou5ntrzUFJ2AjAh1aAQsY9Wx6zQA8
FGTTzhi8dRdDXqkNpIsJxINGoQ+kgiBoNTgEz02jRa3n6SnOL25X3k+Vm510QC65bu4ct/2cwVZw
FGRBU7gF+EgtBA0QDP0VxqCwDGQsNw8lpAaU2FvG4V+tmBlrpYFy6NvkzEzaQo9ERpoCPkiFfgiA
P+0hHgVqVF5vSAMBLwUrwoQZ4WdxegDaJR+t0e2W0vbMzQghRLYLb4x6KFI14oxqbJZtRlZ3UYEf
a4jj3SCLWDW6s6xa31ibwhgWmUUnBpE3eqEZrE83B+WhHM3iYI36uK+yexkC54FLaXhpdy5LFReq
lcAzwHusaR9p21p/BLYRHWqFn7TAcd2AmDX2iaFv/D7I3mKyrxw5AqSAtHbTy3ZEcjYSNxDPiDn1
SiI5j+ZdaNufvJ7AHicY7FvGKtZtiIp/4XhBtvJrmmLlnB9mdYiKa0qWni0CvDxrZ65242Tonwtp
vmmTbjAzqip6FbqzT/rEORNWRuxGZZQfehVFX6AztcNRP0YzQFVZ2MFd10dPSWt2JPZpnP/jUO4Y
cT+NBqGgQttkxfiWeMbdEJfvSfVgnKPlIFFRv47C2Xl6EawnDUQQPhECc5g2zKKs9uyz2qmNGabo
N5Pjv1YaaE36ea+u1mUnjcRQzOIP5H+UwRw9IhgkNbvqxTJyrG4/DmG/NxKSSRLSiULmgo+OnWys
2C3eK8m8ncBYbN38gxt4qzEpnzNrfEvLUG7Ri8IIHfunWJmRrDa3b7BYJotqKOJNLcHm2GEoViXE
yIVBxiMiEP0DXcj+rDfENLvGJpANv5WfJadoSkNO2VpbFEEhUEnDxw6EVx5EFRfHEG2PYd/3zguB
ouNd0Tn57Txhr0s182VMe+JBEnhD3uQuI4KmTnFdzWfhfzSJaLgEnYb9MpcHPrPTbsxwQsmkmpeB
1cR7C80hfNFibfVwG8c87u6dbq0Verz/uzdeGHgw6/izZfLDf/77V2cAg4lvz/p9Do/0DBOc7kr7
OnH/fZkErsg6x+Dk/3B3JktuW1sW/SI4gIt+SoA9mX2j1AShzuh7XHTT+rX6sFqXdtmyX9SL8LDe
hKGkJMvJJIFz99l7Lyz5Bl0ZP90mnV8MbGEUbGBB+61n+o/bJOE+12YXo1PYyFIGc9o/2KoI5a37
y1aFrRGxPhv/m+eRxrs51H4KBrSEGlba+JwgxVramzmtZ3FT79K8Gh8ALZmg/dLhbmod0F0ZlTTT
TJI0aSaKnGTqloRahmxbT5OxAWhj72+rCan666emPbSUjF5uX92evz0Q+KWQxGVtzBKj0Zw2oHLU
pQ6UCvxWleGbqhZf0I+PO85+kHbJzXsentSHkSBsSx08TNFdXWrXsqNqP1al+4NQ9fvbVpXx8/Ho
T74q6CdTtuxXy0SaSZrPS97Jx6Z41WdvPNK+Rjujqvr34INeLSnfx7q+v3U1F64T3wnWx51CBUwK
GjBCD9AlGIFFAQU8hRaYYyADtWTrlDmG/gLeRivys2T7shOsIwlCFxupNpS0NC73k9pajmp/2bPI
zNVGs1G7TQqf+KfYdrLt/UEnkwIOsAmNWIlKtRuNC7akmtqXcvHrL+K2Q1Xb1Pm2WNXUjpXOxHU7
m1P8BI1Ke1zUHlaojeztS5X0okPNvxhG1j/CeL23xJzuPVa6ANe7s622vAvrXkql+92kNsAmauys
dsLsTZjNWRMbao2csDh21AYZsEf53LBUvj1tqD1zqzbOVjNlh8UXyxUrrANhis20r3bUjdpWp2pv
jfl4DRzJCJJlonmPVuurvYqJ8nCke/5AdEdRbLrVvgy3pXjJejwZjOTZHOvvk+zScFA7dEdt01fW
6q3ar3u3VTtXMWzFrN/LZmifqH6v9jVijkrBMdOhqenF/G3oDPPF4cTT0CoT1BH+tRS/aVCmFp1r
g6CGS8hr6ihT5Ny7G5cq7nCdGo/0gixf+6o+9TGYPBMqERsN192v7VpdffWhiJfVfRxzb7isHX6x
Mqnoh+beOTkI6WxAMGw2vXdl1w8DuFr1YJDCu3pL2bDql9auJh8S2HNbhB2elABTBpsi2q0R2+Nx
581FEiyrcUeRpAZtzIJHJk0XD6Spzw+ePnIAorLUTAdB9qV4klXyw7HK6Lnio0C5ojjUmqv6qyvc
Z7nQD47ZHabWAOo5VryH4uUp5qNOV3z14UtRHurdUuXd++qAqU/neetFUfwYt/MnzXR3OevPDXF5
EuKru3fw1/3mJxyrZgynCjgTwW7VeEV5a8EO9FM2tfk2IT0CjNgpD0XLEXXJim3LSulTadC5NVFX
TLyquq7W4tJUTYRUF/NxpJcRplm2pz2LOvpkOYBmkD/WYn4CN1fuYIcOWz55JCxjlc1kMaPCliqN
Of35S4jmp0lFNW9/5va7t4ffvyTYSXN1tstU2DNSsU9XBUCFioJCF3O4IRMPXbEdjSowSvNsfklV
iBTJ0HhvyZWSFV6+TyRNHRU5rV02zMsthqoCqc0tmloRUl30i9YQWvVVfPU//uaq+An/7uYqvyVf
uh/98LfNBjdF/t4ft1dBTg7ztE69MSuEv5oWdNUahcmNbYW6kf/vKdT6hX2DEJ6LZ8FT5rifT6FY
HwQLkVvSnUPtP7q76n+9u3IItTjsuoL8Dy4ICER/PYT+mfFxO4ZYf3kgAIyTlr6+Vj9FRiG3XA8v
i60HrRdroBHyYCEt0JEaiKkDtvwfMSr77EzHnBgTuScYuRkZF/iiRMI6XNx5vlLpKr7kaZuA/NVC
XZvvISJI3blqC/BoauYxLVHYn20KMg6ULpy5fEKnxWhaV8MrBNldqyIMbWe+w1ZMNw2JCYP/3UqX
b31vkYO2P6V0l2JqKyBMk/Cg5OKFKunHQmU/GkIgUoVBZvO+m7/6RERaoiKde2Ug3dF5fBoJkjQE
SthLPY6lDB09enIazpJUhEgPf55K66RWFEK7pqyRkIqv0ioDsRWd8YK0Skel11J/dmrvgqSDY+mc
GmR5QF1ASHjwhiQU5bcqWnfsR4OhBQyq/epokM8nEuT+3vVp8bSzw4y1NGt+LN09xRaBXy2BQ2ln
YzknzyU7UoakqYB3iwDAPEGf7G755naCwtUioGEr7Js2YCsfZCu73awJWp4mCiJoH526eTcZ3G0s
TE3exGECs3pmBhHXdLF+EhkhJXPYpqb2jDNR7FKXFRRFMBwmD8Yidmx+Dla13Pd68mBqcM4JABnF
48ho3hILMogHWYP/o8YcvxqvIGUeG5UisnsZUoF/MIgXxYkIvYJ3yxB9miv5RnfyN3xlGYbblHCS
R0hpnJ3HidBSooc08m1Mokwmkaah5WegepedJkProD81IyHc4ABTaaiRWJROPCqP9Lex8J9JqaWE
pwpCVGmZ7KQ9kfuKn/0WHkITQSsHMqmyRYHI9Pukj6hlVdEsIlqdJrNgUamthhZs3mfTxhvMHbe7
YHHjbcW5iUPWduh+TPRW199ZBo3mvgUoakUPWQYVHRod7u9sPzp78AfUw2KkTL856tTl87aogi5e
zmWWHaqrQ79x48SPCxW7SfMc0TdRe1PQujPIA+dxKGkz4ExZczWH6oilW6Ez/HETjQR4NHHVkuyj
spb3imK2gHgq3E2ybxEBAsv66pOIA6F+MEnIzSoqJ8nM2WTntMJ8zwbCdCmBH/VZWwnaNQTu+GkM
OGqwLN2yeITyLMJ5fJj9jUNcrxTtZ27qh1phKgf7ziHW11jGS6dyfhj7fJwYzeeICCDQ51YFAgkG
1gQEbSMPCjs+LAQHOc+Cb/80qzzhP7+5XNNv9N/Vvw7/L+B2Ft1C/17hlOu/+uF++0u/31rcXyxD
mZ4xsSHqcFb/4+SGsw1bNc425E/DxRn3563F/sXDdY/oaFKa/5sq+pPACQkPVdThwKduL//k3oKO
+S/3FpuDEncY7n/IrDcB9KeTW8npxZQl3dNF+lROVvLOuLOExkIjqKAt4RKX1rKdS+p+Uf3JAoPv
nsY1HCbKv+tCW1hQe2ekRfd+rQzIQ8M3zdLXO85s1pUypdA0h+S+SJdkMxm99a4BmG2U6AD2bH6c
nHeEXPsp3Zg3cULJFJ0SLCAyMkUrESNTckakhI1ESRyTEjt0cU0Sa7zrUvOLUHJIq4QRR0kkvRJL
nCnJ9nprw/bRuUJoqvmlaIZXX8kspRJcYAt9HmT31ufRdvLb+stqcdFitz0pEt+SlHs/k9VLT6C7
AfuFs6yl3UTpOzGudOZchJ9aSUAKCakkIbpFc+Vfqt35gyn9vcEhWMUa7VYLYtb0NFQTHLPkO3UQ
BZd0EvBrp79JFjGWT0+LvXyDCRSO1q+6oFg8kQ6ii/w6euvRduWV0qbnRK+e7ZLRlw3+my7z8zAO
Fxto+gEOrNYu7UlPuQSsVfQrCV7kNWx/u6L0jnpEVt5NtrYb0eitk6pNF/3gNzMdItiXNnYOMDWL
gZVXHVLlh+jtq9YQTK49ew90/iGl/HGwmuey9CEC2Ti23DvHtg5l2r3kRflepTRN2hMY8zZZg04T
j6P3Rhu2F9joAtzjaqIk5qvh5fycJ2xCXGCqyMeB5O3TeXjFttWAMamHc59rEqk1f63WPHlMI4hI
TFmoflqc7haRuddisR1aY8RTrkX1ZTFl9MR7flAmsOJQJVa5y8kz7aQDNmqovc8VcIMLd92BCsh1
2Je9SzmvNjtPfT298AarSFZlHcXHRR2OLeXeCLf5ORv1/MyhkLBuxTEdKrdGmXTfRiczJPgtwmxJ
i+uSo8NzIueg7dXuc1XBmTak9WDpIFXtGGmAwdEPLcFabFlkRXfaVOzBcX+UoNVPWtEJUvvpodfJ
jcvOGnZLbpNLn+ZC7hxQtBvX65awQVXb1b7Inpe4aCHT6nyPlAoPtf7ZGyiXB1Fent0GY+K8Ovei
xinGoQgDhjVqJxy6BAn6yd4KDvxhNcYN4YK2uZNi5QeEg/K35wZiQx1Nmx8mNKk20T7neUv/uZ9e
c2F6rzVnraCSyXy0tLR/dsjyaAICo2VNyatm9PVuBS5/HprKxJUnTRrHBl7olW/XoqrImcRdReYh
VeGHWD3Y5CHw6bSvucuQCDhMftI07sBjNndvpuuSSMuvQkUrYjIWugpbtCp2ge/nqrVa/ZD3hI41
DUxtpGIamgpsoBAYR85Q9a5vJEaQguhSVhfiZOisMsfsoKde8SQAgDDRw95O5JnK6uWNYjYyZhqb
zwnOH8UcIWaZgv5i79Nwk2LgQ3YKFGkDlkCbAB5ZKoykVEDJUqElcePM+xFoSugMG98EP7kqECVw
yn6PBSbQdEWpjOBVtgpc2TcgLC0Fs6RPBsiDCeByhV1FfZ147ybglxbmy4GEssce5horQOaqUJmt
bn3Jc+GeXEXQvP1KyyIZtGQSz6bCbeYKvJkpBKc/Z96xWlnDIGbkB8ddf/DRnS6Z4nau8EA3QgE9
aWqyzreHXOE+//zy9qsCKmgPHTRXmNASXmjklPbLqBCi+sSWybPAiiIFhO4IaHReR7DAXZUdJkxf
V1w6BO8VmrRVkFJ/KY6ewpaWCmBqQzKNFdIUPoHxkCfWDlwTbRykIJ/SSfse4yrbcACLGatbDeMi
9SAUzVTnROkht4e/fXl7zkIrChOzot79jz839HyYGmBb1ET0zjnqJq6csqK7ofeCcdY6kutoOxDw
5M7um0800hVndjUPNB1LEoA69dizOT92yQnYk7XVSnf6GNgs18nHPx+R/l/hf5Xqy+Dyf4vbwX//
V/Hf/9WhcKd/O4H/9jf/2ANj2RMGoQEwDSZdOj+NSYjXnH+FxybWuNVE/3QCR+hB+yZyAI1ILY//
HJN0YovMW/gBSVj/s7Y5uKn/MiZZDuhHk5W00OlmIgf3c/MNbBQayt0Mgds+i4FDdDcgNzlUOuvr
zF2K9Niub7/O1K5xNkFJ9f0feWdSwI6Cva3dj7mhxsQVhRmatiQdxXGg8DBILI3+qYUVd0gpf6wW
qwk6SO27QXj1WZ/NY+xMFhpWrM6m49aYNZrgcR5vuDbEyNfHzLKSQ5qv12zW4RB0zZfY8pzN0vb5
YajjgHzMF+g2/SF3SAeVdRJi3s8DXX4XMrfDjGVT0FLD7ybLejENhCXDvxL5oLWyinaDOSNp4o4A
BplZ5zgfPiZqaw7r6NGGhrwQzRF8w9EN+0H/hJSf7EY8ldgfXTP0bR3g2BDGs5ChJGC38SxCcGwa
w7WAQALUe1NYSPfLWJ7iUSAZ0+yZRgsMv0YFdnFsSreBOKKKj8dh5gimWG5GkqN84MMz+6jcte0c
LhnGa121onG+oa9FS07ZBA1kkeMnIeUSQHLELN1+NbS4IvYFjT2yiy9jpYe5Ng9bv2cRIaRFzg/T
sJ+vnzzZUzPjjiPMFfNd701j67uv+ZqI41QPr+xUg0Qr4+3cjO6WEOyDs3BQ1EixwvsTquY0O9PG
dvZVy51RRuMV4+CdGFv6QOxAX6Skb4s0c9fIcywa+1IZ0XvTjHOQ6nz/NPqVuP/NISD9sep06rBS
3ySD0J4X1HSuv/AS2yoS50l9mTsk3Xxb7jtGqU1GouB8ezBreXBhQx3GYiBta1CypK0uRTa2i3m0
KcjVE2LWYO9+BurBksT84FYFq+6q+VKGa9c809mGcAmHApwCO+3YWlmCFvFwrtN3n3qyS876Fv6U
FW/hiiwHd4CPZROWfxxHuCGteRq83rx2s5O9Mb68LLPZHIkVXAutv3paNG5bjY6zRKTVXa311d1o
pUQcs5UKjtyGfjup6gLe8XBH06TYDgkgI6u80+2J6bQf6QgxjLdkWLWnIi1JDc9eHLZpYXxe4vV5
rgADN2Vuge8BBVTkvXEGDBiHSaFP+0nGWcBE622tDG73wj+CiwE1e1P33ZUxZXg1aZ11NbGGOlNr
KL15boCF4LogFAvMZIzDbHhITCrZOf1NamCKu4tGv6zLPH/2cJxu4ixG5lh5pVzLC6PajIPblxF4
WGoIdboQY6LVW7/lE1CIaeCiMOfrSaRiPdUI2oesHLYuS/IHz+8evFo3zrevbg9+0VQhU/2yTS/o
5DpGZ7YXQ64NOxsHF70r3cJ6a3K/dZGePeLfZTUPRjkkjp5uIJrhn1o7uFaqN9NxabKqhGaeYtp3
nskZefupgtEzuczuSby0D7PXNkc39ax97i7LkybHrRMZALnc2thGtiaebg+pMIEfue1Drln0MEBr
DSyZew/kSbutl9tLGFPfuRWe5B1P+yjVCpPTHPQ548MzGHuyh92z7mIr6VVrF8V25dZWTV4cmKtH
X7V7mcaAaGeo+pUytp7MmTBNO9KH0HjJmUWptWV2Kj7FPZt5vMff6OskcAqb/Rlo2XSw3HWHwmgc
nERYu3id4pe5Fs2GNgWqzcBzb/MkHU5lrqdb22m9z4xfO51mv7d4XSpwzYu3q6ba2cbeNFNNP1O2
ZXooiw3Ep7i6wlw7j0tEdr+iqbnx8/e118xQOtK90xIXSNZSbucojh+N2nJpXkpPGKY/wC1NJE0y
/VHkJjJm0u4HoJn/8VOGsP+tyh98UROG9vxj/NGl1d8Hjdtf/n3QANl8GxR+d5kZvxBcYEMu2Iaj
rP9c4GIDd3ZdlBayh8K8rQv+nC4sQBcGowerd0NFGf+BwG/5f58uDKr7bMPkhqiTJvyXUGJtZ8AJ
fBMSQj19X5kUNkPUPkiN1rRc8CbwCutYU61Nyd1EzffQn+hOevSWsX6ugNWTtZGDX1OFPOVbqR/c
MmJQNYe9ac7LVq+oT16bD0GfilOaCDgWiveymi+GXjwvdL5xTiXRjJTwueibZy81vW3ceR92ZNzZ
wNA2iW0wrHQu9wEnoo9vOPis0DbDbkzGaDvr4JaWOnMOazPvu97WwUKRMIZABNLIsYLM0D/6xNT2
cytPa9T9gNrMyoGghrE4/aaiWmbXQBTiIrvIuA6avOJS4tXdtm2q+LkaBBw34mnu3Du7JlvnF51i
mU05j853R0NXKUTzpV9oLZV1Wl5EZoxPkbCoU6vle6S7Ly0Jf8b1Mg10tnnPmc81KLK78S5taCrU
bHp/Lc2bLlM+rDtj5kXsadHmUr1L+gE2XWEn+7iPnacKVs2mJyUVkBw0L9aA/zU3p4rECUkxgzvA
C4fROQRGYz/EU53uyDaNa7u8CMcvAlnMxtFd5vkl1bXXWPqHge+Qqq8MrCsXWfvOX5zxi9cSNpWL
kZ20OSeZnzjZ1rTZc3c0p66xfKMDsDsB/J2oZPtRxK354CKJHLI8K0JNBxC1rHH2QlRGhnTkykdA
t+a2YEw1S395mm2qiXVAVPshzZ1nvbOWMy2ozBN1PeICrM3Q6id93zUdm861qt66SuPmlXlf6I0f
KhYiyWok34ouea0NesWlzgg6ze5EjRkPLbzegPqbKUzZzAAalHfCIfHdqFq3uTMI24u0Dox0OQ70
EIk1OtWET852X4G+aKZwVktv8uHl+fb8AkhxN6q6+FHSlsXhIT71o3QvuJSP2N6mE3Zjdv+CPW5H
hvhhaux3TvXlpz517MD21+hKs035WHgcomnTo6tdTNto0R7I8fqYH9kTSGnnl7V55ia1PLujeMus
zJEbMaPKJHpHJD1zrcvtYSg1sjk5v0syUV6SNXRs037m9jM++HVBXyQZzyBOsD/Y6IwbYxYrbRDF
i57pI43tPKSR8zWlVnKfT5q34515nHzZPWSL0Z/pEWoCcjLDDgLhwHq8poxVtGyFaizbgVMJwovJ
AtWubZxXegXqjSULSCg+TZN0xGiXL/iTKYJphHzM1/458pLuTMjSuHcytwoikxaXsdU0BK0ltOeE
dHAjh12Xu/0+gvS+jUZTnmLONZvWATpsS8M8gsyqseqU0UsGZPPamev3dPQCVm2sapBDLBufKY2h
nIn0+uCsF7DiP8YBEc/ST0OOnoWfhrUfY6uQPaZJW9ibfPYRUhzrtae70Vl1VjzVcxP5h5atCLVo
Hvd8u+dpZv1psF/iSWMzMfUhYHS4Kp4az4x9vrrfdIqENrVw5g3FSPbyeYgd6D4xyESujnQpiKY4
6Fp5Z6KcbRZplOd2Gj6V/iuTwwnFBCCn87E4GTP/TFWnScazFkNIRAxdpsXpXczNr7JzPxnxoYv4
vMnunMeoFbPjEHGOkGD5sNcLmioAUYbW3PhhztVjNJDiXf2aRpzF2iQTJQYalEoMoeYmZ+u5rjG1
+mYMzCcCSmiSxDUSGrDLgRai2dpzF/rUTZZGz7dVh9hgZhH0AvDhkDJdjHiZ+hHgDf9LgQFDZtvy
ubf1eg7nlhLxSj/n+gRYy50zgpHFp8Frxl031xhqoC4G5QjBnZZ/LWwhWa4NjJkon74j1UBnjGnr
mNfl4DT1sulcOw5kAxHVckQSyORsFyLbzClHrhivJt+9DRWQ9sFEe9P9kaBvAjtypXlrsCcuPGk1
b6KOAIAAbzdLK2XLXP+6dg7lTqWBadnuX5wcK6m+jgd2wFff0ig6mXhl2ohXzjGLU8r7Ya0hq8Zy
urpe4wUTLhZ68Mxm07YpHhRjZxPSDf3C3s1j/mQm+kNlcdhrIi3bN/PKBD+s1LgWEYYe8v8DY/Pc
FRyPjqWRgm9PmogPErdB+Io2VR8AOAMbc0hgVhVL8xTmsC0gcJSg/HoHA05XIyBrEFqt+kQ2TTsO
cbt1tN49UhMSxvRwc8RF7afyhPtoXNf7acBc6wm2fYVk8x57xcK5f3rzhOuemuhXpTLsdDu7ZOvN
Mgt4UuE/+lF7GmKJb3puv5ht6qI58N+1HVkTeda2fWby89LrYq8Zy3Ps1vXRn91zK+vn0bPuKy7K
p7TU+sCujfOS0ArZJHF30At5QOPHIlohRuiRxoVuAtIaS/7bi+Xu1h7gn1nMH74+OSfHRbz0a8bc
LmnCqVBTecbHIxWUHdayQujnnRkaQr+njSALsQW4Yedb//HzKxbNfz+/FjL729T621/5fWq1fmEC
VeRtGo/oE1TZ198HWOZZNZ2yX1TNGirw8IdBxcXkabB6xDjiOVQvscn83wFWRW99NiOWJxg+Fa37
nwywf98i0kAIyU3ZUPGm4lz9exVTRD9Y3+r0OWdNKThLpvSGxbVHmaUe75eaij/Zrct1pZLmai1T
Fa5sUygHc4/EaMwTzgx3R4f4g+NSfnt7uD3vxnyisvq1SfX2rlIPhh73x6Sdk7tY432Xk9jYo/tg
hcdecUdb2PdFv05+ys7bnA8oesulz7SdB57mEGPaiGqaQCt/TDnhDtoDLFaAAYaJX3SgOp/U6zFJ
VoS6ho4kanJ3Vnu2pEf7j0Io0tG5G1o2o1Yk+MT46UUfOvYPvr6EGVuSzVyUWtisDZTnTLtGSefi
xqQTvpjSSxr7YKdb6ysChX2ZOVSnuWbc5z4fORPspj7HCAnq46XN7YNHUMCFtbPVDH0iEhVJyA+T
cTfiYg27Yme2TbMr+zRMKyO91ENJ7/WEscGTCVX2Rfa8ZpMMwSd4Z9tI7C3bfBcHDWubUZWxUQxC
P4QqaMt8qtqEKm2L9f6VzMfXVtW5cUtLDxENb5WqemM5ZJ0yVf82qiI4pM/oFEviW6xDhkBPtIK+
zUacFHn91KgSua53z4UqmEtU1Zyd3ruqeq5UJXQLbXSWqqXLVEEdtxGKaFVp3ajq6yyD9AvdlPPp
pwcvf6hV750qwDNowuMa81GrajypSvKkqsvzxnYKnW5Mn2eMk6v/VE9NsulwhQZxK1eIF3TuSQv6
Hlu8jRyqNMTLVO30ooz3McXZ4RS3zTXKvDbMpiq+eBmVv38+YB4KxrH0Dk7PpnVI3PZkJVF8nFNj
t+iJeyx8chV6LpsLlGpNT6L7IfXckB5AOsWlqYVDrkcHaWE+JQoV2u7QXgBf61d9aQ5dPx2kT0+x
iNy9YQ/JpXP6szQbebk1g+BLA5/UeY+12ednZzbD0VxM5fzfZGbV3s1VyqaZGglNcJPkleTqP1MU
M+g+1PG1NILKZbfGKbi87xOcp3PXyEeW2u92SmPeMtmo0byKReuNDyUfvV3dhk2au6cFw+jGT0b3
7OVk6wymzXrxrb0+zThHLJ0mB4Oh3GcU+dwKlCeqSM9T6WqHWydIvmDYWvRB20jvSczLeiAiM59K
N33MbKc7seuZ3sC4ymgq3/0lafYx88JuXNgxJeXA2WzQnhiL9kYyUwOVrJYalLz7aelOQ/urW9Ur
5R66d3FBGo4YNjvvIg0HiEX3+1N2rVfHZBrf8VpYW90a/UOXE+LLLD7PUfKm91CKnRUTDfrmXnZG
x0WrsaBRg4f1y3U/OMZ06u3OCvIl8Q5cST5TQW4+a6yiNrbs/R1wLScoe+pS3IqNWAxfQ+Onebo9
6FH9XBjxcqz7weMMZNUMlIqZxD4Qm2menJdsZLZCIL3SL04X6hg7W8AW8BJZC24ildVnjbhcbZXf
R8eOXjlZn+xCGy5tM+Zn3FyBMeGtqO0fgpaAD7sdaAQY12Oz0HW/0gN/WRI9JkBDgwCXZs7ydApo
Pe0Cg+oZEDGNAxBKwll1EEjVRmCqXoJBNRRUVBU4ks6CUbUXeKrHIFKNBubck1xrhiBzS8l6GNEU
4cA/IJh8zXNV1K+luAG92DndHuzYsk9FiYaPcRzDonAOo0//Z9w/anM8B9FYrlticl6Q0qF3TfQ+
BF2RGsjUCRDXvt5yXXzudCrmp9aev+fNnUgpV/IqSGV1N19tHASb1Ri7bYWB/1ToJHfSdEWVT2Bg
lm6lXRPUjF1jqPjOH895QzSGy8gGY2yd9uoyM2P4dGF8dpDHRiM9V7qTcS5d94kdVzhBKPWhxZvO
dPr17zp/eqtY3wSk17TQkbo8WV5dbZMSN3DMC3X1ofZePTgCZWUhVmdDi2u+cfeNr5Vc6Qrn0EzD
ozdwwbSn+UHz+5aGeKN4oK0vxP8jqTrxs7OT/ad3kwnsU4w9//em8QV9/+9Iq9//0h/aHyBYhiif
HmDu/T8hrfRfUGB8S6VhTFtnnffnFEWKhsYT0yOFKgyHn/2fU5RNwAbjFOXPRF7wnYp/MkXdhri/
pGgoMEFVVOOabtqwPojy/LxknNbaLJ1K2QtbmJ1SfKdQqL4KsUQvSWPWweD45rGVtv9i5SZiijqn
w/GzqCHj7N5yiHdux/mWgz0sZC3Q1FnfVaf+Wp3/NaUEFEgCCDbjY4xH+AAg2+w1CEZw82wlI9hK
UHCUtABxCea8qVUILZXLFYojYBQV2RRaiFCcNZBG5o6FJa3m/bmOne6h0apj3pf+rqVXc78s/ldw
59Ozpx78uXqxAUOAZkIU0WIljyjdJOkmhz9R7CYloNyeitcwU9KKpiSYXsktnlJfbg+xEmOEWm+M
mclvj471ZirRZmmeByXi8G/lF7oXfXqNGPCU1DPWzGxzQiC3t8pHI4ui66CkoV6JRLh532H0Wg9S
CUiUVE27SYlK9CYd8wp4r6iy5OQunNWwbk6bWclRlRKsYiVRTUqsYjRDM0O+uj3fKkmrcZ/Afx2d
VUL4cIsJBZVvO+L9ek+hqrxbMMY6QwQbMbFdXL1UodTqIQL+cxhW+8Od/PoRpepNSVObitD5Hfgr
e1+Mabqb8xIFrQNY6K2V9zxkPV1v0fJYsCiBDEH9DZr3rw6OsKAWxvzos7rQkp5AUyEOSS5+GEw4
7Vo8Op6sNnPcxAex5uvFM2o2sH3CLtLCQE2UiJS/n9qXpa/NJ62VZJwy7ibpLm1ah1dgaR/HpGs2
LrFRQO9rd8aPXu/KBDKG3btNuHRfUkxlcU6P5jDuEzOKQi1/rjuMtXYl6i3q2AXl1ArWvlhAcwHV
5QYd2pbTP0orPyYz2o1r9h9TVf0Y/IgKyJERzpVYN9ICkruhcH/kOVsiudlblIACpIr/LfKutm3N
B3uIT25vhR3sQFtBBFclh6sL+KIAg5TT3b4oFXqwg0Ho3GiEWGQQbyEUCkiFRjS8uzWtOn4xvMVL
456J4cILGejrlnlpXnDZByKxESeF+BpBQ3QVFrHxASRmCpWIQnaJ8gojd+FAgU9PRQNWccqmt371
32Ivf56SfrzXU32rVdaHOjpzoHkts1E75rAaeZ1Aaip8Y69AjpYdzh1gR8Ppyz1elDtJb/ZQrvpd
ZQjrCKT56EwUt4/p3D275Fg3S+ojY2t2/pCsB04b38GC8a6DMNko1CTeigXqAw4EXEvveLg/CgWm
tNlAbInpfllhVs6JjgylMJY6PMuIXdVGt9bmW/RgxgAvbYW+NGwgmBE0zAEqpqfwmLzin9dKL48I
zU7W3Zl6jHHf6z+3rE+Xpko+tWunqSSPt2WTjf0GoeKQRvdlUchwsT0P3yLCItDOTuE7bQXyjDw8
mpgj9lMq29OiHiaB+imFpwXJ2Bzl2Fg73a8PKUid3aiAoZZCh3oR61yA4zW0L7RpYllz4DuRve3E
XJ8qNHCd3ACuHpz5kT1vrMSFAahwpRbcUl8BTNeSVmFHQU1bhTdlrRyyuku3lUKfjgqCqpOSY2oT
h1kBUocRVGqM7BwQRprDXoFUTYyFTxGAmaR9bxVqdVDQ1ZRhjrUEtiypkKwWbNaY/eymmtY+SOC2
0iznHXSFck0V1DWH7joqzGsO71UsN/Dr3aBAsLNCwuYAMndrRzqghhfLe0xs8qShU02pSUJhZaHg
FdSvYVzPuMNtrTZUK2HbR0JyvHcohlBCVDjCKtt9r6VEtBd/g59vwbnh36UdV5uWnUsfVxhW12gz
jfNLwwts5QbZ7dknOS7AUz+tQ15gy4/c3Wi1OEXT5BWSQXwAKM9HePRx4fdFCxlqMQO/tY4RWfCL
NvvHosw+zIpkeadvp7qFSODj5qXcfGMPX9O6wUghV7nr09emMhYAfg9xTcfggqi1Ab19YevGhCjc
zRjXBCsF9xUH0pue1ozF1f9wdybJrWNpll4RvNA3OagBCPYUKaqlNIFJr0F/0Vz026l5baKs9pUf
5O7hnp6WYeY5i5woQv6eniiKvPdvzvlOYrH3Sm7jYo9nVjdpE6zPhhQTd2YMnIG5081nFCYNstwY
+rlQ2fpmthNUJCTAPq7WaTmaqxJHiZP2+waKFtlJqeezRpp8S40eGDu/mt1qshWT2BnYoT3aD7sM
2USw4mtC7UkPp3DFugc8nUtIQkiL0g/ZXda0q9lyk4ue4U2VehZwcPEGbuSanVYXGKX9DKDwnRo1
WZW2zisvHN3AHprvVKXC72f246hQ1xl90YFD51q17UfZZ1z3zOe2EsFP39kReTP2veOw0RlKuJRO
p3LEIbAOOxwTqiR0DoekSfaJ36aw/PCQYLVpXWfVyiYnZS95sbr4u2OAy1eRhWS0A11m0mgWmCHt
HvV2a5Hv5ZxUeplANu2dMleXkbQdvzEyF6eSgSNhKFfSjDZpWLyZ3mD5kyFnTCPeQYiJQM5WD0jf
aulV1EumRjZdXkJK33hrm/yKsQFZUyJ6sDQd/TegCQNTZa/NrNrhF2AoXVUxD1Ybjc+RhVgXd7nv
4e71ldRYV6A6s7L40GPvJzRI3DYZsGZDJcSXya1pjPGqVXjXN51BNiOZASzjnkKz8+MkpuGRDOC7
iqZNV9bCmW59/KnUxZtQ6jdCHdB7Ys72y0SSmxMNq7zl109P8KxZT6lQemLlqw4wZMdLpl1rGUof
jku/Z2JgpmgS49zctiPSCDAHhO1w1udJuSukfAqtesN8/LNUWN6qHiOIYYZhyTYg3hLbd1cNzb7L
Lb9e/nwocZ30RhSI7jSgWPVbM23XmS2ywFY+Qo8zU1bLmA2PTTwsMqMwOsAUJxB6ZhFQZQ0pZlK+
O6H+zUnXszq7R63Pg6GzGmxDsl6FbhJ0mJ18Cj1nNQ0ayzD3MRYOKqvsG4Y2zVdBqfoF9WAxHvN6
YsIcJ+U21XkryaTiSgQsosUNQR4g2vAEXKRrvHO9f1Zz/Wir3SbVs3CVD1fF6JXFch37dvkqxt5a
x5P7IaP5jbeItonRuE+aoQVibus11NptV9akGAeSDduqSNsS0d7Gi6qeO5FpuOhCJN1BSb16asgn
mIhDS10U+D0RJlgLeGmmLXHTGslX5l5PK0JWclFw3PP0OukQwzc3SRZZNlSDjpalixgRuATDqkYP
tdVl40iFRcbWbSzEZ8yKFeW/i6fMSF/dEiV1bW6VEZcCUBvVF7W6SgQhrMvfa5NojdP6oSzUJyPS
n/TW+jZlbFmtlBKY3b5fiHyjTfEuJpgSoSYbUqonqaufKFZ/siy4yJqYOwIViGzyWPn3t1qZfwic
75QXhFplz1iDObCb9hno8XdXcNfK2XzVs6tem29Omb+Xhvrggv1li/qei8ZddYWVBa1nbdtSvBX8
66Q18J0hxagrlSQ/CmVWcDFbg7qEzZFlQUXwyirRh60LiGllGErI1DFeo3LmtOKrqGU/ZWx+w+FL
LHd8iwvP2miP1iDilWnnNkJChWV8Qi9Q0YNUBOH5LGKIpeR9uai94gXxPmxELEsaFot4Jbv/NlTK
s/TSeFu+dmE6Ysg76V70YbO79gU7fL+m0IgBhbKqBQcdedkPazjoeZcFejKhTWjlS+G0ZIzxcnAZ
3Pg25L+uaf4bpqh/LcUveRD/fJdRCtl+CMKV/rrR+PrCfwh+Cay00eLYuq7CeGJv8dtGw/lFdxcS
ON0wewWUvX/04uYvcCZAhkISRSf8ZZn6faNh/OIggqB9/u9EXVrWfwI/IeCjWGbLZ9gGzcZfPLdZ
0TRZWDvhKsrhwVgzsxgsLUHWmfWqT4qSsEFe+toQTwfyEr1gyoXto6IIVMcdGSFLN2gGBVxu2vsO
9TvHpXxuMhug5bKQhuSws1WQ0uPWlioqxJoQoyKrbxo4JbVD3sJhWPvCbG/9LHqsi4y41XsyJFdL
LpDKlVyDY0OspzF7H6NNW0ykIWQfOSyZoAPkDNmSQza1/Rm3YZASWCNiNxDT0VN5AxOzhnMxsR/b
YmRpytckZVhu8w4/gP1j6Vw9JfnJo6xWaQy/wyIzAS3aDXeWR0QQlg29sZ8ztXNo/1U3kB5hhWpM
Zy4PDR1jkGNx34DwNQlZOFVynwxkvGeiMhEVqMbOnZRsXbJ06AyIPCmKFKxLGooW9kIfwsCkZJtT
tdInft64eJ+TtFjlsbzJZrhrXP0aj8q+H3tOGmYOdIS5iRCY7x8Z9inqPS+IQ/ep8bhaer2OdtjG
/J61iow5M/riRbT145wgF7AzTBVKFBGMret4oSkXjLm9IeC5hba6pbr4Ob3QpuzCdm72rYp5QZMx
Bn577bl1R67SyJ3u2i8JPeAuabp5U6j6g2fm/bq3fgwRqGf6mtLPuoTMxpn9iBE2zc6wkelAPrBW
jeXewUatVrYXPuj4RIIeLDauMic7OIlxGyZ28JCr0koadzCNw5VuGfuY0ItH+hdqmcz5ZH/wjZN2
vkxuwaSmYh+GzFTuJmxW+6yQGTF2Ha6TQZAclCAfyKyI6korSGKU8iAn1v96U9ODDDK9UVmuoyKv
4RJo08HpEhG41dicmI491Ba7lrGRVN6jyU2GXLMdU+OVyO5t5cCCAEj9lKZxtjMhwqfKlDyx9/Ie
wuGxE2b1VEulfDIaYyMJdmHa01RPmVtgcu0jpFHLp5o7Xgp4qzuZufPRdLPpCAg97EJWUVl40Ykr
tLKyOnA9kN+FwPlXn9YAL+mIVIMKtBneqH0NxBUSHgk11rEYcxmIONHYm5gl2oXlgm6E8eTVTXoS
hoIoIAHnNTHjAnpivqVxKw5KU+mBcGrkD8aoMsh9iWx6BDex+lVU1Tz1nj4GfYs7PGX3EYDiea5L
nICT25hnLHSUfvi8eWJ1GMNoqcdasRccxL0YtPKkVRYMfj062nFFQFc0F2sKl2nT9elzm1n6Xd/0
V6W0qkPVjuG58GoE7+68a3AirGeUaO+5263yKHY/WRv1oJiyfQ4LK9DZ7hy0XK0ONUeUMoefdUhS
uUr0h9s42UYdCihjjaXdZWMctLOxhKYvtLdi4b6pXwS4hQXX5jpUOJ76rVfKgRdaJC6h/j0WabPL
LKVCvZom66mezYPVe3ee2j3GhpOdsf9OL1ms78iNaNdjZGjb0o6LL6L/FrzPCGRMNLdSFoEncStb
zWhsOq/FTKeYztYgu+6x7lV6kSEfD7mmWk+WtHcD3d99ij9vBZjtNAoBhLwRzUaTGWOFrDxbCS5Q
cnMMxmMRapoWV+sMHH0T1UV/ZGcrSQIIORoAxkGjVziOrM4H6jzd29j08YUzOjBD8dSPbfoyWgnv
t+6QUq7RMEztVeiy33kk6u46a4rWmStVvKwd8m3tRV0k8fEijp8WmfzA0oXNGNx3IcSjo1Vd0AiH
6Znf4cV948lFV1e805A7IIXpxxdBfqQ6czBoiPSHRa7vLsL91JM7RXXq468fOo1Y3rHdyqyZNtFi
B0gUVT/y+uQWWD7Vklp5zNvc7526AZv+s7DY0JIJirxvbDEWmDWlUOm+lopinvQi6o6OVQGOz7sT
bCFjMShMi1NhsSyEi3lhwMWQFkpyVPtRp6PA4uDgdRiH+j2sblR0b4PqrtFt4ulkpqLR0A7sQhCL
1TSCOe+5K96pJFCeEI4pq/xW65ZyHKTN6Kwyd7j7kl1UXGtvM/GOfAnzcXly5Fphjr+axrRa0xSe
m6JVNw2Thr5UtFNDxZ/i/CsSm9BOs9vjA8DMPuTPsvKOHTOZHurcPoN3oGhGuMEC+F7JFIMLgq22
PMy8b5lHpwQa7tUUvXfvWn0wYxQZRVmt1MZ4GhT2Trmd6OjszBuq3QsK8fvJJgY+VcZ+U1mouslB
W9GDmKuGZ9UrHW1T9zTTRk9C+4ynxkDcKR3rWzRTQyaiBMkfDdehxxcswnhDJkdFYDQAibDXWLO2
nrth2fmgZYig8p5AkTZXXxIdrxDbgnhlJLUDdmC6U9v6ozKTEZfd9IRCfQyGFhQ+olxaGFZWVhqm
16kx/M6ah4AXahsojA2qIUw2yqQUm8FtgyqKqc2TWK56LN66h4XGdJLuVKvfhO2YBwLrQDCwFiR6
oAms3Mp2RfE0z71xL7r8lhsZnpZZCzQ3/m43NEa2F3erMIKf5FG0a7GmrZdQQKS8tBs9PVhLWulV
soA7x64SNHJqqeILb20mNSi6iWlpNExJYBZSDUaNGouxCo/PJTpbpyCa0BK5RlGsp4InkOVssgWR
MwWToz7GRGCkYYX9oYrUU6s4VxVO6I4DWtkqtfy0AGyeMzccV1Xf3ZDdkdQd2gNqSPJX6lm7GW1m
bp24fA01HBx99/S1ifpf38Z/+yN55tckmm9lNWEBidu/fPq//8XQB5qnURT/1+u24P/93+Kz7JP/
XOf/+pW/1fnWL7AjQS4ZBnQ6qmnMgr/V+WzPDBMGHVgbtmoI5/6o8y3C5SxChFAkAJvzdP7o9zrf
/IV9PkJ529HA6i12wL+hXNLtxbj3pxA5yDqwYuk1mCnQTuDH/o87NxxxqezaCu0Fuc5sTbT4ufYI
Is880i174eZP/azvCzV+UmItvrNFE99NYWHt2NVHa+K7Qjbjpu5rUNmCpuaSHhpnLyfqDHpeDPnd
0EZBaPXMUZN2x3t5vsfcNxO5Db0DvFBybMOuva8I8P1aUouMZVVqGMNWS0cLchShBdt+mt/bpR7q
vOm3D9ag9qQLJC0TF71NA0uN2zMy1ujsuPvRmzck4jH9QemDV1FfKynVhGgK9dE224fOs/AqYU18
GGaIWlOHwnwJdO9sot2dJeTdXOLeJbnv9jwLeofEI2KtQjNUTj+0MAXoJtzyQIvTbtMlRF7DVbUy
JjdGC9+Ab+1mbz1lEbAaZ7B2PVGvN69mIFhn8UunECSeDOq4bafBPrUDP4hVmfIoamqp2pt6xnUD
HmdyElZuS+3uSUL9MFqmfqyZPB2NnuyydHyLZpOTssq7g9A+GwvPmCHN+ICT6zEt7OEAhJMOvioe
K10H+dcWDJMnuZo99ZtmlcZdqMr24HrlUwqk46CNoCeKTi22cUf3Emnl3sUqdXZMcoKypgECTRKd
MnvfzYaqkA4IS1lllRsdB53PDEj/1s7twSY/6bb8nykBV4NMLWf5ORhbTckI99QT8xH5ShDG1ogZ
vMLm8QB94X5qi+FJKFS2pTOVa3Xosg9HnVceQ9XKaO07q9Dtc6lGeDrVWQ1E5XCpgx++EZukMeAT
6VovtYLUHHXGfBep18gFV4Mnwt2g2qWAI3fmrMiMCG3EvffZmJSAEsZNJ4zp0OWqth7LvkOMKpLr
ICuH3k0x/EnGGN2dMTp6lh1BG56PBXFOL6Qko/eyk29hHf5ENnzRulx/5PYpQCI5CTIOp76g7wnZ
BxztcfSeXXyZfhkZfoTeFTwexjd2GHEQGuWMhr94T9zJpekYCdut7Pnw9d+TVIOxlPcHfaiibWo0
yZ1ri3qt9/OOwbf5HLXjLXGS/s6xez+zW2ttGjK94Jw4eXbR3IE52FUK6FiTVJm+joatNAmJKFIv
f/ZAFRwVy5wI3ObTmn+qbx19m7ZReXRYBvhtRO/a9kB/48kbV6n0kmvZFAbTdVfui0pX74B16Gu2
rM2j6M0Dah7twj51ei5hpzRYRstmo9fk3wp4b2uQf+q2iknDUiScZpAY2nPvlA+FsPt1V4zdjh9f
7krK3EBlBXPwSCBGaJuVj6nIrwX44m0nh8HX3VTeg/WoV6mptt865a5qYRckLGLXrmTazhIohfhk
jef/+TcZPq5/epOV+V/Ft9xVfMkf4lvP0PH8oUXlynL4k3+Ib1G7sqfCr645kHP/JL41f3E02+We
crlXiEJFUfL7FcaoCnKkQejSF9f8711hjL/+eoXpKuJSA90IMyvVWrB2f5aNAEKe2cbq84pMvnhj
1+emRUwgrOj+jw9pbzOaGnvMiXZ+pNCOgIna1jW30ptaFMMbqIx8rSEf2ZtD4WfREG+kV1hnty2q
w6woN9Odontcxd/1aKx2BR1RMDtOtp+lcP0Bm9WDtPqdxvQ/AB/t7A1W1WuTpQ3LAgprSKsI86MK
F4rwWGHLst3OrZlhq849omBG9QKB0/FHw4i3oUAU4idxt1iJ4+9FNoPAespqVT0QdI48ppKPIsvn
oHYUtu/Su+mJ1b6QIvyiFGPtO3aVbvWyoDGM3PQM2Y6VimbVazV1Kn/u1eRJ8WYNrpClb5O5uyWN
Fq0j4D0vZeHdZFZeI5Wxk16O+0TNB0YfmccNGxHCHKYvbunilfWym6VH+iZSUx3XCzIG4OzVPjTc
kYCw0gniGnNrljQ9RXFbntgxIAAZipF0Uo8zjZDQ+yZ3qx2+JLHH6FDYRnyu8rY+23l8ZkyUHL4+
YyS972xUJ1ZNHKkvjdE7c58doGPnRODl8V0OvI2OvURSO5r3jVdsa52ahPRQPYikWEZrcX8q0nlf
LGKOrlaSh9gO0sjRTzNiky3Dj/co6/ILMtrRb/HUhgMnsGGmI8tdaaRbJ51f0JMwEAgrusuW/a3m
xRpOadw8kV5lW6Bl2UNXZnjIJnrO8LEyVOt5ilP55KEsYEYhnxqJlmFsD398IGhH98PF5hrPjBs0
G1jKVycrhI62xM1Z/uXf69lQnpn5vSMAGd/qsHqb+jl6gMnSrJqSV9HYgfp19fClHbThzsGVUVtO
oECoWtV9/IZfsd2RBBcHFnOUdToW8trqoj1q0/SSqrigVq3VxEc00i749g5K+ms3seSwkmFeK23T
ryc9s1l+TvrJhqbDUq6Q5t7sHwcO7oI34D3TJv2+0hPlKFyxG4B+R00d3ktjYuGrxQ96Wze7JmUj
6DijAtMvczA3S3hxg3jm+gZVKjj1uyI70IA+e3byoTBLWGUt+G97VCkWWQoloddBLk/WzaRuplJG
q7HM6aUj8z3u87Oq4mJJK0iN0n4lg9eCVdVeYxd5V8otiGSEjpRZ5IoKhixvPdzHGKqp+/pxI5Xs
wKRpguAt9jyeyjeV1NuG2o+BSDbCEKdNvMjnw1Gs61EboSVE35MQkOSIESfIWiGDeMh5NQhsJpQG
28VxXYRZssX3la8spbwbavmUmTap3zIPfXfAOjqTpBnkWWBOxWIU6mZfdKO3UqTCzj6zd8VsYFfN
zTdphm6gKN5ZpdFdm0Jcet0QGwM1v28VGNT70pZbB/+JhVTvbvSmM8v1JAxPoCp3salTKiLBbkR1
CNvNYsddgZY12D8hIp/CYcveARBTK/OtFqVhUDCxXLEW3c4kWwJkgEtt5Mx3MWmsWGyaO5aApEKz
sCylwdDPHfdWLWBdx5OxbXuxQh/Un0NCQVdplCvB7JY7p8nXhTFe0gyoMECGfWzp607vwCmB2l9N
uauv25yxwZQOR4mAaF1PCel/Vno0FVbjQkHVKr674N+Zx/nFrIfEAOfmyswxpbcd7ieV+mmW9gx8
MT0RPEZeBKgsW9Df17P1WXk12Vd9yKErEiWgy1o12OUCCzQX4ESAY0hgNoI8MzZkBcdEOW8y17rC
0XxztQwwkzPvqOK8c697A1MnF39/mkCHqoqMmAdulzFz9nOc/MhFqm7apBk2IWRJqxQxhg2BIwN+
iQIcQmSDWGeTaewJneASWkLR8o3sXMMfSOZehc1obvLE2Pbt1Oxx7AWpyqNJYvWVOXnBMgZZcBFC
Q6gdIr3sDN10zbHGA0Ahku/RsOVrI0o/Rhe/nT64yYqT5oBZl4jLlJTDJmEPmA0NhCxWUsBMs41t
zeqFdzhSLVbSIWw0Kv+w+J8uvjVU2Dv/rIZ6BPPz8Zcq6rcv+q2KMn7BA0VPb+FJQvu6JMf8o4pi
MYh9iT7f+Wr3/xgEQE/8oh3ypRrOov8YDOzCVaRvR5P7Zen/O3OAZdjw5zmAiimfJshEyLtofc2l
+vtzEaUXKWELwjFXmnTFXgAP6f1RO5FRV5y6tFjSTsbQPQl3nE+V/XNIucTcyLsgATIDPV42gNgU
HMtSHjSqeKDS1pMi8TK4i6sBoSf+huTZBEL1IrpUHjonuyZ5Mx66xp53uPQSdVR817L7fbtEqg5F
Gu3H0TgmJhqJGL/P+4hD2h90cj61xX1RLT6ManFkeFgzwsWjMS9ujZqL5VDVQRi62mbsxHAf92JN
mSoZUbJNsSb5Sjwz5uDFJAvwV1wadeGUCLzZsS7YdIw8rMVDEv5qJ8FYomEB9Pt4qs/LKm1Y3CeA
iYLB0LIjkx33ikIPHiQptu3iWsE4fBwLIz6NKYKrwqRmw+IyY3XJF8+LubhfmBUFhUGMOcCNcFel
HocRTvVgVNlTorcNL1l/Slq1RjvVFWcX7e65ErvOzcJ9X1vNoQ2T6tAcZ6st7/VWt4NMQU9WFvGd
7C6YfnREH4VysRNj35Q8a70riqCxWRI0mrHNRW6c80SRj8qE7CFlOdVxF/pTQf4gyrBaHtBcH5k3
emhUtXujqVneEJh7h1rO2jVO9WlxSj1UNenFjfEQs9V6aDtYfRrZiEx8QKHMSe0evaZ69ezJvaie
cC9ZQ5L5PMhsnVe1dnSHWTtmrp6xUamvWMuJLBbtTZj6cMhGMzmP7JFWLhugo0zH+Jgyg8k1dKdu
msvXiJD4nRzRdtQYP7/WD5rKQrVHQrEmkXoVKnl9iYH+X7scYluNV4ZlVrtrMR68akk6c8a307W2
FnZuWB6IA5DHrw+hmGD86H2/zVLWWkt89NcHK2mnS9YWkIQq21xX87j6Wtvhc5rOrhXef635vv5T
ZhVBgmzcV/O+fB7XY2IYgdq09iarCHUUnatdQpAuCLIHjMNtDmcFiZUc+vw1Geo7DWh1vmREKgNp
kTOxkSrxkQvL5S1cEiWNjmzJkdZn12b1Qa9dli9l1ZzaiLmXu6RStnPcqqgsTXmglPdzAJ+KaStv
4ZJn6SzJlrFKxmUZVeaxJ/ZyXKw442LKIfQZe85i1CkXyw6CB351i40nS5vHtC6sw9eHyBrW9mL6
yRf7j7oYgbQp9zZNPghfVSvjEU3de/plHOoBeVljOBz4pc3bCn+RsxiNCBMAvbSYj/TFhjTjR6oX
Y1Ji7uvFqMSEy9vNFsrACBfT3+/l/7W0J8yDObn/66H09iP/+P//56+kuV+/6h/CExbVBqR3w6Fh
/vJz/HYPITzRYcVBN+MLkHwwC/6dNIcJxFwAuYxybZwiCx/u926eKBW8IYyxOeJM729GqWhMv/9y
Ey2KExO7Lg+Dft7RuSf/fBOFKrxBr+jiwIxTl10S+xw5kNOkRM/gLZRdVtYjhXhXrsoK7aq6hDzJ
Je7Jji9V8cCqelwo6sA4l2AolKC9X2rdJTQQW9rE2q61aWSOLY/wC2afYmk8mGbPntiU917UBQkc
eeq7bkukwzOgFYE8NoT8Dhkbs6S3tmrntcwgUTHPvtOHKd7Og9+y456k/mKXMjnHOhFUIXNnW5hB
i05fmiJQEV/7eNX0DczhAHVL0KY3rHZYE2mD/BlrRaSgzjCw3RuvXpGtQjO6c5HnVbSZOtq7HGRS
htjloGkfzLq7hNNz69rrmT/32K6jqxmAf2NYXVXmBZh4WT3AaORRbJRsUYn+QFtCwEKEH8K8NB2J
VYcM0abY18/leOV217wNwBQU4o+SyJIxem/mnzpiVbNFTls46AMAe2Fh85RjxP6vQhFGDGxQtoJx
9ltq07hdlPYjny695NIm+qNktNxNG4Dr/L74EePswSreS7tei27nKmeEpgh8Xhm7tArcgpsCUjhh
Gs7x4eIqU9gR1CGpaFidzTPfeao5ZUAB/ogtIo5BG0SsBEX5FGWvpHR0Gj4H5HXGID8i75a64EV3
bvKSMaFVvkURe379dYgR/OOcGZkLLDTiOto3w7ae18a0ySGOyPEz5NvimCWF7NUi6GO4VlCbzfVs
rr32YLm7Ib6Z4jV3Hu4YCyNuTsyjsPZGiC5WeL5g910NLyXT3jjdMG4gkxKpnbNz4KtZLkkC5LPM
ays6FmD51eEhB90TpURVqoyxKUnooVrk6domN++kglp55xW7lBFQ+pRkLykqoW4w/Q05zcy/Y77m
o4hyGsYYxcDPXj014+DDyhntB62W+Hwn3ws/INF1yAyG3VhvewtHZ4ZkWK6UilYa2ynoiAYbicW9
1t07GzIVPG/LkKWb3qPuY9FilRoYB+3qeuesfpmMERslclX3GCV35viBXUm23xP9wo4B4hEhdvrG
a7D4rPArCXHskR2byC0M0o/m4aO1yIz3PvsBHgrs9cFu13AgU3IUzqO+48UUaw/YTNGyokdPUPxP
V4jLAtMMZEXaRDQwbzmmkvwzTO4LrASILvyq/gRbJsSW3Dl2RbN+q3jR9jZmo71AtFuij8IAKT/V
4mQ7axPJFgv78BpmbKJ4yLO5p4nMQDZ3vIsCQ7mPpLWvMojaxmrUD4p1VMVGDuBl/UpfqfVx7G9h
tiUYk+DCMvVZqOAFLrYdWKfZudnZe0oDZ27L6Ac3n68qP6kS/MK+74xjJTY5OwXzu2Z+T5V22RD7
jsfoHWBSkPebRNlxVzo907+zXnX7qHOv9UCsTfOYdQhgqG6s+MJRMSgP1fDTdsNDOLi+2l1k9Miy
u0Ya34DaYBXscgSGprI3uVvt+r039np7UWzSeDCiDe65QDRVWR9qchjxFkSAR/LRxb6zddN9XyDY
5RyOEtuX5X3opCurqzdRqW3N/pm/U0QXbby3ukOnrGtt62mMj8oX0ESQQsMhCtA+YHnoNwY/o1dX
vkeSQK+ewc15xbPiPPA9VO/s4CBX3h2Cq5Sk9zWW8q74ptePWrpNimtZgl9079kTSOPZaFGR4KJC
ROzV2U4wcKupML0Db7KoZCW+cQqMBS9S+RmPP7wWB0SgyLUErKQF7XQfxq+K8SDMhzR+aBNyNPKf
0ruferQA91Z/barT6J1K5+JBcplORf+jdq6aed92e5RoIxaNjghvEDDXXJJyFz7n9Z2QB2VnmkcH
SSDVYc5yYz0scqbACneNMcATKVehfajmW5RdZ/0cFmegW7Y4D+KoT4RnMPuoC46wkzq82ZjR8NKn
/BMfvV4dJ72G1LLVBSzIYMw3PMscgAn2a761a5X+yMjXcCEXmictvPOgmqR7awIMcFSyjWM+NDoE
iHFtI4upko+uvi/sY8XTZ2rXsthazAruvPgkkDBVd0V1n9XntlvzA6rdQy53+CH4iezpWRSnfkA/
RwDsD5l+S1HZFf3VNO6n6vpqobaIOIdpucKV0D+q6K3rrxw0U3HJXSIabkVynKeH2nyV1Ukp9wMj
KJzE8x5HlT0wHWaHh9ij+OFED5P3yBlTFIdCv9NiFsRXs/ooLYNEEU57jtfIOzm8nFKEHNzwj5UC
Jo1nW9bf62izHMionBYLv/rqdp+anfhR9YOJEPNPSDy+Mj0CLIp6mpQzPsLK3moqcX+bzDyElA0R
ci0CTIBNR/spPevZp9A+kJDw6L3mMVrX1tnM7oviheDLDc+UDQC9uwDehAfEdMtOUZmifHztoosp
Hgttr0NNwwjpQ4JECIQp0JgDnsYiBvqQD76YU/5XI9fizSU+kNNhq0YrJI9V8mAkJ8148HQmg8p7
0j83FoBS3I75+NplhyK6s+tv9fg8y6c82YrsIlMziBhDdRyvFj0tmLpiMOiVv2c20LNvZoSL+BXw
tx/xwmm9MQjrM+8RQL7UUsSATePGQ4CIHCdliqRld1zKmLd5/QSAYoeoRcJz5FnHaWo0+wpX1ISY
x/vo2ocZEW21yjCLzg/cXzwzrblyi0d+K/NAwIu2YzXt9ndaiGF0XSTfGFXD/+Henz7bRS3I/cy9
OdXP7nhloeqyO+VH4lcwl+upf8yLycf3yqVYRAdzwtezn4ZPeCstr9/yxt2XAqqe7a0X+jLfTcqr
ZWD03HrKARdR1awdWhRt47Q/rZEDvz232dNokCcibvOxkY+d92JifK94O4JsCicmvxfedFGxw3eG
p7CcPnp3l+snpqSZu+nmz5DRr/Itdy+Od2faR76p0myxMfAKJ9FASy88szNUMfzwCktRrjEsUjC8
xGMebmG4SLT2+ZnXq4EautmMxVvIxr/UDmr/zHGae59z9pxap3R5cztbYW9b626gMMlRs4qelEkc
K4T3jEDFcjxBj9Qbhvo5oBqsMQduhbp1dR4sePe+aMHCPlfrKcK/bFFK7vhUr4CxonsAHBsRrcYb
NXJ4q2erlI0FrwYCYbHHTf1dY+4HmA8F4aYMJpscGfCEZkQ0az2GHl6Bhrtktrvi7/H7ctBoO/39
v3N3XsmRI2mXXRHK4AAc4jW0ZjCo+QIjU0BrONRm/tXMvuaAVd1ZXb91m9W8TT9UGCMrySQZAfgn
7j23mWG8OEMJBO0XnMy6+2HX2sqMHxz/hDgxoastVj7OIOcdOF7l8G3BN1DZt057YkSwEOU92Ti5
2HiFWvToJWV2w5FVi5MV7bkN9vq5GoCaai9j/9HxsgQOY/4dp1/cXVU5g2T1DaiS1l43pPL1T9mw
sptvOh1zu1f62p7BE0uUkON435cbHZCkG/0A3J7iiCCjt9Nhl6xN/zEtdkDDKnOR6tuopg7hQNRI
xm1+TuEmQMfBG8pw8Q9xXysATaxBzpjNK0pWbsVJvh49n0Dgs3JWXLJGzzIOH/MyD1ZFsFdgXxT1
m+lt1FmnpAtXWNT8ae9PZ9dFfLF2ml3NW1y/NRnJb114gNustrOEK1u4W75WXp291llV9muVrwPS
QbRtat856X3Q75tglyTrjEWDXz1p+VkNZxIYasdZhNYOVnHTrRHCLaL4GptP8QYjYj0e9YO7jVFC
ptzoH0r5mUUvdn0riqs+7bpwXehr06XJ2vONYCYdHUSUiC3h72EOeCi9jUOQlUpXbveotF0jLwj6
YPKyekS3H8dvfXKNm4fC2PBPprZDjMGx05Agr+i6LK4Di+L4ZjofTXYU2SkJN5EdrQ3s5S0mrj19
XDDncPUe1CK56Ke7YXjJ0gdDfUjzGxmVLSivxMKame/QdjrhtbZPSGZJYDJ+mtNDbD/rBbxrvVs0
8U8cR9DYfOvRBu4b3dL0yS/Z+p5wjS5wkDF6PNmUNfHJbW/RdNdZP2LYOTAgcd52a1s8WOJ7HD9E
6uzu650fbzHRrdxiyUyK9gJ7+7k9+eQHmG+gQ6b4xPgvjdbIeer+OvU/m15HwTlTkhOGbssQOhxY
XOou0rSjj7WBy8k0tumzKJcDcoxoUw7PtG6GfuxyppxYmyLGKhpflvYUm9kzYx7mky8TeU80TSTA
vIZL1oHcZRccIs0emEc4XSIPmbKziASBLkfDe2lZlTDiZQ4o79yeNRs/RCZevRIyI86tE4BnFe7S
9D6zBJfyN4c7ZKQ9t8Ur4nHq1vfK3PI+13N263dV/Bpop5a2WCU/Te9c6lf43J06kE3jV/gmkf/f
BRHdHL6DtO+XIbs2yc8VnCKTfmqXDpu03xrq5BsEDrwrh98Rd8/cezJ1kMdn6G9auZ/rr8aEEXik
VcFrN90pq+BrdmjSGf+OWLVWIIgie0NUXDOcKd3lA8lxo+iW0HlQPiMjsSgi1zV5Y7F6UdpzhMB4
0BMMcfFi9H9kdAJ1TH7UFXGSAfuwPZYEzC2hOFSXsqczLn8MPh1zwk1MXA1MauG5sB57HNbOxsKJ
bx2Tgz88Ss74TH/lkmzSS4g2NrAvevbs2YQcY4dvH9zgJ3HKdJ2SRc3bmHIs9ddEXshlXWQok1sD
w2laLVTsUF/fkhA7bHqX5AcSMIOjG5xZFmIAf2tDf/kuoydmuIGxDTxcaOxvj5V7Sj26dH4sk7Oj
np2wVMQ5gM3plfs/kaLbz2KJ5nRcw6lM5rcJRzbqvVVofccKAuAlXvbGYarOGrcjWF3FmRfLCphq
r6bwUcuRLsOFzX4oLV3yvmNYcBeuaK8Jvlxr60Kt8AojsTDTNfffcfnZoFfqNsQGxC8lSEj/YM8V
bbNLoVKSKBtjRTD5z69+2Nkz9UhR3Ep51tELaq+Lwm/B9p/pW+xDrN8c5rGMRFfUOTSq8F/vM8Iu
+vCnziEwQNJlHnkCy7jQ7Svpd5yig/s2teysL7n+BFVEW4ODRKSsJ4iK+E0StUF9utHXevUtCEE7
BtwmGDsn3UenKnTdLXUc+uSBZLOzHB5k+SaJakfhMHdf8TVTb1js15n2vYGlORoxE/0TS4n5rQMC
q4cOho+dhfncAWUD0mUE7N4rgW7LoncWCVxdb+VVBzN+09OrCym8/5T+Z+TqAEvyFRLcBTKubWcb
izS+Ofm7UV261achN7Vc0yEPr5W/ltrWsU/jcBLFk8FgpXkbx737pGsn3TiE/pYSmkoU5tvkPk5i
XRQftdzqxUfcg1K+8/glNAIf7S4ispQao4RzwT8gfe/A+4oBdB/uWvtgdLirf8bNT9N50BuPcUS2
dNErs+pdlMSfhy9F9Cz67yMvRcMJrC/7EPdA/dEY+9Lf1hhinR0Me3d6I6sFCZu7EsA0nextjkyp
7oP0BdsjPFJAccYKX6X8KqCBdDEKg9smtdd5LmbhyyfxGzGn2NTTtA7GR64O4W9bsoYn9tOCS4R3
ffE9Bfbs+QdRPoI75uIJKWKca2ojWA0fRudF8/bF4tOvN9m4c51HGT0TdpTYh8I6c39LzeewuUet
V9Z0+0dp79yKnmfnugBUCV3B6cD9U/gMNRjTGQ+uRvOt3+tykzPHNj7HlOUs9zyL6Q2GWe6jFJH+
HRH0i9bZccvKOUcjpAAgT7gVXT2DvwbsHSbfqjSeHOtdjumOXyljzrI8SCoOwmInlgy7SMyEih0J
iXb6wnBtlI9iAupxKDUCiu11G/UIWOeayzY2AyAOdKbfmJ0gfUhXDblCCswAHLwUdSDX+4ZQHuZj
CXd6Em+66bHTQvvUITX5/UEVlgS3z8MAqf7ozDlcHtOeprcJdk2E4I6pk/dIIeBXMUYK7vZ2bTb6
IqhnTaPZ3ZuaOAaq7Z8IF9kMsvJuHeyKbUQ3YvrtopIBEygopNlCaKZAJBmwHxkGgMBITp96waTQ
9e1lGeFa9fHpn5BQcigH/I7tWjY7A+7bsu17oFZxCOIgL1dEIEQPnSpoyOM8O9hRn50GTbw3oCKW
Wk+jMo49+kZMCAy/wuyYlMMZtG65KatqenAm/UWXALs8m+1R5A3jGYAylyN7uUcdBT7LJ7PhEJlT
obMcFUEHsZQbQTSC3lOsVywffLmlxO+iJLgD3Sl1GHiMXkJWCP74JeCxdieCwTz5tWOsorji3Cwq
0NKjNawNG8YDFhf5cFITWiQTVBcvWlwfhr5pEF0DkOmlhjtp8l+5Db5qZXMtypbWpiYzpRIF5BG3
Eo85HclSWgNnAJTlx9EtN4CytReiHD8aspwWWQUHw8a8DHkZ3m8xzFiJyD7WqWGtyMwL137ffRp6
4l+zhvzwBLOKZ/U6P20hCXQR6s2P7jKUq6+K6K9DpxUHaz56gNxp96byBNWpdgcQvN8ZTXZtQ0am
OuyQkxTF97oYHVRHtIqknnbMOtCVxTrXC8YOC2eMIPIkr5BlC1luEaprRyxUOuN5HRLPHH30lY7E
kDRnBQnN1QuydaCzoRoGaV0xosir20HcDaT81rgRrCK9AqodT/jjvWEi0aEddqjgmoV05pkkszSC
r7J3cO5M3aU4/JfvogxyhdjN/Ptd1IP69uOj+/hXE/Qfn/XHLsoG3gp0DCiejQLB1Qkw+mMXZf02
s14xJhAkPFNdWTj9Yxfl8L8c13Qd6/fYI1wa/9hFOb/poFPwQBN6hC8OKejfEEWgY/3LKopvyZMo
L6QOqAL87Lyq+lM4pCtLVzUV2q+INxrGXdc6+0y9YU21iM3DQZ6//iwVqjwKs/0ZZN61BHL/mM8P
NaN8gJ/rfmImUXi9Ok0mObiJ5hXvjV39FDmb6BH+1857kLL3blY36BfqhZ8VuOQroJRmUTsMHaXm
WdiVxleHu9KlMhPCM4yx2os0dR6jyaN7mflFkjg+CAbNuShBlNhpMWJDGBBoihxRkswxWAdWdUjS
inWD19aXrwd99nZXI3PpEnnC5LPLmarO3ORczecJv9tustQVoJF/IrnYP0nlozSorXzpZLnEaEZ+
bwHPjeQbdWxwZp3i1KxO4fzgRDqtkm4fEp0psDHkw3PSquzg1CEkEe+p/cqT0dKSZdwEkVJow84l
jpLVse69YKOlwB987zHVymSlmu57Z/kV7FB3ODklbC8hGZiFrkcMbDHUz3SJJru24KCH9SYhT+6F
wl2zsVQRMwJ5mnPZdjokcGnp7WvZ0mTF3QXOD8ud8PPLX2LZoDJ8ZkW+AapHK3OGzzbqtN7imJGV
i688szhtHTr6XdmQ3GOaVEhVZWcrEYSkveGD37ju+MagMV1GWldeEQpwxItOe0/LAKa/uypMTRLK
gh4LNMS4Unnkn1yPfolRJe1Sl9TEIMFWscCnb6sC2lypunplI+NCw9JO6PgIrAZYlh2x2ZiiGxhJ
sP6pTFy5vhiqh1rkd+gA4g/2kKDyzSh9MjNejZC0tzsjJYp5RMS74PzwTlEZljs8LPaxCr3vvqGw
bsJrv4muy08OfaRywweouMm7mxUGFFKDykO34i0HN+gXg5zeUXXet2noYLuK+iFElriIzHhc1l6R
I6gO7Q0cct6dVizOVO6dkN0WnjHdAXjtGzCuu9K5h8NpnsGt2DfDv3mmZi9TRn5Xd6qtjRCFOAFg
wsvouwwZim+BWpYgzEt/3SY/5dRyWqldVxmL0Au2CZvBrGDmFtMQxnIPQ2BlkUxdu+6WneIGBsDG
NrWNRFMoS5t/lZgjQ5HlsZ2acuV1FZwXpH6pQK3IVZiba8OfUH6SVOlXU7KrDP8F386DPtNxVMpS
r7H7W8Rrl9000hKLiMJLBSSKjQfsCA9tuJkK3rVmDB93ZNYu7sjLvG8JKrYouuE6waM5Jt7A2g1u
cRHfUNZfufW8pGP/oLU/Bjfa9Y58aplpuOPNCNJjB7XOyqxjixCyTc1TZdWPWhX/AApP+ZP7267p
T96TM5Qf1ZwcYPefcZM/lGA7kVwQX3TtscH02nDphbjk9nQJk/6CjjQCwMvkjPOO1A5UI+O3pvjS
yKYYKsGKlkxiJnYDVfrR1OWdVoESm2sy3Xt0Hzy2YsNn7/Nu7LybkPmqgkhiyujo5NFrWxFseDYs
90PP1Vpo2TuDK2dB9HeUPI6h/jM10e/0SXdpvJ+D6B+At9/PJWaNENG2JnTFbPjI1vD04c6NddbE
urhgWrhSotFr8k1nuKCALXyWBXsTGVEY1nx5WzuhfXvTMcxbevZh+qfYqsAzkIO4DAnvyhtvb3fi
olMAGVH1UGVIaQvzlAUVg+Eu4bI3Xosx6Y7GXVMzrrMrBM49rURafBu08fsAJ2XpeAXIi4SAO+qN
gReTmWqqMFkzOlQY8Ui+guBSJW508v3pyYkyyDAjlpqSFINBsxYFQ8qwdaAWqb2fV8wLTeDBokue
IE1vO8N9sOpdHCNaBamGpU7WhzJ+NSU+grGBNOvR10U7hr47Cwij6RK3NtpEqCwBah/aMmbWI8hh
kfucUIvMTZAVZYcplAcb/W9IfLpt1ztPP3cZLDYzQa/6DVbfcpjsHb+hrdtE+4Kg0alEFtrW9/ro
P4CHZBuO+Q3xv2P2JzsA2K1DrAnttwgdFpD8ZdRznTHKo3zb1rZiAtDhaeuoJOMTim6cYpiSVXgT
7KN4868n/PyVJVaO+VhZajeqYQN4GPPDy9Dx5ha1uE1qeNPDZttNeMni8E4X4lt1Cqj7XN/fC9S+
cTWsq1TBAkSvb28Uv7Q0UpveK7HSJR92MN37Vn3L4voalPUBG8m3CQcC1/gVC/5+UO0iwcDf28ZW
WCUxsd2uzimGEfWKbGIzz+stp5MV6kf6lKNyDOboxqYW/QYnDaLg976MtqmDElAeFJJtRYIAAsiT
KuNLNeddDflyEPeDVjH3YAZZjuchrHehbHfmSKRrwEpMQr5wI5QC3kWwDOiSfaBBeuQpSRqHrowZ
ilJAqOjCwXzX6uO+HqZ1iuU4iod9Ezdrp20Pk1VuXMbSVd6wgiJTVsPB6AtqYSd5DOckV3ZUZygF
9cXXHP+MA5G4dIzW5E2czekuF/C/HelnD6Gm0S63ERbBHshJUELhAGw8yupVpbaxK3srW9ehMeLr
z7juWlc7+pb3ZlRzziJDZqsBUtmyoCMneY6HMOiPtix+3T0yzgF8WQcqNPP6k2kOBdDQIjl0zbs3
YKWDJ/FWABb7oXMmLiaPQa6qLWJKdDe7y8I1b/vkAH4126skfBvrkdpntAUbCcCSSaRPe35Mb+cA
U/A7RPOi+tl5g3XBdpdAzkLk0gp/OtTzAyXpdBg18+c0E7kwmfhioRVdcO6B51Wq6y5IqxDG1Wwk
Q03kbBXjKD606k1rQUmEHbemdAqqLeYbYx2pqtrwS2KVzlZt0toC5olZnAlWIobCAitP8qGrxSHC
JuEemrpxCe7loy5pRhI4BFbvEHOm4Qw+m3TIrHFTry2n7O7iaBdX07juxlrbp0bzHQJHdMYhRPZw
nB4xQ8pbTIKuGez/yxuWL5vaf2pYtqgxg0j9a8Pyx2f9s2EBu0RbgIHCcsHzIsb7o2GZLdsYqelY
LFR0GOJ+NSzWb5J4CM+R6Nr+lxXOBncP81jaGOts+beC1Azvf6fZW0i30eJ57uw3l7Pb+08NS2+H
udtoiirRtZAsZYjQZAl1wqx2YYXeqfSsDoGLWnikrC5EpBerKnMe/cA2t+NywtZF4Je51NsM8FND
XWSxVrARNq0bZZQszrOJcrNeDNZkHupce9EHVo6dja06t7q1ZMKZNEyNMSYhPiE7qek8vgMEJTG8
JZUSYBmJYmuN4a3Hi72s6U1Ott8hMmi3ssdKE/qe3LFkuCsD55OWP1pUIXP2yq6mJZpxllw+bmLx
wg2T+C+vYDmb1c9FabobrpVlWZnG2vdJJ+1za1NoJuNxW91LSI7boNTe9UNZCOcp3VtaY69tEO1W
GBFwPlT6yuvZFoUjy1PnG5xD9sWRD8/ZZk/iGDGuIBIOLGXrizHxWTuFtmKnwdy5Y1PfOHI3h7QK
z1o4etBthDtBtgrDOzle67qGZGLkPyLX/8zq3uD+HD63qR9zDy4sFtTZufV6n5UtAfKa+R0JrYDD
BHxjyvrPnrkmKwu9Ve26Sbs9wIx1X9ZbFTkeHYPSSTLo+3ORFm/FFB+kjFwsf01w3+Jcrw2fHCHu
Uhd9jl9M5iBGkVNizdGMdB9HMYc1miWJ36TahB4xjqGLB67AHrku5pBHfE/5UhiV86xIgLRtoiDz
ORQSgiFsTZe9bpq32NQg/q2m2DDujCgoN4353RtMHeWMuc0x0F009yI10k082ymPXw8So/y6aNlc
R7zyZzvqxEr1CbvFTnaLMFXlOSDVfE1yaUacVzLsRcLGfNLQcWmRle2ZZFV7oy8ebTv7rpmGdUkn
PT9DcGX+5qnsJI3SuUmD+2st0gczlDH48OrBsvJkPbZ6CUqQ+LYxWke8b9aYWcfLmKQ34vnqg4X8
bDlgYTsMTgFUyiK/uFElG2LFXFjyPT1rIzkmfXBpS7O5RGYRg8IFR2D3M5mgm0kFXw/kfk5HyIrv
xVjZ22EYLX2ldX2/pfphKyQ8n31zvQmdGAyC2ULcN+uRLJV+eszScLoWZr1TAu+D0Tr5PkqlDd/7
JW6mRdFtu9DRr4CzrQvzAgyvU3U1S8ITZRnhUqVtJ6Xt3sjSESOeyh6VSSCXKgmwMn0kRKgEXbgO
B2guTFdZk5g1CcdtsCNtcSC9XVYb5Ibp3WgIpIKGu1VlV1zGIOFHw0aFL109kQ9FUTEv9sFSuyGI
1LggKxze27RtPC8+fP1ZyKxnbxDGcEsEus7C+akFZf5kTFzz0uvC+9Ip0fNNWOMYSdofifdZIxQ/
x5MsLi58sIs/P4Rm1p9C9vZDRxxDBJZwGYpol/uueSGCFa1CWZd7KS9lEA/PcRVG9/7knMUgiLTK
dsBPxsOvh3p+mobVj95o/h+AJ/9fScvBShmM3/79OG/LxvuvR+PXp/xxNOJvIgLA82yDsYvxZ6Ch
wfknHQTnOnH1lm786WhEPA7nhDEbEDRIJP8KOpGQTzzQy4bzt8MFjHk0+WeDE6AT1+Jw5F+R+myY
+ousvFdT4Yd4OfCwFu0j1hLuOh2yKUzTT9lzokFO87W62zlulDKR6JOtFYE3LkeUWWq2+4LXAbc3
W4CZ/D8HsynY+PIHe7NVeIihoDlkBvJNpHeVY7/rs7E4CbAYR/bKCOr45k+NPGWjvmfS2Z2KnoSN
nA0ekhQXOHWZsHtxNIPIG8M4eX2JiDUcTtKJ9UvsJSG1f4pbMPTvq3EIn0rD2kaa8taVb1+c0SmO
gUjKYzQ/sEfz173OIs7g2MyqKYLhZ7qnoc3oBNHevvYGGc0jYYBt6VTsrszwKU2rcA1HLN5+PfWd
4jvnMAo5P52gP7APIPWnekE85JPl4ZEWxaCoIRembll09ynOW9omgC1aNb2M1Al5pz8NbERlb0cn
gBw/7aqqVrkgdl0FqEHHCQKzV+fymCgZbI0keqlEL4/F/PD10dfD19+QvpSM8dETyuLbmIfDOfwK
PYEOuHDx6G8yrFPFtrNa5DIVZ3RbJvpWT/pH0+6KEwcrtHBpoPioAM0HRVvsTIWsVeZyZALDbLSd
quz4tfD59fDrz4bBSo+hMpuNSOm7ydFpV+BYZjdA29/H0pbH1Eo+68DOXwtNPgWSpW6tUOPppV6Q
8+7HzjGfdkGkxzdDU/rKYKK6JiWSt4XTeJfGTVaOhWSTX5t/SCDwVrZfACOBfmNXCB+idCBctRB7
X5cz1g9RAXVekZCGwPxCXnnHDitZt/1jNg9f3K7Jlxwm7UbNUa31HNqazfGtGt/jLflKdJ2zXb1i
A7nbp5XTK4QhbrqEhsj73OnHx75cq0oMTzovqAc3YeE0kzwFo9BWYsqBucP1WOfT2G384YcKOnfv
lgFua2J3roX+afq0t6M3IR3y1T4vE2NJzhnJtwAg11nAkh6cyVmrpHWK9So8V555dMPikQa8B8Gu
/ANt5MSYmdYYit9y9GVxr150bE+MKJz2MSIdMuhy+amZ5rLHz7Sv9VyHsxcsa9X+iDnrb4WTIdAO
0F9506RvwPyWR9uZlojNWG0OWEFa8PJdxewyn6wcYRnx7NYgj7bNIU7txzC/h/8rw75GQds3Z69K
x2Hhzh+SQvVQiXrafT37/YGTdDFa2JkCv09o0q21WTfxPRlL9SqopXbgBtSQRhDZzV65VfaNGRCu
ay8NQEyopalwN3OYvsDX6tlXdav/9q6Nu81/PJd2HzWWlvYveyaq1fnT/tm2GfRlnDM61ifpWL/a
Nuu3uTOjHTLZNrGL4lj4tWcSM6fEM6Q0HaF7/K9/7JmwQ0Hh5bMs02a38ffyr83ZPfXns0mXOl/e
M3QMvWTzYHr617ZNz3RdaX7s0Yc8yTxLdkPsjk++UWOVLOOVLXx0j2HFOKTs+nfZjKfCzP2fMvLx
eyIEGqAP2nkU3uJpGo9Z1L6RKMc0LUjb7TiyLgpS0z26A6P0xddzzRP+SUv8nJ2sYW5lbHv71s+f
QTQ4G92SIVJ1V7trqfjZRBCnE+l6AvcQCi6977CBfa6/ybTbRW3zzsiWTVPeZVth1ETzWOJozA9f
H309pPw88GJRFRhFqT8KhHto0h9TPD9JkIljjUflDDRRnPISIaY2nDWBNMYAHxD5VXIegYIRBe+6
T71mlKdW1+BPWOZLk5TaM/xU6Cpm94kLf+M6cPpbj6zdFszlxi/dae23uv2YuwTDlFW8Y6sxi+xK
9VYT24MTs98bblY9gcxnm0DEGqMfnnoAJJZR1Wm7r6f+CCJgSGPYnYH5WVeZtv2a4na6wx8JC3ei
ikh9CH1746cwki2/D0+6jfdnatGfO1oHVIo4i02P9GzJUT0XptrWFM17BGAQQoLr37kdyRv4YwtP
Y6ZP8M6zWaPn0538teF3xMbHiJCPMgJPe79ZGxWToQV9XQXqyV72VfKjGJJlExL4FapcLUyvtTZ9
jKbWnnrz4tSAa7XUyG/JmGCAmipj5Sg2m3VijjcMvj8zjG93g6Xd3I7J3uTk3Ynkj+uQpagHUww3
AWX6/WBjui7CorkLcvXs6bU6tNjU6eOEZex0Sx0L5k8r9lLqfuqwmqZu6m/6CoFn3IXPaG9osAL8
b22JB6V0XkSLHqTcuYkL0U15xka5qU5OS3c/DUV35GyvdvHs6jDH7AXCbotKO7S3FoHhXjPuusBo
w6VuocoUAEAOyvfqewfvOUoZ7vbGyNrWyyQa2ZkRJs1m+fVndolqLJwHY8lZm8dkPvOyeh6clfMI
LWOWBqiMBJp5vJZEOzmP29KvwRsTOHMexeHadTcUxNG2nwd1yTyya+fhXTR/5M0DvRiT+zL1hXn2
bMAlTP5IVy7OGpIVxCvgoL242pQJQwHwbUhf5sFhoBghKvVmgGbb9U06gOBq7Q+Wd/FdjTV76Znk
4yFx3Xp2Wh8EOEvMXSbLVr86zJ3qQRDyvBnixlxUCaG2WmOUV3OtaAEBjtSJQHbVvKV09Tqh6Fmy
SZiUrETcnVkb9w82wmK4/f2dUWogZfOsehxj/0UrveJ5alN9DcUYs5y6+aOD2Ktz7Sdj6Gftv4NN
RPEuI5GLS2qKOyKyCX33OytfuzLZNlSNr1YCWMbzSEbsnfpIwkVz1FryoSHQNNseFP62yh13KWVy
n9uDurKljTbK7Ko9zlCbFG3GMn0QAAkJIoalOvTuSWuGvVNkr51J6H1nl9OqsYHqEA/tri1Cc6i0
24JtR2zsuIAk8A9jb9fC3XoV++bIi40TKlQGY0mDDtgOxTIp/QBPoO7D5+whH1EXyEZwOdndYyvD
70pryzfhObimG2Nh6iNLlb7LHyIASEdKXfK9epBrjskqJVVOd4ztwNxNsX/p2dw9eepNBXX7bDro
4xsTp3U0oYl02rspM6DpzA+B5fFyQUgBMpyfNQfItDEQ75FouB8TCzAVV8VT3o4upupkBCeMdpDu
WN8OuaHOCIoYNUUWoHPu47mfNXfFONVL2ROqUgvzcUqHb5UGn44F/sy9C5aT4+Uw/drq9l9fdpgO
B/6/b4f3H2lB3t5fIf94oefP+6PucKkTGBajHoGfJpnK/nNcbP9myJkGAv8fjYuYW+9/1B2UJOSt
zdWFYwmDL/Cr7rBol2dly5zVZ3P1i7+jb4Hg9q91h0H7bgsIoLoF3kXIL/3Ln8bFaeXTFaoSfYvR
4UGqm/Gq6y4IStJSvK5OHiUkXZapQXsOuq47kuudbERB2QHaUiztANY02bEKlTn8aQMQtZiJ1OPM
pvZR3Ccu9oph5lbb7FwyFDuP/sy0HmeP9ZSlzkPfBO6282Bf2zMF25952CVGD62DkO3OrOx+DuQp
Z372VE8I8WemdhqyaJop20SrJRCG1IMNgHuqIHGPM5M7ETO9nVjkndv1CoNNhVk5tHFyJ1W9LGB4
blVsbMyQ+2BUQPS3qbWOQG2b49dH/qxIyZkd537g72FnyCND3XGlZ5qzMMsRuQr5lkQZAOsiZRpX
gt+VsOStk+QbPwwc70ew+9s+wIn69dAonYSnAknE7081j4SroUVU64b9VWYZ7btM3zQzdp5RR5C0
0We7pC/Tp37C3h4L/GqlHh8c4Fd5rG6yG8JNH03FRqbqGrJUI/EzmikWRnf0nAugE8SbY1GfUJ7H
i6Tm7pDBbn0ZjPsyfFNsg4Pc6d/aCbNFE86G+QFpOv4pVFLqxR6cK0Fw6dFuylfZdmpTz7eJfiCW
x1W5i6Yyy3eGUCdVxDaEu6pZqwaddDQL735/mIlejGJjfux//tn8EWTqf/yVfz5FozARe1PNBZER
HEJ4Oejfte86W79brkxUziHj/Cm5E1PFrktU9S2JErVk1yE3sTJPVgxwLGwQU4E5qdcVw9gR0c8+
a+z28PWQ5KncRHWVLHxNRG+YnXCiVOj4s06RARx6/ZIM+WnddX7MlqLBr4Qm+IGZPVSuATW9I96H
tnXJYUCVk7VKsIblgSjr107V/jaDln0Kofgx4/B0dteZcTLwzpFqXJ2RjT02JjOjoRxXRVQkTxS1
3xKw+7sqLIVaZLwUyyJXPU5Vf1wlCXvW3uzca8+kYxlrmAfl4FRXxDVLAmGM29dD6xRiLX1BKJzq
1jFqsZsduda2hyywJ9ahunbOTAbLydt22wH1i2Y1D5mhmYfIonWAMRDeeakR3NWBE7E7xmahrNTB
leVma7PErhpk/jcCYTIq6qKIDwNT2Q2X0RxcFImTfS50Oa7dtMxX9qiL69eDU+ji6MBI+HoWZWzR
1ejulMNmNara6VDmkUKZr4gf1EKXfG4dGqrHgi1fJcXEh+Q3LAm9dH9/qkUBNWsnF92MYwdBsIq8
gEQGiryRzAvcKVF7nVVlfe/aiy9BmR8nY8lsSGe+phnTyiCZTcva9ilvar5nIbBrdhjykSk1l5Hb
7rpTs6Uq1XGeAPPlFWjEEfQiCToZ6Td9DiF3CDCbRql4xyDN3yCQ9RS0EwZs9Ot+06XLSfZy2ylQ
PQMBiE6Wwi/L0OsbWId0KZJVREG8UlY0hx1pTX6B7J1f6HhKbGh+t0605uyG7X89bov15X9s+vcf
/+d/or9Mo3//nF8nr+GyIBXMjj1h6786fvu3Wc7JopbO/Yuq9evkdX6T7HWFy5iatCl7PpR/dfys
f1CWcmTTzXFi/52Tl5LgL0cvLT/dPt+xpTsuY4f5p/3zpjZxtcro/y9355EbSbd11xHFj/Cmm2HS
eyaTZCdAG977mIxGo3lpRUnQL6khQF0BD3xVH6pYyTD33nPO3muTX+IQOb7px+hpSKnxPg7Gb98K
7b2KumlttfF4Mq00xQJAAr1dZqTJ6RW5H0hVKXWt7CQUIJ/4FliPohlvp4ZcH52n5NuQS1YRjham
KKQurwU/cRfp9YAxQdKOwIbJu3aw5jebEXcF9H8HyyHzvXUZuHj8VxLUiS2+cWpkJ+CxZVr0Y5Wf
kfU+xbtAvqbRbZA2lXBSyCDgVzRnV6MjrdpDIx0LipsFHkjOWX0UmfDFGDDaW5u/F/m+2IgwiNfh
rxx58grq1aepbHrS16z4O2K3zh9Dtq40b/qcojeNGWj1XoyPAQxDgztpsf5Fw2ege22J/28lx+u4
ekoqA+tDh0bP7Cm+CY7+YcFaZXgyE+EvckOG1OvF1rMIelyInbnbuDMjYwLs7Am762NqP3vhmohX
oTxOySYsSeBZQVDs3wXtQyYLcjENh3QRpuAn1j6ErLhbww8YmlXsCW5fE+qxGYQ/hb+YRT9ie25+
G9ZtfKbu7OTxowddIgx3QOCc6AFluWq1MvSdH50U+Sz2+yjj7sN1Tse1Gp5k3RXR3M20gPXoIonw
Jk4pauH5PCjvOHlXDTDBsA8d8hiJMqCCybaGQ5pecozE9R9G2vY98DTs3IiQ1WOSw1GBMxDg9aVF
TLuRpbFgNNC2/zxYM4ES4kvSvRraoRLZPWycNEKJyN8NgEoo/esU/jD3wTYMguFZqScr3xLg4475
dfEJ4Ujp+90UXnUMrK3waU2k3NGEzx6RtsLfCuqhn1+FQLFVmkkqcv7KAIP4bISdHt+slMEtMMqZ
FXq4WWuNQhJLzkYVPMMevMjfQPOy62o9fhUE8lU7aj3VOlThnzBcxuapiDdDPVfJhTRcACdl78WF
I9WHdHJrXDyI8KJ+gs+ISYM2l6vYMn0wqTlEwz5Y++SInGdiCv2DYd46/R6Ff1H8Olhw6nAAQdbl
EQHi1VuDq4EPK7716JSRhzm6vEL84EH107cuGsaV3382eNg6MgaT6jITsEI7I77qykUQHyryMwP/
9GLKTJu7bsdeiNjMwV2DDchKHg2mt0S5BtKmNTfG5FUu41bfne+JsiXuzW0XY7p+SZV7y8Y2J19R
/5N0GJAvqMxacgvr+7iECtcSHaA/Xdj0zV7CF+uOTmXLydYq3rHEuWLDwOH+8zbqmuO7JbijjzqC
d9v9MtaeUofzoQrw7ZDlAebtz2T8LE7IDxlvu5j2Sv17wGRpYLGfsYMZeWwndYSBaaKZkaw6NHOQ
8hXIOpKrI1wQNlT4efoGA66Dw1M8em6NIj0uHEKNwnQHyg4CSqXur9OM5TmXFmHB2vhuFpE1QS/A
VNoDjY7ai7egmPB4wz1ZBQFPNy3F4JeRmNcHXo11FvMqzBn4B+0fwYUrlWSL1nrkszeGB0H6Aqxg
dINdSoAjkAv75YcVkWxHVio8ZTIETkJ0taro2LEWYIgeBzzDu7a5lMmxyb282MGWdlp124xrMk6A
bU4QVtBPr1DprdRhgx0e2NNi7Ru9CdN4Cj0B4pPbe+2w823NUYsdaWJ20txFEk3n+lPUOTQ7Ag7L
S5VjPn6kscoHQkZIvmG0C8YXALfuBMsB/fiqqw6LNxOs3+LOJngE0yqRjayffOeNEG764qbVH2Y9
ukX2I+lftfHV6wR/G9/4DBYqEuk+uYPs1Ub+x3JWAZ06+dLRghEcwgii1RgpdyXbVPrXZHwxOCPO
jAwy4dzzzmjlK2wAgslwXFa26QzVI7Rjp+/RWuQfSLdXKouKwB/QGb9JWsSHO/jDjRTc8dKqdM9W
EHIM1VMxLtDqRsu6iqJlpvSX2d8zplSpyhwjDLkyzAzBDtCAFeqniWKpiPfzFz8/qYR8zKOIj0+M
Bp4DltB6wxFQO8vWxWjeu+6nEB99/ZYLKC03YXrAbxyhHslO9G/pIlk0ZBVr5iMf9eAFT6ctGagf
WRpq7JxzUa7AjyHwwSILyEYQXycfIOFvUNN7T6judl0F3QB9PPgZT9Ttr8qm6xgE94B9omenbPo1
hgIuDKmi4zWLfxpAWQaroMmwTSLYzOdnTrsfmkarhDyu4UOwyWuNr+hx8fQGiheS+bBWbX9COXsG
2c9c6hIBBxoB20NlCCo0yu9Nuh99Erzh2Jwx4HLMdo2CqR9LdJy3tLzhDRDASkC0bZiBq8Hem010
mphFqhpmH31jf4H9dx4gHSdVtwjb6+Y4e/+OAVa9jf11h50w0O+xeCB5ghzUAdNzjhkZlNotnMg2
+NAsO553CTnQGoAGjrCOj9PQDt269fIVskl5RxTwpD8MigNxWP1+I/7F8ih6MckOyPhXWjcut6VM
ru10q5tTgXE4NK6dco9Wv715jZEWr6lJmtpDwrYd1UtaPiofpfwpjD+59ELhwIZKxn41DC+L25dw
PrRDb0b4EqnfrfwyV/YiEilc0kf01EPPTDfcAXRCJ9R3dCew0HPagl2OHGNuhnIAYxomKVZizanI
TqoV7I24tAsID4h7QHM5pYKs18Yur4Buw3VJ/c+gNw/atSzNcGX+xJhlfFeVr9yK0GLXZn2hC5zR
by9IzsYGU+kQpjDOdJ2bBH8cYMbaBiw5KLSwu5vFLjrU58ERV3LoJEazwhPgFCb4DlKSlWO7CdZ9
/zuUj8gtMKNxMnyJDfrv2hX/atJNTgyLLFjWJz1yahF7zKcZu00FEhinZ406adXbsNSHnufuY1Tf
EhFXRqu4Q/ViTk9d21Yo6af5Nwv3+FladyJz+Wdqq1W0PK3YIQRYosQNu8HqOSIilAuvRbq8PF/m
DKK5JDoEljLPGjHEJ7m4Zt2VNhMHra35XtEHZkHzK67sfXBD9uNzGbqAJarWC0uAU+Vb0p+X9dUn
aLfG+v4rKDC7009g3PiSlkxEMnmPXD38kORGQrjeaO7Ajnp+L4TWHpVyP0K2gKDvpvgLeonxBi2U
8WYUW8W84l2vsagEKh3zW44klzPsaNzpYxPpxNIf74jFIgfrbWrZusB8OalFVDfIA89y/125XNnw
jrsoMVfLMmgSGZajCLiy9Q3TTrM82W4IccbAfJTXs4fZQvBEoB9uZrzL6Z+Z7/X4ydwswJ4jqleK
gKg4COm6JAHGsgKbA6DP9lFmkjs1lcdM3bbsBqLRw/d/win3ejAzPQuY8KNaf1HxCDA7sPNzXZXY
swA4TAq2q47HiTVzuCfIp+FNzdLrcmpUoo/U5sjSXH4SjPWoIGFgJOOtjsl7ZxFMx5OsEoyCSg49
8TopD8uNwLxh01N09UlwxcpyM0lafQtoIZclzOpeg/44Aeei0bKSyfRE27JK4WrN+4I1MGRlURy1
duvIXs5gebIZzqwwcC/8+fU9XKndW776DKGxs4k6Jbv3jCsnLk2EmZxeTcvphYwVILW340L/qu0A
+YERvEuGwCSfKLYCbzwVjfyi+ijSV8InT1vI4dwaf9IY8lgDoAU1j1k23/4MjwBJXc5bH2bg3CAL
hBcahogyLOmdkHWMG5uxPM2KinvAWAXDM87Wgs1mZLjDwjTwHXnYCNAG2uirNRYIkZm9NgHpdQLD
MuDtMq96QyJqo4ISp+UOMWet+/m6N65q/ijZDVPyVb9JVbVarx6+Nf06Jm8jfYqRtbbhgFiDUEgP
E3exGD951nl1ExAG+9Hc6uBxarbwNFw2V6VaR/ln/hUQoze2f2xWPESR28STN5uyrZDllsD3wWlL
NjpCwuZNn07zOtg28lNwo/WsHYkjXVfp2l+z6xKO3LgidSJbIxtQwpZoCWhz2bpM8x4tH4K9PscN
DcXS9/z6QxYiSCkfjPw2fg3b49IFxOyYf0mLGkL5C2oCaV6N+MJNc0hR89ksEKSYq0ftn8iHYB/4
VNFx8LllH9DH3ncwX5DZg4DQkaTZjQY+DveP0DkQMJtl0Qjrl7HZLHrcVvnlV2BZwIVENGiNHY6J
UZtXKDFdQf6YlEsmdJvCMPABMWGSCZb1902IAuoyxLlDXWxLJkspaKOYIFZ9TrdKqdsL6pJu4krn
5K1WD/Wz178X+JYePXN4MFwZkTEtIk5b5PV8LRezVEHqNaWZRdQn1hhq6OrMqtADfiiK/bISkI4F
wii1B9ucvmgBsLFCTjM+8lpgBwa5oH4JyYWWeUyGZnYoxT+DxFBA+1rykQRvSfUz1oGdpzy74R7T
NCRlTGQ+EMtqpyUveQYgaj0VB47MyEkikXKU65iRZJXwCms03IoCnvGxqq6d9m3yjU/zvF20xqnE
CI5eI2Mju1hOwCvLpr36b3fkn6h41CWWlvQhl/t866+D9D6Ht9p/YIgBjOL311TZ5hxGajecQdi1
nOhgAIKYCrYznWuYEewATahQtsurck4wfTGfzD8j1MEaoiqoD0GTugQnsVBOa1MUNhJHdC1Aqc1y
wY/gI2HGKUtdwdkeGftY9wR4Ak/kcFXY3wBlWfhYpjuqSd4fol4ml/soXvBFdgqF7GqwJXyWPvt4
2r2DfHaasgYpZ7gN78hs5W5UOLUfkI4uUYu8tsZaIwpXeu+UXVFfauFFLW9AFQzrPUlJa6kFb4op
PCD6My6wLDzoXkB16ZNZXHWTbWJ08ocnwBm7q7Z68UEl6/ZsaCEnxjOIqQoSFp85gH8VQRyCIKPp
gt1C69HmS2edagesBekViYxj6qB0JEtQsVAG6dV+qYT8mTHjrkxJjbBp/2tHxE243i4NE5L4kIhb
TfAk1RVfZ22DhVU3qX5hkPBMqvOHEboUsPl2dCBDKzQoKI7gUE3QNDFZ4Vk0+nZrRTfGC3SPPQv6
GR+R0INgo5UAvN1h+SwiSz6HOxPeSZhLdk+GgVE4vflOuUeYCq4dhbeWrSOkUBTehXKTIEOsgpdG
uGdguV5N/wTEZ4jIJWQ+YhHVganS0smWlEuXdrMjkg1r0AmKc4InOH6BYXHEYKtWn53wV8YvtNTz
4tJ3YDuZXGt1zame4tSmg94efeOsGKch/ZQX4yiZiw09G4zBC/XG4GBbT7+cTbmN1LvgAPTPMqfg
Uo6Cxg/RsLX3ES2WCiDMzed+pB9hnK0gJc291xmHtP8rq7ts0kcJlmeLgMWxdC5s3nB8B+hD8AaX
u6/odP3XorC2wOVskjV3X3JSzmnwLTeyX9oZdx9KoQrgfCqACn2OIGVWX0P+h1SNTsJPzXea+ocx
3ZfbUeuvA3ZTfKnJ2sJEKkMi2ZEtkRTZSqHMUADD6aJpJyyn9UTZB9JWKJ41cF2BParqjppyziNP
eYIkXJZTSdhN1slCE2mlHDur11xzzeLU+QSmEM4D2JhXFWjKliDJUvqKFI4VFrGsn3X/3SkoevLa
XmyAIXaJUitpfrce6m6Oud+mmbpsk7CW7+myHbcMx26+fKzyu1+0Doblfw98wFY7UFfkbotsoOTt
+NXmfVDeaGSo7PRkWVgnojdXKZWp2MFV/57MTypJgjLOmU/D71uf3mL5U2Mip9VPZTyMMFRpS06H
3oKzT3ckItNzaXsG5d9yTyPhKVAgjNN9mSnA2dqyPHMj2nEn0v6M5zXx4JO2USMEpq6fvpnCW2n9
6eqeVaEQnj5JMgb2lil/cmWElvRliri0R7Jw0kvufEtFk4CtXCdu7MWw+lxppTCtWg9uFBwVg8zn
r6L9VDm7lOFtFmg4QEyFcbIdNEfA/dIFFG03iUpDQQuJ49VJ4xczP/C/Zb4RoxTtOTGYylOOFd5b
BhoO0GEcpHSnDHMjNQRgbxr6MsZ8KnpiQBD9JvVPlAFDwtbK+SE1jyliyLTdw10BDpvTdIyF3o6S
2G5F/hPnNbm/mw7EGGUbqSxoR6V9MbS/yMSn0V6hBPkB5GioKeYlQp/vX4PmQRC2nxauT5mjlwL/
LpWd/z5wOJyzgs5iDa2MN7n4JGk31I9Kd6lpBGU/SX4GTtjUHCtbkzzDyM6kX9MpXdP/CVzLTik3
4wgUEX0Rpri0BEjc085+flsq3h4thhTX1Cc124y/Gi4y2rFK+FDQwtTG26i9zySZY8eydWV2c3Oy
o/SFTEEcOw4t86wCcYZkk4ois7tcuzUhBJa8OaTgkYU0WpVQVJE+rZLZWsXNbxn9WdoLujfRf1h/
k4cIQ9pxiGxXTPOGpf1n+XvO6nXkCSwbq1tv1s4XDY5qFxOLThDlKjePCykxkjM37d4WwrT20zO1
UnblnaqtbleqfkibP8F/E+iDGv2rMt9k7ckBmWp3mQ18y+puKdiph+PsQwi/wul1mAjG2As6YZF4
I0mmh61CtAcnAoij0Nmse9Rsx/g4jleDlPkMJNEDxXD018x7pXlNI9IyI9CKn2qGfWtVcsS+t9Sh
agVcerP48P/IQSbwRlwJOgSA6SVv72L9QWOBc5g3KzTDUEWx/ItvEZvz9ND2LQhjtmgFng/i2xon
9qVCZXiTxWfY/JjJISQP55Ad8MZEKPHrfeDqjlDfQ+vKdxGhH1bqqmWvlUGFGpOjRdemtBxzidsa
KiQEbE1bSd4NmVfJBBmcYNPQ7plsZiurT4KNw5M4nHwwmobNc9IiVcBYPLw1+WHZqJZ9mW6BHVue
mB/S9K2ZWM8U0n5+MF7SPO/tpSE/6tcpugSriwqhW9grT8BHtb8V7S/RP4nlqSx5d2isC99G+zZb
6PYfiMUdojSR3J1qeiw+nf/XNEMQSIumxjE2P8B5CCjZ5JdM/eP5XWm6SR0EciC4cWZymvdMPxSS
lyjPYk2yaAToVLpN4dagzS6jYJBk4As6KFaiOXKSwPbwr9Tku5S/DIqJqjuH/Ks5eGpIcDIooBhI
jyfGh6zZNhl79j4WTug/gOJB0t0U6aMAaxdpOhFLCUt3R8lo2YrqaRG+9Pems1aTFWwMuljRGsi9
z60SXC7ccuwqoNItODJij4Xn0rNKYT4THLNS/dNyJQL5PTP2xYzzXlgn07EgXaYZ3ht9somQo7m8
9/UDt3cKLz5lNAFNk4tAC2wQcwloLNZAkCQBpEJ5EhK3G18hxSzB2CjL3x+MZfPr5BDZkmyr8pzL
FFvn5QeIo6ciYmJwkCVID0ZiCVdfWZYMGOrG+D1uItpHFPMeayLtZDuZloXj0rhU/8NeIul5Lt2Q
NE1qZJx08zVlmnOhB4fznavBA5J9Chps/cYWs/dMvWU67XgAw4H6nTcnBUElIWUOKt98XnUPDlQQ
YoQ3HAzR4HAQQquv8oJXx9YRbQEria+KtpIFthUTb8uLji2Tu/5bkrMC+i12c7rJ/hCtkvRFooHb
lDt4DkyuHn3YrjTtqxGPebBu2sOEv4HaYape5dyngWWtSD7nh0B3jtPOoFXdKzrxTyWQahbTymRi
iJm/OGsZlnn8B1BJWaxmyPFMb0Ly0J02vRMKzAP6aZkx/FpW8qnm6E317n9Y8VHgzaVtC2XLgYgH
LFNV7wuIUozelmtrDfA+65c2+rQyb3Bp2dWQSRf8FTv7x1R+Scaug42aftXyZpy2UfSYhmfWvAn5
b9x+5Rq7EPMGYrEMdqfYd4XgbHJneRDb6lnQn0b98a9alOSbKJO7dko7zsfs7UVFQuA2qH/Mvrbz
9gUn34rifVJzBjhfgXQuqv0SiZpIH4n63odEH3RfIvocpnksndF7rfvHvqVltEMISXDOgZV7lSS/
lenOkRf3ngE/X96ES/V/aYqzMDxQOBQokYPimmYbc0WxUp4T9a8TddsM1dU3KuHuYbgaQC3GDAB9
wp8BCx1wxeWSGrveeqkyboIMGjD/5DmrKnSXxtqPqBu5DM1uaQ5p8pZQvKXIUkJvGii8edote66e
sTcy2zk1+U4v9yxU/fRcXsQ6+ITRQoUxSgCLqUAIKgqNr5gHQpBeKyatvfrDnZnFU1fSnDZHMPgI
uYn4WXawvYyYNVvHSBuU11K4K/PMs/gRigJrpOZJ8PM1Fxem9lbk7+l8NJQjUQN18oZu1S3Na4sk
26VzMRxUea0b+wi1SrsZxwvCCWCfxOQ8yJ3PcdNTljci6nhnBsnIgITFPkt3S/+/ZXlSNU9Od1ZC
/I3btR9mgeDW+KB35PSi1+mexAk38DKovwL63dsU2TInJusQS/ca4Mn8jt9+Jdp0MJZZJMuXO2uU
K5QRTUxkdfEzQhNxaieh+eaSuNZdxuJALMmob0KfkuhDGe+JtBUbb4GuMNFLwuPYA5pZI6IDBbg2
gnlVBpe23ZB3MH8bbwnhI3uOMY7Usm9Eq7bZmuImkDeDusrrtSJ+JTMngUtEcNQbfUc/80RzEyWP
grlKy2Zcx0+DVjlq1l/O+m3IGYg1jjme0f8WwX3eqLTcIpEJDntDVNyBafETflWN17wazTamxRZ4
OTkl2hnkUvpVQKkU6YjTgKqwutHZtMwrAng3pw8pnvtl4kzqAxokFKUdNYPX1R9Zv4klSGwnBrW9
vNNo3UnSFsT1ygCeRCXE0fRROaOtVhuFFLt6P3a/HOFcPaazy4eN8lsaW7RpaFg84oKNhr1KDyKP
XhMYxVOUfbM9hNkLwaS18A/LmQwHpq1h48T0e6X1DGr5JRCPJQ+xznDYGC+6+D7RzTBQPEn1dbQI
L9/k4pK4ISQHy6OIaY2jAcU/7tH8EBurBn91f1rEAUREGVxp++vf9nReemBx/g60h4ZB7cwa7Cnw
C9m7NtCJKrFrb835mLW3vHzxkQhq3229MI5PJaBbna5do+74ZibSayLJBbBXUK9ONDWzZAt+IkTM
EZxbFSwYyz+LkLad8eyWa/FT1D3woJzgdeMCHxYfBx3Al1z8Ssef0t+bnMSD41zTRRLZdoAgx4Sn
5UynOdnlm1w91hHQ2qUnwuuPjBkCI9fTm/XzCIF2Fbilvi36g0HIzvywOBUIw2vJKc6S2QoY9iun
ggfbt0nhosFftuq6ozem0jhbypl0xHpY3LqEmG4ULHPzhDbtZ1/LA10BXkkVGlsuQH0zvXQNIPEw
p8W/XoD0Fu20Ja6jnvDENeBaaENcFP3Nar546W2Szwpm3SyQrV5Qx37U3TnS1l33F6jngcOS5cxt
vwpQOgj+7zJNzYO7wtUJrQsyc6I7PXRhFLqvy7YQGK+/3yJ/nsowHX7URatRm249/PjMwEZOr70O
V1zcD2Bzsr+47+wsOwTWz2D8LZ9B932GFIHdNNemoM3o+hwRXyqnc6Tie6k7O7jS/UtMr1KQP5FU
iiUGli24WnkCpwoKgLTqSQXw8pjJ+zGU1yndBcEVJrgpHhUltCdGW0TIRPUBew3gMvp2o/Rou9fU
ejbWZ57dC/GEBLWMjsRyz3YNZXyr8v63xU/C9j03t0p1VeXXyP9yZSdztqy8tv2IMbCkX7L1QvoX
zpRrHiT25BH1WbyLTBXYvJCVMMYfc05buAyZzndHBb4plKaYstQjUNJfUlkjdBT6v8dI4dEAgWIH
xkXR1lOwHcI7LGSivxxcfKyyJUqdwMUuQJfCCVsM9Eujb619M3IFa1rTZRjCZZypu7wIxjctILq5
qHIsL9ePhvnSZLd0QGoIyulniORt29xaUiUEtMJDAOvI+CSJeM5PDZPalF1vZkRQSi/inaTVNtv+
2zqZjAX3BY6c6U+tWTfjBkYAj/QJDrZS380CIyqTTguap7CHo0wbealT5O5bLffC9LQ43LVEpPfn
Nr2KsKKLg0gLlGaW6RA/eCapHkQ8I4t8yefROHzxUmZr9mtIcv10mIlUgcvcZrxS9M1ESMknlgCd
MxjCiugWan8sCpPiGerGDH/84JfVAAD5Lww++M7kG1Ynv/gb1d+eM/NM93Bg8JjI703+pzGGbBpO
dsM+SXbdvMXtbkd/aYOI6Nn7jLS+xwbykcs2WAxuWTqy+lxCotXLFH0J2V5msRig0I/3ng5KJXKa
1UBgoa618h/Bv5Sa18zIkRh+HWhj0wTaVtW2F9ivDdbs0z8ZlfBC98jOK+IZvC7dywEEgVdZOzGC
gOS/TeBVa6g5Ol6g9AoHXuk8Btd4p65zdC5oAVMkEKrAy0kjJmQBg+d+aMhxORCxl0nrzmYkGm/y
/jkodMNzcugPgQDF9ojzqFvhb0CLgHmofJGbG1N/kHitsVUNJ8489lB0Uu1wwiczsb+I3TERODsy
qAaI/gaildPfS9O8TZznm5tR3yw2UUXegJfPaNIlaHSWRlUl3DT5UVEZdyecw3Y2vuMshufzzZh/
yXVqUct06RaTLTbn3UjPG4vLdejfQ1hoGkYQWn00JqxmQ0moVFfr7k9bzgqxDUurvxr+HyjJmSCH
ktDZiBVLDMdVWJ7lxisVxAmcuzZqvLe6izUeiF+YGLxb5Z1uZtI/k4D1rjmZFPIyYc19dNbp1pd5
i3zoqShbKKuZeoqdbD3Xa9nN3LC3F81CcBLQOsSLqID6IsHEvQaTN3sq6LGnQZs1Ec/4sBCG0XUm
DmfYQ/2y9I2eX6TqGCPVEi46FVy5GpJXTfuQplsmbHNrr4F4bmiQSo0nhBUKRHOl87MxKaH/xZHQ
zvUPiVXA8N+XeRmJLoa2xdMWDWf4eBiQkO7vEldGQBO0lN7onq8I0sbpo9PCbC1areiVFrDabgCu
hXDbcpWRXb3MUnlnDn22EYX0PTLi8SugVMq0uIR9hJ6L8S/5G8y/JsVfx0qaMf0CI9MP1bUyNdTC
aQNsf6Ea55Nh2FiuO08U9fy119L9TiWyexfE2aYd9PqoAdNZB8ucRBsU4zCaRGtx+CTfqW7FW6OG
P8Y4j58SnOiYzGHZ6DG39Xh0AAXQuPj3+1ZYehj/yy+lAkW46QvdStYN6eInwjNn/roNq3baDzKt
xIq+pa6h08HDg6m6LbfigpksF+CkvKAnU1x0REZJPts+minwLGUFn2ehIuuAKwGiZVdhgVm2C9ZS
g2/5j0dSqeHXlAxubapILqtm2y5QTG3BY/a0TK0FmOkv6Myqu8QLSnOGqdkUwlZPqMmHLKlfrVJH
eVMy+vfjBqFau9i+AyAFVkPOhkSvqVJL9YNEvEsoERxhYLHcKIa4mUM5vMWtUr7q2RHLoUwD10pc
aAfDrokTTiaTfplFpXpRaQYXSEVCQwoOREb3R7yyfDEijPKiAvJLC0gAmMhBDsxEdfGHEfKQm+ZV
FhLzOgvhu4BcH7EREVi4/4ZDzHGgCpqE1n/QbueYcG5dhCUZ0zuSe+0Xxn56MqNAcfRGyl04aT4D
tDzchS15Ey1ZyCzp8ehFVphQ3/FZe6rTohG8osZBtfQfT40Sys9+0d6Gaf4nh/1NINbyHjScjfSa
mJ0JInKFnKPC3ojMqUz2fQOPoUsUAr7Tjk12IOe5FfzgEGccsZusRnCldL1jJAxeipQNX2vMQ9fW
mdPBTrOlSDPOpV5+TIUPWVlUH92M8Hee+fgBvMS9UqIoKEJNxMCGZEuqTQlrmUKUStQEZF5Hw/bf
74Bi1y4ieO7skHTEqEP2HmOZ/uRcoocl+AikwzrR5m9zntZaNq0Ln+e0UrD0A6ercAHnJlG2//6i
OFtkWgfJqx6Tkm110lfeSs3x3xe/Rupu9AkH1Fg1+QYd+CFFe8VioZ2FpqhIiY364yjN76YpC6zX
lpMGcum1zJ4dQwZiHbWJ2+QNjSa1zHZa26BLCwqMlLrQH1VIUFtBSBE1mpN/ykBkcFINabnORXMa
DR10pPlepBufecdzQrEKP3w4T736ZQYa10pT2RrCXFlXbYzYVMcIAU3Hb8ThpQwEyAtMBVPxQ5ZU
YosqCog69J8wp18DIrsvRplKd5mbPemz9TRCjQKVYJ//3111uir9X2O0j5/1Z9bVv//1v/wf4v7/
/hf/h7hf+w90/YuCX8W6Zpjaf4r75f8A7wJNBs6MpGr88j/F/SZ/aQGjiRK0NQV5/3+K+43/wJ4H
oAY8DP9niMr/i7hfks3/U9xPmDZ4OP67jrtPxMr3v4v7O+jsIWxh0zZFpQSqZQgbzKgGwKrFdMas
vgGlssPHj1u3z8yNFjQ2WfAscf/zS2/iOaXpUjsM1nZ94NOMgA/yWjIKWhf44dwW1Ac5kPGxaqpp
I2gy3PLpCQ3G3EfaPHl9rI2OwUPrmCZCrb5n4p9ZUnXNffAjdDULZPadGfVPPdOpYPgux3+/rccn
I+z4tckM5Rw1wsdYDj0lXqPB173CoLoILQKbYRr3ZdBlaFACuC7I2UpbNXvz8O8LhN3/8Ssh6SLG
F2dfkyeEssufAGrAL3N9mVC12SEEE6egMMkucLO7bW+epdxIj/++EHuaHcXly7/fYupAQqJD1Pn3
2yiQq7VegASVjVRDTqSrZ182L/Ok28jgouNkyROKeFtYqJZctfrUL6TLiDn2BPqyJXUrDQhuqdFA
nsMCGJTnKyfCkPgaqlukOn13kYtDg65Ea08ALGsUqlH0XY4cpUDQTdYPgvi6o8rNPgsCN/y3UnwY
2pU2qBS+jJHEIRvtkX+oZc2uKwany7S/pwPKkU5/b2vdSVmLpkuIliQkpbmSBNtAVGXhTkyUb+ZP
1LQkk0g0u6wLo87O2g1wjYPoo1MuKpNnzSdeS9ypNOT7/LWR+QcsoupoDKGCGptL3y4fSAXlV5Gj
ssj/fIN81NFtJ/T4iGEKAlhJTkV2pkRX2Jxgal/biVbEMQ9V5BO7mqGehjmq0hDCkEabeDwW/COq
k4SvZv5SVgg6GI0ahOa0thVaK7WxqPuhHV2Nyu3Y8+WVST+RRGpPrV8TCSU3MLud4J+l4LNW/2SF
TsCLoX5W6l0nMfG/cXcmS3Yj15b9lWeaIw0Od3RlpRrE7dvoG3ICIxlB9H2P33nf8v6rlodSylRW
SWaa5kBXTDKDGQ0ucHyfvde2hw9B2aYpH634HdxrHr6G4mueV+vQfcV+j0RM6d1gn7exNv1fSvIj
0L7WNKX306oFRYaGwgkfvZLkJvLsdYJkbUc2DSL2Y4HWZLgUOfbwFrCkTr5xA3CG1AOraAxTndvf
FGzRRzpyluwtcb4240++kKDc0n1L5N56JiVIdektyzsjeyoHniYD2l3MCmMMsLjqVfZbS3WIZYNd
71d1xgoUJIO9fJfpvc2Ur0dRBVHP8L66qbcyTRad4bgVvNO/J9G0ilRKiSFVD6HBj0bsHCOjccrf
BHe4Gy9e6u/juWdvwvGdby5HAIorkNVIEUxdsbODbMuIxZKzIaILr2Z4wkZ36MEgFVFz6zALpyxb
ZfCW0Z1hY13uipAesiN41akdKceQuyXveK8VKxuHgv8weh9RDhPaxBCHSVK1AmfOxELimW9/so3Z
8/bT01DuRcbA+RwkeDbUtzz5MK030T+q7C6YDjTl+NuE04jnXBPva4UdqQ9/KCjf+S0Soe3iDN4t
FX0X8XftwrcYz/oLDICi5YHPBNJkYGAFTuf8SxiTO3opyGUsRBIGLCsZroWQBf1b1W1z7z00Xx0L
69dzCqlYPDL3c77AfoHQNXDbGsYXxz27/BgiSCCO8Z51lAO9RCnQCgQE67TIZ94dnneKjPt4eQpB
4/fgTqxvaefRJPsWApYagWo2lAZz2EkcGymaBYMh4X28BWxsBu9RF0gkBoautyniy8ZVztuRvsTS
3C6pYLJ9atKURr2PqYYnKbC9xT/t3KaqaVkbM+hOtTJUQ5RmvKmyJySLDvyT7XxNKIPylpC8032e
ZvpEmrovabIJSATFKJPoHusYLiMx2W3p+A9zl+30pdRHNQZOc9OJTSi5E5DbbL2KR1B6m02YscWw
LnGkFancUwIwWJvFijaE29E1IxRXNjUWoK/KOvjADZax2E0ORGnRr2cbYJNAGhnVaUqrjVPJXWXg
Pc/8o+PHu0aN2wQC9Qj8CG7a2oj4PbgEfXQUtXkZw/F+WnAu2rxZODvkqdxNUXqwbGolM/qABm9l
xY9hwv1yUddYVXuBT8QIEDh6dAERcfzPt3zWJ0MVTON6/17vioSCbC+7OKP4UsXY0igPb3VIwdvN
o30NG2T1MmKbba/t1L7pwucQA5KXUmCYgC8eKALlngFNcNPVj3aUnqFpreMIlwTcrYXVHZvlwObs
4NU4M8Yb0zQIhqRbiy8hmXiHS7rDi9sYvwbbatxhtbFlInzhQ0eCWMAyWA86q8V0qGrEwgWGbqpT
8rHNTYmpy1YY+PGs5HhnF2svCwBzdbAyMyCt5bgefNTSKttgMV21WLg53q1Sys9KCN+40KLuPFHP
kBTjtSMemOMpKRJCCiEOamCbYwdIdAyOhokvrqAlqiGzwc1wdPfkpHcYzXYevTwAurkPm7d9T2g/
yLFgNGRkVaA2hjdvqK1Zlw4da+SJwLbAgB33nG9uuoi2XT/eDqR8TPbosQuYNV0QTC+Og8iQ1hxH
OLZ13q5u3mz2kbP3THH0Ma89ppmbHjat23vr3nDfWmZ/E8EHTD3/o2SbyyTZT0t7jFg+lqvFODsk
fhzkspRk0oz07+PRNEGpE86wPsYI+TB+jka9Tf5ppK9m5WGdmdYjK8wUpR3kHh/B5mL4XmMfrG4J
EXoAdiS0EZbO0HJQ/x64hsDFpm9uDZL5a5yz9WWp5/a3isQ8aZwyOLQObLUfyvg6ZITATGDe4r5J
HxPWrPgoTiSAt/I+Ci9hmbJXXAY+p/Za2cZTTN0ivrpyk1YNfcLxZSmo5gJjQmJlq9toygeJ92/Y
ZsntgPsli79Y01MjvjMoyeHDLvZkSE2DRsUnr76vil1qwp39kXuHhOzfXI4HU+oS2XMyrr3xMSCv
TLizvrd7yiGpqBf1j7RnZYTFH1NVT7AbfThMznWBP937Xox4+B58lu62T5W8oh8Vr1fXlxtgA4X5
hZPbaoy9mxS3+Wj/MPUaDa15q/L+GMNFWGJ46qCCnltDrPi/ml6mXNg7Bc9FK0j2fV2wLspPjnAw
ZH8stCAAdxWMJI5gmWO2m2yg96uRWwMDjv7PwEw4cqrDN85Bm1S/nezjmL2VHGhNe5T+3ZyYDJVM
TdEqZlmE/aZznkwnh9wi14IqxI5bqAGNMIzibUY38IAsbFxbwRJ+7I5hk+7TBBtKGN5GrA1iYj0l
JqbG6tYNqxYopSvTeS54HrZ+v41VuxPFspt8UhSTufeCaVtV7aMhvwbcpl0DB2/5EUMZkD4crKqF
PCNJpQZrGcRb0an1QKnsUNX7avoK54iyK8ZGwIAxIDCkYP8uK92DR8rNMibybqzSPdrTFFSfPPvR
9ewmUj59AqoTlZ/DoOjdaE5G4q6z2zJVd6a1NeeMb7geNTTxrsZqae77JEYPKXdTTaFeM5Pnek/o
lSiQ0PJo3uUBLuDwS4HQnaT0LqtXi+2NFN/qgON0Xe7nzsfJRoA/xUprRvt4odpuhh2LOS1iL1nV
yHYZd24sRhZyL+yImt4xXT5CydJqML/l5DW69ufEBDpOta7BWidEjKdgE7OqcHHGNXgXPe+li7l9
6c4Ue9m0cwDDq93m1GfqT64ratxa2IpkxGpqBY7fyngrM14bq8jiN3jU0cSwSyFhJh1ZyteJ8a6j
d3TA+flewdmB036T5T8ttmkkAJYeFh/WfFHolua82g6Ne6MooFim+TQZ8b5yF+qQx23vnzuUFqcs
eEr054ZuZK+NYCP2u1hl2zkn5aUqgNUAE4rsPKTRvdX3Aw+B5ZZ0wBcSWrnXXezZOpaiuFhuexvz
iVMI0SSca9B57jKlvs15fanwby/iVglOSy5vDQR6/H76QW9nxnbpecy03cfUTNds7HdVLxgrBC0/
tLcM4kWLxDJ2mamS+ORlvCnMahvmFM5ZV/0OECyTh9l8zzg2BWWI89zbN+bMG63Dju3giI+vjiCg
UNbHcUGgU1C1IhqKy8cgI9xktK+2zf3WLYfN0CHKBP076Ro4ho9ZqViLkA3gv2qI+UdsWfu+66+p
jxU20dYOyoguVZ9BRdLNwN5rmD3nfrJxUbDTZHrpS+1IY1oZ30BjHyGtHLKZ/WZfWD6kZDbu87YM
21srqvC1ZO2JN9B5EM5Z4a6KO+/WscUXYbp7uiBCo/kCte3U2COhxOUkqvSQZNSx2dbKAVkRO/5V
2DzB5qa5NPQwxEm1NpzsbVAkqepQvrc0/tlh+Ap28yUQ40NgTo+++ZRbw0PGNwl+Jhke6mSwRlkO
9xWPwyOH7h8jZvxO4drNnJM9I9kn6c5s+KzL5mpThp57jJ2FeCp957ER87Nv0EZaLHxUSs8AJTaw
Kalgts+p6uxtUNvFHYdEtXZt42czobBiv07OsqR0r+stSgIFM/kyEKUaQu/JKLszPwzxVTH+1Kp1
vreGjRu8sJh+ZshjDXDmOIMbng3PgabgGkufPdTk2g5mX765Cp97OMUnP1cewSwGCxWW8Wk06Hb5
/NXnn4K8+XD9CKpM4rwmamBmtc4m7Q+jWxGfC0frMMYui3XFZggJJzpC+VlWXUfbSD077tGGywqP
xrxmLUPaIkf5WIEAxZzmfeXAMXAMYIqcUvw4eUtSxRy79ludMJz7QZ/fO3NHoV6+RGtpBM23xUmO
FVOrUaQR0LHqzjPyhqE6xnie10jjs9FcKN+9hhpGA48JL7Rd5mBeBzgBE7cOt6VVSiSZe+6Eg+0o
qVI0Q0iCpqMSmqGx8ACbsSNaGPtk+GYUOMUs4sIyh66ed57c+E1g3Qt6KdaGxxGGO+i4c1TBjdJp
914ygCnDa8vIP+XP/M2HFu36HNh9fhhzTLVQLtKbwXVJfaouXLvUc3FacdY5ZV3a38yqtWelfLkP
gRNvkqT27poR07wiV7EMxnisxfA2NTWHLLu9R4lN9+64CNiHtTjNIwGSdEjSlefM3m3F8+F2ks3r
DFXi9ImYMblW8MzHyzbk8Ytvm5ey3qnRiB5qt/oeu9LeiyJ0LlZTOxfIwndWDjhA1PWpqpnRwMEy
wQZWQFA6aJ6aNnApOW464uqDvBqB2g1lQM9uAPdJAtEhviAPzZgbt1VP2hkLQFTmEQsoppTOcjho
dOUdf/dMsyUKf3vk74LSVOzdFu5KkCABRB2QvD+91iokGue/JphdPqKP97j4n//+I0iFxj0+8Fet
VdJrYaOLQs52gaM4yLe/Nl5YvygYJhReeOCMfPE7qRV91oOw4irHNZWAufqb1KogormuTReGJ21f
uvZ/IrVK9w/kVFRez7Uk7FbTshS67h+U1jzLucAnG8Wn062lc7OvZPKQtkFwP5oiuFNV89YU1T5D
x4S/PFp3AQgYiq9g63qP6WwqDO0JLpCc98V57kl9scciNJpZC5VfqbP7XA80YJJuhnOlzOikO0Kx
Dfjmy+SM3WkwyNJ0CZZzeuOidaVKcsZ+8oXzOTzQ2nZ1GXg/ihEHR/ACOFVe6lKxuDCxHy7DEpKg
qr6gQMxfRBx/iyGrvaimhDGSrxMRNfezjEMENhPUWBeIfc9qZDcUBBRzawJt9Y8XwpwRuGCIrOPG
dyAIQ5N+t8mADZotnGjK8KB5wwng4aHTCOJtpHnESpOJlWYUj8CKI00tXjS/2LdrNtifxGP90gg4
xyPA48/fCj4hyK7+AyeCjOy2GSlgtxdPM3FVyEqlfVJmcSg1U3msCdD2S4txCN5yo8nLLgjmSsJi
DjSVWWo+M/6fdJfWMJtJK3y4vcE9D1xUOZvzIVRyFQ2QnhOQz4Hpdk8CNWc/vC6aCW1oOrTHMyLW
vOjQhRw9a4Z0yrLfAeVc9GZ0WaKEBydWlUKTpzPNoG41jbrUXGpXE6pnzapWQKsr83usGda+plkP
IVxrY/ooFzjXnUXk1NLs69KnsZ7nM+W3s6R4nZBXPoKpmRA+XNjZnaZox5qnnWuy9mTXBCz7fNmO
7TKeXU3ScsaF3tMuYnVkLHw2lRKP1RDzZXRCfmEOBcjidq++Be8nEcNDV8Y0aA3YVQ2zqL7xfV8H
cei8m+Ax8SbkiG8yc7bLONIZVYhtXbkGuilXph9GgkO4ZWDwX3V0bDWzl3AccJCmMupaKLy4KfTR
Ijm4CeygImNL6sba8jAqMLK0z1JTqOaASHM1bALgLDKlGYV/9ixcmbVjNRva5rB+QGWoU/UqEFJ7
w0rgNNgz41T/c5YIWnZqzSvXBUMB7Tg/d1BKvFFs86rcd7l8X8qFgHV+tnzf2ISp+2DSYLFWE8N9
EJk/xk5zZ0d5GQVqvCg+grAaV9OE00xGam31Ib8b4+Ge0aojPMd03WZQQ6odK1KU67TFaVDEp0y0
2DuXiQOa6z7ZNm+oVE0kyjg4tQnvdFKnP9MqY6cdfpFJU+zDIdWfsonD16/uq5DabMHqZVd2tIJE
WOVRXgxr3UZ0N5fSoJTGQYuquwkIGCgkb7ECGCkprmTvR94dikG0p9bLflQyKHfdMuCmLZbVHCps
vHYAnmjCNzpiBi3bfFlnLVIiVFlWpTZW12Ug9TXhBTfsCSE8sRLcgEhQQU5Fe9qR8fUai8RZMWOt
jtJ27QTVNki7r2Y/c8KHwLtEQ7PXAUebA33rZhkaT3XJ7fwnmHiFtMnUTyPoCFKY7FEKqXnqyrXX
1nJfj0SaTDbjIRCmJk+WS6wEHvxwOQYh3D07gjBR+D8S72WipWvtmBytwMjdhfHwlM/6XlhalFkj
ttPNjOmy0Oppln+rRHPh4i+JAHHZ1FbyVFfFPQt0a2X5HO+jSD53Dvw8Ob/0hfMjFxZ29RTBVE2M
1Jggeq70MeHCTFaYpWFS2KCLIiZ6xImfJlzIVS7JsricuCj4RTCIe4DEhsx2of+FXWK3Eg63Mmh9
NQeLlA6l5os9IdBJLau1wnljrBCnmv3hDW2b8ybG9AexYFKes7WVcDZpVCF1oGhlGA/qEMJNOmyl
15bcLtajjbrp4OD+s88ltrDprfo3c8n/b//7tw/6x/6X+jXhe3DTbY/BBODqrzOJ/EVD3H22u1II
nHlshv+OVXV/YSkMA9X06SIBI/lPcDfT5UL0JX9kUxDyH+1/pfP/rn+ZSYTFStlzbItDwT+vf2c5
QIIUKRHRWJvQpvQ+o8l858Az3Hq9HyMFhv6jNQfTGsCOicTZN+cJkweChHZ/mVu7rvD6hX19onYh
2ju9xKZOQJl+Lx5CWZjftk6d3xYdRZT+TK479HKGanbi27Zvq820hD6F65K2k3xw131veZfJALUA
EIggWsFRZ84jXpr8tFgZfZWZ4d5PqHwrE4c3/E3USU0g/nzpNJU4Wb53mlKsIIweBk0uDvov0wDJ
2ARpnGq2cd5DOfY079j5JB9rBnKiacil5iIrE0LyrFnJfONgOXTVF+xdgHCcAfc0ZGX4RLYmLSvN
XPbodMRpnosVzSU1dw8y+BEhoLOnec2zTZFrb8kDpUDOztRU51LzncNFkPKSyttAzq53TT4spPut
/hU4xFtRiumQuhb7BCIu8E9hQpR+Xh5strsriqtr3DyCBEdAjCZz8vs5CvEHShq6urFsd8Eno1pC
q0Yhb06s/YfD2POfp/n4jaJw8ndBsYkqGgfdCA6ACYj0ma+Oh6RbLM+BY2pxvnKfLdvA6uw8dJqi
bWqedlhrsjaIbSHm+imQybAaYnu8BR5542oitwWaO9OMbqVp3dz7iH21ILwL0YidhcGaDQjRk6i+
q9M45EaGRGRpBvjAAuLYgAUfJB8N+prOLs0Mz2BqBRKKeOtzVIo1WdyxTedbKLoJK21W7cHHJGi3
utqw1C2Hlu47bHq8tBOLgrCiC5Frk0OdqRsS2Q5ZIF9QDZYsu+RNRr4kqNWN4dJQG89ZsK4F0r1l
WO806e7Zc8g9k1r10m/5ALln4f91lImLfNwVBc2lSMzOSADSX+r3tnPvozhlBRxn/GiboITqbgSX
aH4GS0SQO23VQzoY9rY3s3bFk3k5Olyt6xxtOOw7885+SI2+ulv6+WDa2MDyMW02NK8SZyZiMk9J
h6etMNZzU6hj2kHQdtuEq9cmxBvVQr1EbQomSyX7RGGwiJZ2OMi+XGB8RTtzVvl7q0rGWobJR2ti
dRXQVrA3cCkXS7hsvUnSl2tdINP7PIAg/VQjZIui9hRGZFbElh1317QfxCppKntTkTc8fb50toUx
rMNgweGnveug2mdjV12GSAdQZawsMuQlwRhHS30pOelF9OOm4ELbmLX95BkT7x7JO3GZQlwNPPcy
lt1JaghcyoiwmVRnbrYQv+ipLLIxphfC3/tR4354iXEpF3YJFEwY68FePK4pEmBtmXY7VUTnMBm9
7dQAGDb62d+WgjcYANZjkZ/KlspRBxRASPAQ+EilDlYX7ENvIfAaQJsurci4W9oiPvZeyJ65yT/S
GYtJl1DLLO353ErM261lPs01Fhe+wYlN+TnzAqkXhCEjgGE1UyFNTbpxqarSodvWOqUFCmfh58lP
KAZxthEqPGC8y25FPUY7A7ITm8UoP3lN8yFF2e0Ce44faYc6uWhCN8tooONq1aI34u9NoparMEdn
P0umvbg3hsMS1Hj2pZTIdtXGCrXnjxqfczz48V1eV7iXexCFOTZ6BPpN47rD1rTY1RHCNY7+TC7f
sCYwWY3BeqQXxXHGs3nqJ+8ldcSbU4Tm49CpYFuMZPVqv6p02kfWQPWG7OAqY40M0+9ms7y3RfQS
J6RgalDO51a/LBQsRX53j4uuvcL33i2FYdw7UeiejMCl6yb2j1Zl99t68okn1QvZCbux8w5KV2cc
DeSm1B7cW27g7P/tPFpT8IhVYDTjxyB9+rOPLqhf/9a+dv34lv/Pf//Buva3D/p1dHF/sSSmMO1S
c9hz+r9Z1+xfHAdXG9R3V7jWp6ntt9GFccKlQFQ5Ek+ZQOVoy76L/voX5fziSIUIw6PddJhp/s//
/jH9r/CjvCuzOSyL9g///F9Fn9+VcdG1f/0Lj0EGk7/9e4f3v/4FrYa/x5WmbiO1PMQbdJvfQ2mp
Nmn90mzDdVJwmmacMJ8oEksHN3yal5DdcUnurfB0XEnWj17lvQwJ5/sydL7V1qQH4rYA7yPTc7ck
zsG7Ll3YPI+gIKPYOAFLqc6DxYKcU09Gv8JyMXVDpiqC5KliOURxln0I0oAOjYDlapq6xsZKZH7u
yTeomGZHk3d6QQMbVsps37ITmy2TzJttXBwW8ZR4G+VTWTjshmaPWOSguS52P782WIkxLSG+u49t
NPAyWM+ZrWu/GCPJgqPZMPJ7mEPd8A4AMyu+pBSkr9tD6LgbrwaIwZwDbK0Ca5tkaC2z/KgH42hO
cf3FTKBET1RyGdMOs11118uMs0eczDcLyKdTFs/7rAzZFJqx+2rOxrvom+jopWFxuywCx7ASR0bd
9DaxSo5zeQi3dGL9Zarlveyz9JQ00XtJecY5Vyl4GSqiOCB/s+zSvXpg3neUhYuVGt3lgv28ZglA
AWtNLnaW5nB0cvxQSyfilemqcYMhFpjX5OTkzYqXusekLiuIgZW2ByttFI60ZdjU5uFB24jRl9Uz
/Xn3NQ5jS1uNB206HrT92Jgs7xwG9ocMDYAwurHKUyNZ3E/jsrYwGwNm5iaGh5pLz1u7lUN8Q5ue
G21/bvBBG9oQ7WKWjbRFOjQxS0tc0622T1OrftNJDNUjzurq02OdfNqt82I+pM0hJn+8Hhpv3FZZ
ElBIhE270IbtMOXTd7WJu+WdA8DNoCrAsj4GaDpz4XUrmfoRoUTVHnBnpIxmNGNqi/iozeJhjqHK
5BgntZFcakt5rs3lkbaZ29pw7n9az7UJXWg7utDG9Exb1GNtVq9wrdu4101tY6+0ob3D2Z5yJj32
aZJtCm17d/NLqm3wzE7Rg8IZ72mLfKzN8hWu+Ubb57WRBGV8YruItd7UJnsYVAzIcMhXjutN51EF
NaSa4T03KmxcU+A/pUmUrOjC8V99n3GZjfG+LFxUdV1xEAmD7VajnGdjCNccMPKj1TlgeIRm/qWN
Az7LxHMj63OqXzqzq89e158qDlz7cWHxIy1MMWZiFiu6lpw1txL/PC1ZcJasK83acPYlmL6LWQ9y
awasZuq52s8he1xabBcgiElz/XxJY5a2VjPUR6MnGDmaQXpyrdraMvXO7M89l7oXt70E9iTwQXnz
PgExaGWZ+zRbM0SlJKLBBizaVczDmz8oOIxxQz8rUwHhmmS4a+L0J/4P8yqc1H+w7+cqGffRRNAY
r/jPVA3lVyNGZAiboj+H2Mx2tR+jZhFXwZ/15OuXMnfvoqD+6TB9dbpcyNQ1Q4suHOpD3T3k6Roi
aV8LWiZ2pS4oEmwgX2M6i3pBs5Fsjf6EqeC+08VGga44wvOHgavaR+a0SmgJeZ3Y3x+DOg/XERgz
VBo2bPE61dVJkO9B+IqBIJ8uVlpoWOJTsfaYN2hdsoO4P4KxfCl0JROnvpIApFvdN7qwadTVTZIO
p1mXObm61mlUxgM3I3nLkP7TMOLlodA8B4E9Zu0F+iThR7hNJAeXOnHldRT2zDnOJFvp1JwLC8+4
MOyurMTKzv0QAKFuJBifiPfu4I5wOhdFdtIDK+MM0cGDRGD1ZObGSnUXWcaUujqN2P7pZwnp8vz9
1zLIbdb9cZD4/IhfBwlaYtjIYIInGWS7nmAz8g8NBKK8pFOVp7hPNuJ3ixn1i2/igXcZGHzTkgpl
4u+DhPzF4Q9olzEh0mt15A+Tw7+dJDyNr//dJIHQYlqKbal0tEmfQeefJ4kiNkPbLGzU+BiiVFjE
66Via76wkYWR+o11Jxj6aPqYFbcPw+i34wJtxhdMCJGxYOjKX7nv0qhlLdeigXH+o8lsubWd9kkl
xXnJ0v3Sxx6NR+CdjG2bq+/Ccbkrtim5PWN6mJeL19rcPWrwcGGG9XjC5ifgIVOmLR/9GLN6ROzb
1luBvnsuYzVeOmPL+lo7AWca2eCa+h0UWHbbbCcz1hqutSqwWnOGzYulxb7tr6WZfU/odbtJ5uqr
QtDWhjcMShGWIDr4vJsiYX/fOtLZj4jSPltuv62XI+rlPnEJWgKy5ARhF/cOzt0EcNN9NVfkigtg
RFZZA15NHPOWCjfZNP1HcL+88nN4j8vYeO8UecpBgkxBK9tacwgJY6noxfYHsbFM/OuGIfJnb24u
Sa3M68BR7cbolvKW9hp7NaRGt1mGQYJvtYjpJU62bwxXbupIzm9VM5NrMUjCLnmDIzoMin0de/2N
Y4BHdJ1huo8bd7ofHOdHVAEbxaeVwWhtSZADn13aRy+rYb2SudkRP072pTW5r7gN1qyK1R7cno+D
Jw1vfcWDtrQoZq+926Ez05fSeHSyYtul9TUeVHhukhRJVXoa3dnYp4bz4tb2WjANkMpUSeHX2IT9
ke/Ly+zxlYx15D96Ir8t86kikpR0Z0S/9kx8kIthYlqdBeYtX7TBeciAr4T2LM5YqSArhHjeCv3i
1+OXSVqkOxdcKk6J/edzW1dZ6dHLEu80y6W5ld5Xk2H5KnqM+YGsODfibC7cQJ0r/bI47sXrZ2dv
F+S06d0+hOUMaEtR+DE7AUTYkPC3V/W4rKMQVShuo2sZ118ZaIb9xDoWGdsYL7lTTRdnYJuYjsOu
bQ3r4Mb0s8rabc9q8UjhjtD5TMd7ka3LwmMKD/XcJdce27YY2/62joofE4u9/cLGYBfOx9oQIFmL
9DtHYQky/KZxjxxum+/sb3DDe5pc0VgvmtSclFly9dMeT98AYkN685WKuIlHksApTgshT+5qeq3t
ziAbOswv+HpvKGWNXlqTWLgIqDIArqkJVcXFnXwylPOs929s8D0OMVyUHgGuZj56+hLNsuS9rAZ4
+ThgkPj8R8cAUk2/1Pc4Ju8QGM+Z031x2uKrzVEZ+6m6ei3fqinRZYYuXtvPFwjmnMt9wC5WU5Cw
UUzhGCI49vr+kfbK4Pj5qzrpr1WCGdFoNPFk6YqXaFnakz/zt1XBImhVYGcnFIEwt8wKnFDugzEI
81iHzjOX5MEOFuo6I7S1qOQzJTe58kNvPnLBqdMcB+rkK+KiqlmDr+XjMQLtq7Sg4tJUM4cMZ3wq
IpqSKdoqz0ncDBptO608pvu1j4BKfXCIOGpay9lYQJ4pK7S2to8TFR/drQiC5IV0x1mI1F9HJil5
1m8HA7DN1yYt74vcB5sDQiOCaQ6aE8YYWRwW24tgsjDjJ1rkqNJgGUTnBHs+K/SSq6D05uo4VbIL
cjCzS+S8kDHsXowGd71ryPOijHldg3F7ZOkBO7ihePfBUtApeFv9mCvgINYiGKN8hfDSZhM+6So3
b7kMsF53bMBli/xiFz5v67AiSZEbNNXhqV5xuKMTlIYf4peOc6iyRqyZG4n2840fRh4oPFnSQzAB
uhbhVO1jlb5zUYZ3s2G8pY5fHtvO45owK5zd7GFtrsxDZCnm51zhrWujt1H09v3AWffWLNJT29WY
SzuRrceyD+9+exns4TSH1zlPUJN/xIu/C6W4s1r7Rz0M1SafHxY/jpEk03RNpfaWK0X96Y0npvSQ
Nf71ZPP4rev/i6Tfxx/mm7993K/zDfOIpBFeG0+I0inrN6HE+oWtDyZA9jwSvcRj8vm7UOKx48ER
whrH5Yn6T0KJzvixxDOVnoj+w/nGVSysfj/foJTQEITpxLMo8XM/Z6zfKyW5k/TdVER4vxA+tcTc
79Nxbl+jEQPigJGa6p7o5FfddJqNCnsKhqxUO7Mi7dF6wPbeJofczTueF4gPLnYuT/u6Ou3wGrXX
iwQjCF7t/8p9Kz+0Oh+bt5xV7fK57RlbGMQJv+VYyNinuyepXWUJPmI4AnGxjoJK3pOAU5tkKOVJ
n/EX4QjwKvPwTRhAnTPgfZjXFu1i45SY7H3tbGu1x61yIZsWcQENwXHKFYDscdNR8LtFpgLWpddH
RsxpWnvnSNLk95b207naWUcJxB0PlQgoabgy6uy4aHtelapoPWcSC03DYsVB2wR54LXw3GUDLzNt
VnU1J6dsMIcbQ4X+1xoBytTeP7rbPB5n5tXRvsBGOwR77RXMtWvQ1v5BmoD77aQ9hUq7CyftMxQY
DvPwgqU6eyJx+Ip0RVzBlx+xdjBK7VtkXfDrr3ztZfS0q/HzTx2Mjp5bvzld2R0S7YqEFp49ROS1
Bxne13Gu25idioWQ3LYiIGQlXOc7Wa4bjFXia2L0Z7cInqhEHm5LJyMXpd2YSvsyY+3QbLVX08O0
GWj3JgXoBRZfHJ1hgbdz1C7PTPs9y4XJcbJ4JnHUf3UXSAGKYJSjfo4U25lZvRVjDDg8eJhK9wW/
yWOqwquEUBLW4jkZuX6MDKo0Jik6OcZb9p9w50hyRWF83/ADE13LNAwapKlgpAdkyOSPqO1XVpPh
8DDOVeZtvereljO7/2SDCAyvBRph3Z5d+LWRdvt6UfUQAtiiinUj+xrqz4NcprslwWoBeMNoYJjq
IoJIP36wnU93SQaWcGEVScBBWPGlHJY3M62JZ80XjM9cQG8mYKJsxADU55u5oZXHJsu3uI9pDHHI
olFQpheIR1sP9LlTPOZhvoMBZYTzWzdQrENVoHS7M8cmOuObp6UZCbZFl9TC4ZX6F7uL37r+W+eX
uI/qa4v2lMJBp/Pw0ZnaVS9xxdfy+0KWT7TeNRjN/8vdeSRHjqbZdkONNGgxBeAO15J6AiMZJLTW
WM7byttYHzCzKjOrrduspjVItyQjGHQ64fg/ce+537XIJmHQNnGv7KdEeUwDdrSdti1LskhExx/L
M7m46wylltS2Jx2ES1CorhK2xGpHJ2NY96iN+/kXkzE7bcNtFfCS6CRtsaJL5HQ9a+1HSJbwYNwy
ZvhckKcaa0tUHCYrd4oMu25frUgX2uLo3U5asBkMBr19B+DBf5xGVlf4UWj+qXSlhMUziE4Jz16J
x1HvcExRnWaKBzbjZMbNdSw2PvpWZP++cGLvtRKVQyh+mOa4YXK4mjPVYelaRwSymCGJRXg90CHD
PJQO1TDuxk68l7K2h5j0rHXG9/htiMRBmo3Xq0diJRhm2z5ZXKp5rgf9Ni2glVb70vV6Iyf+XjZh
/4SsKmfjIPoiepKJd/LktSPbNl04TkV/8aEJVpjqBmHeNFl+MXPqghx4rGoKa4WbnlQ2l2BAmgxG
SbLSFt0T7EHQXlLggxM34Kcr6xaIGIOhPcEfnTG7vWo+FzVzDV8BapSwmC1jhB3zyjzlOcQjE7tS
MHnpXLqJSt5kW96tWsL5sS6YDZbKi9bX6xHbNGYFZEYxJmOz2/VG6pE2JU3JsyJa2ySBKZlY6iHt
/FvH4m6Iu4FKaTqMZCiRbPletbs2b/Zmnm3Y6R2Usd+mCjkqs7/rtfhQh87IuzCJzWM1vrTTARm3
XeTg0gbNUfxyi0pghWzFEaJyFdFxai3jK/87a6xVwTiNdLJSCdZt1578pxRxWjx9dmW2LifLAfqs
jO0mIzg0ydijQ/MNGdaqIMgGBpJ9rQNA6dclQUmFxi8+09aZ33iiWqwVtoxZ0J6zkfIt3TaRxrcI
DuxZ3QZDpq8lhwrxLrwt7uVEsievBpDzBkYi9bf5VpnkLb0IcYGRTnRNqXDkIHT5Fa+jVHcoDV2y
KNchQSpV0wJGex2jX6LvzhMx2owZyZOYCARaTFflSLwn/lp8iBqmUm1hoxH/HWGTVdjoA1NRqve2
BrnHBjfC06iMiI0YFkgcxN2MCxq0ErQYW+K2n3XqiuIW9ke8fjYUJEUifo0W1kRdbRhkOxWQEywj
blx89vUhJ57DDN+m+KOZX/rFIZwBHNevVQF5mx/zPRc6t8DjhHPBmVAzJXGxNhWwPvpenMiqqU3s
ucEqF7XVVD3IUbgRpKusTym5GO21U/AHhcqC5uhkcsAzHSHAgqbo5gxwEgY8SWVOUgplv80boMhW
1KMY64ib0UnFGlHp1yZQNw5OO3zOZv1DidvXFI6Ay3AX6ThoHjSMfP84eFNktt5tLp1pOEzbMFmN
khVE+yzwbEGUygmleaPKV73qZTczl+gAkNAVP0KRaLiAjFnjB0lgRmblSaraC5HbnD2RuCIj1li3
7UEgmdSW1dFk1A2rXBgJ64IJQofHRRaqkA3nyCzXOUGBCmnkmwgwocUO1Q2kgndnoi98zTymB8R1
NLLv3OgcPl28R81KFocfJJvJMuDq6oOxHnAONYbfHMgORa2gPqYR0CHBUD+qwSBUYZTWoZ8+SAbp
ckAJPsFruz2CyUSSV6YM3Rh/MSr47FeOqtLWf+mMNsCkRQfeSUteiU70ROlv5BByLvanCBga+ay0
iHP0BhXhnJTCQ6JqRyULsHwWh3BoD7FWbVJ6Y2ZFIEubeTqYRQEZi8hvVZbWkIEeLXW8mK1xj3Mf
lp7sUwDF8d0Kw6shZaskg6o16wpOzVaUnSjE/Ikrz8C5kaHXpQXHYBCMS0gAEWGRDukviIxtgE5I
lgTwPa15JMS0XLWETolE4w0y1AJZC4kuWh7yPD6nvQFKLBg5Q8Qpc7SlzuoYy4clWgbtm5WisKZ/
S57HfFlhDWJ3+PmQCCXPij5lXwm+Rc2TKAHapp1O7SKa86MaTNwcw7HxG9AUKKFQLQeH1ljwT+Oi
F9UztM+Y9JjgvKZBowE5oBZOGSYB4EZTIkRRttxv09pJKzCa6pw+6aWhvfgtM8Iaf+w10QRj7Zu+
tJfj+qHKe4K2pNztc7V8yKSkegAQdJ1bazr9fIoxvcMMXFs1Fb093ozprC9qjJ8Hs5Yfc7lnLZ4z
opEEofn9YSQmYrfsu0qxna5iFIMlq8v0uSJWrdRxArYp4MhglPWrJaTVmfgQTM04IJbdD5a5uT7Q
W3j/4fNuRF3/97z7Hn1E3d87wj++5q8Tb5bp8K50gxaTufY/J97sRplxmiI7a1m3mEb/oyPUf0P1
oamWhCLjZ7L958Rb+01dNvEGJoTfm8J/Z+SNHOx/tIS6LiIwxBQhqZIiGX8feU9Dhj0gD7hTqBRf
Q265nZGLm7aXumd2Y58GOLLzOCyLNhbCihFsssJgQ+nX8f7PB9VKwVQmQgT9rZdAV/aG7v78ce7P
3ASpl+K9yq4FeuPylb//fb0Jwa8F8XlQ8HnX80IatVqDSDxFv6hKZW4bHR5yJEXGJVkeNCNWd+0Y
3EfBYB7FajDrwW+hfCbusC+QYYWoKF1FbvoZ9Y5c7ECtFMttASOsn39mjI3pDzSFBVAkbFRtPvx8
iiCBPz7PkKiysw4NspiOt7hKuq8onDYtJkhHGqzYq0vhUlgwITrGxszBDJC8Vn7Mh8p8zCXVqWdZ
fIGRtxpbcp+EivTHNiTkLC/Af496UNA1oH8uIVYdVcyAdEIAsn6wMLoJRKCwkAjyBfskqtA0q8Y6
pJyyfD+4xiPh3vpMoZsn9TPi6E7ONpmYv4alH3llLN7aiBKg4LLxcJYxFccpawVUvkWcFMS4qBus
JhXYwNm/Z0L8FeukD6SKDFc2Fs9JMr12CK8uPcHApDSp8BkYQwmetIg520XWqS8CzwmlZ1mRKId7
xO66tGa5T8CDnwPuKazZvDcDBVVVsXkLQdFDswTKr7DYFJKHdFHkTIs2R1xUOsai10kX5U6Qcy9X
5SVJoqFmLOsMcQ8DssHLEASuR1kzd3OqH3VF1vf9NAvY0S2v5eQ91dOI3wFkhEj4ZbQ8VFoheW0j
PEZidg0X3ZGJAEldlEhKXvkUAotIaVjkSsYiXEpRMPUomeZF0qQt4iaMKCLGMQRPYcLR1sVkcyUt
JvQ8l8hprWV/1WkH7tLVrhaZ5usTHM2u4AFVf5QJ417zx8mujFGm9UUkFxgMmXXEUEwymX/0FVkZ
s19CUjdA5scarxPR4sEJMlFwiuuPVkNhq/tK4smdGj+11qnrJPDPvHTXWWLwCf6rOcSjT8maawZp
a6PsEpfYmaN1CeHbh/7U7yrFQlApj+UuwkLLFDajhlBLPHumVHpNXPJLyeJg2856vfNrltI1Pvai
nu7MzlXEvSBgyJ6xXkvy1+3EiLV1gaZkFahEcfb0M+8c209jF6ySRhzpZlWI+suDL3XXthlrz5iI
NG1YOEc+IjRz/KQQjI5m38CobULtUFYjFa4flWvzdwJ9PDiTIU07Az6wI5HS7nUWAFBWumSptmLE
fqVUj3obbmKxUXa8CsouiATSmmbqbV1XTtOAf0FDh+LVilKtU1KnqcmYZGnTwIQL3uM+kDHz+MGU
rsWaAjALRALcIe9YvoqsHp3sta6U5NKLGW9UNT5zHX1UatuvVJCAh0yjpuoA5b4L3WdsFcH+5yFk
KfGfflpyWHKA/O8z1Iev9Kuos/f8X07M37/ujxNT+80Q/4WG9seJqf6GWIwscwvBz+/Es3+emOpv
mmQxV5UNzlNTs/6+I5YZxbJBVpeTjq3uv7Mklhjh/nWIyr+EtZB9NHcaS5UNds5/k5sVTFkEOgHZ
qfoB3dhyy7B0in2NXc1YR2dkoh533cTBg4cr1B/2JgZTf6ZRUSZcsy0kqybtNQAmrpWYIPqbkXCW
lrbGUlIf/GISHkBIrju+FtS6SbM7ZeBrW1XfzpZEFEIgNCxOQQBZSXOerMJ3s2QTWN1DqTVffa5M
dOp/eyDSTR6l5lGYjWMCcOpaQYN80rXTXNbltpuAHhttrp4kId5UQqE6U280TqQDQFGy4SCYcXlC
sVSi59cKdF8piNrmU2oD450jA7I0euFDW7AG9nlKdqxK+WMd+98JPALEIdlNSjN/a4UCsHTLApPQ
NeQzUvxffz4HbaHuKeRbA8BECeLqMZa7zRwk874v++IUKFiqZYkXOBvSc8jOZ136NNT0pJtMqdtX
BXynEEo7MdPEnZ7E1lb1v3oWl/ueey5KrC57wAYwXVL/isqwt/UyKjesfapLmc/VxSh80J2Geprz
TLoMspc0xIMbz3Gq6QeFNmnbD4y4kY7wA6CqhVZF5FJTWZUTdtDu4gjcR52AeBVgkK4gejDia8Pw
aOR1SOCncK8TaRsb+MqRCzM2nnNxOwlF+AgemYjWThtP0yRQPTUdSUgU+8Teg7QEdke2JR7jjZ4M
AGODaOen8rJ9DkKyUerg/POhYCabmH03gAT+8OdTPw+ZGmaMxPIE6M8//u7PHxSZ9RgY/dMgKSBD
TL19zgk6kaIcdmipN2u+kQYgl1lKtWyxw2Wf3bDYrsKMoLh73ebJE0Na42zK4g7ekUM1K5yS3jSZ
X7Mnl5aF+bI5z5Yderls041lrz419441+4DaeZIEBqwS86kdPNpPfVnNK1XCfh4G3JaaFepYI+cb
Ycxkx8qi/mzVCLD1spxecrzAK3EgBa6KSW+YFjVAt+gC0kUh4C9agW5ZyVJCiScDIYG/KAqkRVsg
LiqD6EdvsCgPRCQI/o8YASU8njj0CTlChenZP9eq0X7hjKvLHiWDlaAgx+dop4agHfpuCK+tNjEY
lD9ADZAMFWS09uMLC1KyXxurcYepYowpj7cB3zqIew5iYMCBzjxLJ6m5j2OWqBRMgMGYOeXP7Cfi
tVRop7IdFDdtYy6TyvpIzbxZNYl5SmX8XErfRiv0jkk+kFtr1A9CxTrRaGRrZepYbcKATpsmZFUj
4pj1pFkZecqMhdEIcVNECvfYGVqTJBjoAUvauGCBCjBWwoR+UvMZSrSxEe3L2vzsfcsVijpd1wEk
n3bu3upSNT3kWu9KzNAupPD05XZH/tCvIp5eQ+SMbiY213wuPXWYPhtV0BwSazFy3OKob9dpR4c9
Lmc34Fy+kySZOxmUDJrLbpWrU+CSFrfhbcusi1cTJUaxzY3yLSdwx5jGTw2ywSZQGdEW7CE8FOhs
3SuGnHQsZOzM1Y2IRsurxJ7QvYq5yn/6cawpJhKm//04fvr//y/9/Hr/l8P496/6Z/vKgYssC9QI
uii4pX9tX2lBaWzxpnEWLp3jP9pX7TfNRJWNakvFWEXj+2f7yjmNkx6OCDIriS80/53D+H+0r/wr
7Fmxq1k8k6WJXjaen++3KA+Qikv/1ema0jIDIr+xafNtOXJYJqo5HDA94cEaEAiyEm32gMrypxi3
ODlcpuZRjJ7KIvN37VLY//yfwHIiGUGSdgoLHwQbOcFBGuHGVVYcGI9Cxygskhji5gPkiLVKCxSK
SGtPQt+8sFLKoJuZsj1OwdkQxBswYYk9C2oQeKb5Wov1Xebnkl1kRQJpjfDzoUmrnUQmWpKA1/Kx
+dQJlYGplIQzTQV5qFQPAuUxBtvuAdyyXStwgHCg8W42pyddJTxjkObnrGhgZHWpPjjRWIG0SXMy
82KpWJUVPs6+B4GPGkZcZDEa+hi2mgLAy0UyY+wKX5Sf+QamB81upRrdgGjLuvrArMGaqTXgyFha
DXTJD3E0rmeDzrztwsnhEAwx8MaEwXeJ7KlTFJ40Yg7yrB32AFstOtP6zjRe8zRhMncq+py9pOkM
50uOS0h1mjIIT5UY6WskFCnuGT7MZkPC6m2UO5Uz3FI7YR8bEHiMVALDVXdAM8Ru9/N/efqeIUDG
9fXoD3LzWZq3vhzUQzOotBtFLUKmqk6ttlX70bhVIqmFup+2Dom1+UVT2DiIcnbwYcTcVb8AdyMN
AF+aBE2qgB8usaj2ZWgy0JIg+RvfkWym2BSZJMTLTAGoc7FTfwYNKMtFN54VFg9RkBxltR0GHOqz
srUAEI2tf0tDQ9mZy1RDXx5Mwfpm4GxulaTRL/Ey2chbYK6DBJlOD+XobDAZ0X5mKuYyLtF+JifS
MkQpfuYpP5/NlyGLv4xb0mXw8pe///PHv/+dZVhT5mIA2WsnNe3wJMRKi/gm+hwjJGhdGKDsBX3K
GVJttLQFtYbG/gypxdr4yF5tuTT1M62aZxitefMnHEIDGnAfupqeBWt/ErFWB/ToXUl0iKUH04mf
3ViRR6rt2iLW9yU7yL3ua388qP/8P79PnpsmCL2fvzH5QbimtG1tRqCoGSuWUF0ffKuMEw4DOqO5
icRHNgfDaE0k70miW9SEffdTr8LTVyBaVpKd5tZGmQm8CYyqeg4michcP50PqSpppy7NfolUZI9J
GsZeCdVq9fMhsvcK4DYqS21AWy7W6kvbRFzffUvuHEv9J39gP72sMyYBbwnASHI3RB70ySj2pa+f
QqFjjyWrXjmN4WM8kSbZoXyPrCR8VI1YPIl1fwgRYR6kvpEPRcpa15SMfFdZmReVo3rxh6I4Jvym
Ri0Nj6UEILGQ5V2tjNZJrQQWlK1eheukAzWfttVJ9usIPRjCu+WjVFfC08jNCFlzru07TVT3pZbM
OwtZV7Dou6xF6cXhOT0aiL9KRGBcOyK+KuP2H39OUi/+n+fke5N20b8ekz9f9Mcxaf62nIAKY1ng
MkiH/+TNYJ1ii8UxCUGG5chC3f7HMamD/bY4J0HKgIKhaf3zmNR+W45PUeRYU9CugP3+d3pW8V+J
MyIqO0xgKt9M1VFQLwauv56Tg6oFUyU1kWuG87Gbq2yPfBi7KeYIQj6liX0y8EjoEG+gR7AuyX22
G7oCYmUjRfdZykvXikO3G8gdUkAgcEKG7SYKCa8KzalfYcDyD4jkE1c1CXHowT5Lcis91uM4uJMR
iK4oKNKuTRJSNEstkHeMBAkECXZQ5cik0ioEHlA7g0IfHmNR2Y9SNFzVZIbAWbdM2OqlTYrSY92l
qOfQpISJJD2wp08OWBuQihBnOYhg/+tC1WhFeehGZnS/PyxhGV0/PwBSGfzJTRh8MS8rkq3CUuxb
jBkRbxPUxxVtykcvfE1DbKvjDTMOaUOSo7DukfvHGFGeOr0RwcHmUAmYBRP4si7NNTI7uE5wYQd2
0aHD8dUO60oG6u0Z2lejvIrkU9bHNH4sphVh1WHs6sNnnXy0PreI8DzMW/a19IWa7BL/G9riY1xt
6P/Y0DQT6PMrzV8TvqTTPtDZNr8vgT9l6EnD+myORz89Wf5DpNGt02S8LJlgVkCSpeocR86sb113
E7Sd+irw95DPnTw/LJssapPAS2UCnSW0muJJjkGsdDup9wYyoCBr+4w7NwIaBWNddFu/uJr6YyHu
Gemi/7lVw3Zo3jA/u2GqrhfN5JKkpRsXyLmFsa/Co8bZkhm4kpTXPH0UV7RQ2KpJ2J0JsBbQIkjA
8Gr26KRm1uZOHI5LOCxwuxzpQJI/t/O6wQJchp3dWps+fQznu5W8QbnWq32jnL+fRBNiEcRwglWH
9qIyEag3NdPnDAQBG3RIhK36VBFcJBALJhCMFc1vqfGh0X9m0lW3Lu2SC9vfB38Vv2bkkpZugycI
1Q8TfDWTXX+8qsFXB5KRHC9NQSTS8U2g4A0JdjDlbPByRvYl1DhmkL6n7V2G7Ir4Z5zvxFq5avW5
5NYYyVpfscWEp2EjpVeFjbGgX0hvmSAL1IK+bESB2SMGVn4VykMgbUlUw+NcwejoEXw8poBafBi6
rSFArtdXS/JrIyEiJaWo0TRQzhASiDjCxI0zEPv9ulmNblxdDfkXIgTW90f2e2CiCMTsmcP3tgRD
uR1jSOKHDp9fum6lSzndA3E1rD6qpSrgOC9LB9gv1rHA1kkBIOo43gzIUMiUder80sECFj+E4anP
jmnKBzruruFhqT1DrlPH5AxX6USTHghmS0gS8whtfIsIix5K08nj5yUBspbPy4+TjF5LcetbxGCd
JMJOYMi4orFvpGOzmlaY7BzZf9asM2g3Qr7jQ5Htmve+BsH4wkulQ6YiUVieSRA2b2n5YqkbqNPI
sXh3QCdq10r3hfbDzqYX0kAzdLqihy7M7UVKB2z7+0H9NQv3rj6b2ruWYLT/CkLTGdA/rUkJ626Z
9ZEJ7wYJiyUW+cjhNzZtq27T7tWtzgZC5hW1GgLgCYrS/O2Smr14LBDqcRl+S8QtDo9BEfL0trKM
E+zKy1AxuZKcavL8HrU9fHfpXeCSyNPKQcfDzRIuRe5W7KTtcqsAS7DbGponeEenWDQFW35lRnQL
UITJRzF4qQcC/jaooNtyR6x9W+8DpF494Id8vaQtkiA7bwj6gXGgctMnx5Flb0Kksu8UPRGcVPXQ
ssbgI2DvAbTZnoQTOERev8dQb8ENw+JOO4eUBbvKmJCva5x6CRAQQQDYm+jQgIWfXHS9f6xWJPDF
O0ymyAh33OWxwXmDdVWmB7o5W6s7aO43UQHYFP2Ss8pWoF81sKrfycMiLgUo8tzxfKJX9T3NHNmT
d6HimDNZT25IuGExIjJgmQg/KN74AvuYF6vjKKue4ge1xOv6vNx9+uRRLvZLdrlIpWW8pNzFR0yz
Zp9wBVROXT+MhLnyVildyrfIM9zSRUEerSEpTTvdB8MoTkgLX/XxTIxF31SuTwJZjKgh98PtQIhX
D4MZe+GqPlvgCErUVHsxvxF+qCKXVO6+/6RMB0Xf6d0RydPUHoni06M3RZpcf7inPpzVb1/fRtPp
K7dLCwAcWVSupR0FYZ/U78G4LaPXKP/I0UXBTSZMyYaEuhp9D9Asz7xYyV5EaDcozjCTVww+MdQj
esi/pYCBKlEz5wXjyalnD/MOBaPNFqYjwDYrL2JwNFmXiScBKwaOvS6/p/mw0p2AKdWi+cz9z6D5
EsfHiqQt5TpmwqrhUqlAxGt2YVf+RdM/4Egjbt0z23OG4VALodOE6wgvkts5g7IpHcsNiIkkh+w4
Tc/0eym5m7WJYan8Zq7k9OSy5UDvbtr4ssj+2jWKP+T9v2TRoA3eSP4x58Yet0hQHirao7C4ilPp
hHXpSSArBaP2uDO6kLcmZ4kovBDQphYXTmSXbCp7PJvio7Wl1xhISBfVhXJj9wC7ivwYFZvO34/F
MSWSe0LEFgcmOO272T2h7fKCapW50Xr4ZX2NK5ZSLfdLOJ2xbjfdC9M+X1rNgyfmLE4/RdbHM9qy
KL8QjM5dtHs3OcL6QoLA7JMeTshdA3JrAnEqfEjdS4s3wP2om01NLzLDTbHsUL0JghtKZLvT5fOe
7IF7a57CL7AtD8D9wN3YeSaTDs0bRNK3VfPilw9p7hXEiNpLergE11cHMBywr62HZkPsZKQdA5I/
4w1XBMpXnJ0xpDQsotYyghwf+ju3Wjp8V7LOJm9akjQdDQ3vJc5v3WhhFnVSdZXXLmlzYnov6bJZ
vXXqa5nTazljcOA+hsDNKFYIdstoWwqHhBEjs3bUdcdc2eqCtwT7YgIRWjIF0McxFgWhyb7ABfPD
tXYf3cZWcw+IzuSF2yzfkrfsNfqxw/8b7VuF9eFHM+HmrCBydZxGkuSIY8cvsrVNbjvBsw5rfnni
Egq3AWyI1FSIAhCfJQx0ss41alhyhIQHHDVCwOWX94tHbVflkBNFwk8DFDhvTSKtW9Jjq2QjGR+p
+uUPt6SEpOipxVtp4DcfT0jw/OhQQSwa7Ky4oT1wxczatpngyrBF5Oqxzl4y5gxdvq7rdQ84NXvu
jF+d8Vn2H6Ls9vIRyRj8gB1hN5zYLq8ioYqk2BpYWL3YBSOftFQahq1zCXDZRp9q+JR119tzH1/V
gafnSW60otRZEob1ZJeiIWMFYg9MnEFLFua9ZTYUGpu6tDMSF04mA6Cc0w7TiK0o0BLQyWbCZ0I6
oAR33AeduFqygFEiEH/u1JDHLIO5erRCZ656rGEk1yTrsMq4/3ZOtPyGDJfQCCc6VyUhjhUGLCYh
pXTPo4NS7wg9NOqNKh2DDKbzoU0e+qGx+aYQoJBdRjvZAU8P6pbU+ehmmOzlVdLFVsiTYZRgRScB
N4muBsUF2l9XJnokotoTI49UApmjEJ8XYBwQdHV6CXSvnz30YZBbWRuReusV+kF+ragRw5FMGGUb
pB9dvOLljZaowciTrNfGKbxqfvDTT6gIhwUaQzq60F4qYh8jluP3CVc1xS3HpHkdUfimCEc7Uiwl
6ZfePsHTW8ntidkdhQH3Z9WyuwRbP8nT2kcV3PjLVFv+RyXsZyYv1lNOJrYsc9MQ976KKqu8V75q
I+RwoZuTesihWtZeasx2PFCQRKte7NZlS7SC8pIaX0ZTQpa/tC6vOTrXAYivnX1MdmfHb9USgEnq
BG+NOgf2t/GjM55Fx5o1ryDvu55DeKNcETypmv90Zu7sndCZqBz27B8fC/9bDRQ78jeDdeymy1Re
ubFkHXhxmKCsgr4Hg9G/ncyeSkbpGCvO4I3ZIR4uSfj1xwEjPyEUj7e6lw73nwOVRUi+sYTPkuus
GD8VeMKBtENRRHpfwEXcfYfqG5m9CH1Jfcljm29Eovsxs89WCm0heJeMx3TYN7odBNxu7LnYBKRL
xsOMFjZ3aqFaycKbFu8MixENRKNdf7dAF0cpB0B0i9DRz2fSa9y6fsnSryUYWQi7be6A3WE106hn
pb9KF5E6Qn6QC3IVJAsBiJfFIWhInG2km4qXsQyc5UAZsOk6zUrqNhbvhrQ/ZuRBl8GnIeqcr9sM
S6O7sKPYq1SyHXyZEBqdyqPi0sCwN9flaiq4cCm6egPek/02kWA/E4HRJyiSSInewjdzhLRFrsE7
UUqd9sPAk4BQlYjrXVMHiFFVe0QO3K8JoI+3fWmL/ZPUlucosQCEyc5YvA/lc6nXNpMhgRLF4Bgk
7WJFjEoighnYhBwzevncxisam45tj0H7i7SclVoUvHTyNZrequKXjDW/G990EQjySp+3MPT1+kTV
5ue3CJFyjwkDmpWjK72T09mJZL0LSKYYSkcHfVy32XcvvU7Es2dsp6SSMl38brgEMjLfu+ptCVot
mLOJLyAkV9q8V3S4T43CK0zWhS46CiHg8K+oIzJe7Gft11Q9y6ziGlDTTjmdhvJJV9BUEQhRlb8q
OhPL00JP7UFurmn8ajJqUtELkEhnr6V5ijzo48YDEeJbX70L+Ysc7eaWXARQSmY6MgV8IHCd6OuG
Vgg5FSsFnirv++5ajOd2Roka+QCpgBAFT0iwbSH87LN3I8T6FEBdx7mSFg+8UtyRA/w906th7KLp
KGsPs/+hlOd0ui//tCW8wVKx84kQXcAvbCD5l25WGQPcRJ2+Rexqp/qNLkEd6V5JztyDlESspA6v
OpLzJPgeo9cPBL76VlrrsKgnO5N3HADbdsKaOy9PeUec6yi6k7yuFR+FqqMYxqZo32rfsOHfOUV4
j8gikjc1I4Jl3jFBnEHxnOukOqrRatAfDaJFbX5d8SoGnLVJPJC3IZ3VNFIS49Z2KuIZgo3ucHSL
u3yL1UCzdsuPEhpQUmM7D987IkjflpntDLEyVX7hV7GN8G1eNsH9TBH5PL8Qa9YkzxK/X1TkobhO
w0U0LZBBERRrofTmNiO5pjgXbePUDcbwj4l2evKW/kjhma44DMMjdlVUGYgtcuB3FYioaUV0A8FI
fFU/fvboXJdGKC1JQ+RcCPTLcnRr/enNMNfYofAqf5ATGhSXRjzTfOPSZLhrizH+2hu9vhS+jvU9
HTgxF5Z/dstaF4QJSipWmrBlAfKu0/fA2BirYT0MO3q4IOFus044xJdVK2dr1SO1Gj61uneX55IJ
v/p8y6pEhBpOXQ+eU6KbH+ZzFxwLNBQlISVqcwvkK+gxfPPHrn8UCJtHv8jZ0ljC5iPDeEtFwDtx
gd/KQ00rma8M9NWheBrDlTk7imlrqic0J8RfVBFLCFs5jk7evptu7zBg5jl6vBNZUzmhhhAdRuF+
wgoNm7wWHqpJdLje/HGHLXlWjiiQfWrF5kUUL6JwRmpu5+rOSHfoQRzVOpM07kYluREbf8aTV21b
RjweySxx7bFiW0XUb8yaVrMbNcxjIPM0aO0rUn+/5exei2v/lUhjP7oYvM7jdEvajNvlAznf5CHM
CY0rsxdzX1UnXdySuUj1mbsjRjA8dQqIfWm+99N9uT+qmbf0diHbQBK9MdCV8cVQ3XTyjKIDk0Ql
X+8FcqMzD8y81RwphKqSzRyXLkkIvO+kkfHPs6GT63436tFOwC/70ZNivnYR2hnE6ZfAJLC+IGPc
QYC/1FAM78fkLWEB4o7rKtqmyxvrRYpOpB+tKsJxSLpw8O4oawsWkfQhhL9a+R4ZtDeXOH4TDN7N
bcREgURG9Iosqew4YLRXvYaj4nCLQO9vvuHf6BhhuCSUFV5X2hFcifxsaHsp3/vWLnE4JiiQuMpQ
vDLzQCPBu2RbMClhh5Ee6t4zMrYKtZPUv+gCueKxbFBgfWLyCkOSQs6StrZQUyyujuLG+rS2IbyQ
+mSLlNluwGGJKjfH0xCuB/V5CDa1+RDGD/F4aMdboW8yNDQGfANmrogT9rO1lUgjvOXzWpevMZ+f
MfXoHQhpsmtUOvb40DabbnbG9bTiueSW16z4bfN6mtvR2gofZXpMxl3bP1HFw+cHoOwshXDSJ7bK
vcPCmDIUFPAT4Rhm5iS0q8sNV/tv7s5kuXErS8OvUtF7qDEPi66I4ihxkJSSUsrUBkENCYDEPBLY
+kG88L5fou336u+SyrJEpTOcBUc1ozcKOyldgpd3OOc///l/70qaiB7yOfc2Fso0AopVT9dIUhO6
lGhYGUjqzAtj7nCAGIsiXYUCOqV7M6qGnuQMTLtBqPgLMRp8KmQSv7jJkF6HwLnK2V55aZLh4MiE
Xk1wziOuJ/XpevtcfFAUPPwwrSbb3iRf1s7UkWab7VhVJ62FHzonUJ7NaLRIycZ0IETXvO5QyQET
tehlVaKl8KCGBxHEtHnGOBaO6TIjvcR/ulsvFOnezR5a83OLCV26qcYW2stlAdg22lT4q6Eq5BdD
CyPEDO5o2Qk7bErl6AK3LN/W2J7qGQZ59ZMlj4mYOVxTZ87GrU/Ns9qYZsQnA3PajlMsQ1oygPjc
DM5a5xzqSkh8FoXXGplHR5RYAbBKF76qcQ1O/Gjh5QtN/bghGequNFx6OGGMdCZSPjOcbwEiGg3R
5wAjGwQK6fGzTb5/aoD+5j7XQN2cJcK0HNLhKNigRl3jpzjNiQivMfFTOIOT4FF0KeuZPCG5xO99
XhBEJLSCklekHfEPAQlNw2VNiVf+rBSzKLl08k8i4EqfOOLK4DOMF85Gcr+YLS9geGHxHiBGvW0M
6D+kI0gmeeulk2K/57H1SO+0ZiIX93Si4oU3fQjQgG+nOA2N0YJzmi9ldeltZ4VLkx/BbO5erqWG
ZUpLmTVdP8BN62jDCU1roFXn/nB3gQvIevhgqVuSW2gKI5ZascjNhxx7sEz9jDqdK5/57rSpr1gG
VTht7+PquogoLJLpJleYwQxClM0KDk74uEPNB+8ZumgTLPAPA2q9ajkxbTsdVDko8yWFYSTPgNvL
pZk9IHCOQZ8K+5dk1l6gZz8t4H+L0Axu7loaytRdHFebhDpItzjmio+ZCgkelFMH8h2xmRXj1LGf
Annmxx/c8h5K8jBGI1zsE8c+JWTMs2zQhI9tsKZAPwz0a/qkJi3f4wS0Akssg5R07KVjI7hEPQzg
ddSoH7E1gOauIMKqzjoQoLJY8vnJ2NvyHs3YYDsMullAw1bi3qYsCAkBmC7FForPzrbRBUwG6kMN
wa9mTfolS/iqRrJ/pluX2/qyMHim5qaqx55zy4Yt4hW5T6ZdBekNKJVJw4LEARZiHXMZb29Ujj6/
/Gjrq1ULVO0Pdf22HitDT/uCGhCobDIItHNv8AjBclDgFIdTyZAKUmKMig+hP+VDyAroHzSV8qNX
3ZcyDcxbJlQYwfBxsLUcpu7jurrrEAGLluihhsWXOH6q0FcXKlpl9WA7ZyrRLfGbUujDchVzBp9p
7Iq7QLtzxlhhKhShUtcbW/goiO1AfCh94sxBNz2vTtfaOe19Wfm8bmZNck5SqS2IFbhbnzTzC3sw
F7ffvM4utvK1rkOvPpUzjyoDqGGDRTm0l2xourBTzGjc5CQuxmzDSaLz+phFxR5CFRFz71F6hjmn
+cnwVtHAAcgAXggAFPBMo4QylDb3GKqNNBPEhi67Gonfa908pwsPjPtiC4lrW7BUm1sHxh4NHN4Z
VLMBt0pX43zB+7MjJtHUGoMoBSQTYKVBNkEZjFIFICNy8/IpwSmgj5LDjsgGuntvK1+6mHxsSkv6
oPOWa/L1gBjssdSn29PytIE62y02KPw14XmNHLp0FQc0j34qsrONhLMtnqWjcuyQ9mfX1CW3ePEQ
hkgxAKd9WlXUfe7a4UOWnmdWRJi3AnAzYIoGdwBqzZp8U5/gesNutlNqX81UHPJrh/MHWqRWqQMN
oDw+i9sRLJW4Oys3M1iEhfocli7/1FImMbENuwzkObYUA/NztJUHdTknaqM7PlFGfr4hp+pI/xF4
CPFf7z4waVua78bcpu2pQG3cCu0+1HsVUTCZhAUChjR9T8mHU+o86RrXdG4hz1ognbwlYQjuNtnS
bq5N+LMObD3gX5In96wVBbtsCFjPpdx5SPvnNyHoiWhvIS8b1e1pHs9z9YOGDyzNoTLRB1GXiP2Q
nW7GkregHCpO/cyb5JE90MCA6qsUVdvNopBJ7ggO6YFLlyhZjYCVZX0p4CYpfJAH3mhT3ln1uLIR
6x2aRopPx3WsLwD+1RK54OqT+UWNyZPPULaXqTd2I5NrABP5gkMZFav10MKCS97iLlFe5eNu2OBP
W9AVMd6yxLj6aC81LFT4PulQW1Wen2yjkDjFaZBtEdFQ7ctQffBtGnMWW/Ws1dOpTWlMGFXpAyGh
dWeN8zHBV0BiKAv14g/iPOXiwuaua7746RkkclGEwXaMlSQPlgrF4YLaTKo9Sc7Kzm8d55TcL+FP
6CNCCdMoV3UdDYCPfTJerPlwXx3XqJ0CHQJ9hPrUBUZE+7N2bY53e9i1j1h4TKkuCq/KMfdatZBn
9BhFUw3L5TrIl0XyqNFxg6BNBWyp3QvIvlrfmLyrW9/K7RVH/5asqhRyS4gC6OyORFQg5CsfeigG
YogBIE/uCfClQz9+6sfnMk4tG/A1Iz4zjAsNB/vOlwaVXQOMYnErasGWQU9SNIiBDOUtlmHoMnjW
R4zSYAStCdTD+Tp49pwPqtIOVvEw0y4r59Ts5i7Cio/kF9WjJ883CWGvzXsA5uHV4sEuczcVMCot
SLAX0hG67zlBHhFjs4GmlZD1TfHh3sN+YCnkWmU1I4VDkPVRJKsFTGgnvSmS5/Y2Vy+TbCIMSFkL
CMIGI6VbGuszufiUy8tMvbWG5HghDfPk08MoWUXIAKzQMYHORkF/M2phimOcbMxa99HBHbKhGEpN
LIGTFY2ebemMUFnla1rDJuwg6XQyBVGJtJ74DPlU/AYJmIkL7F1YZciXt2VykbPCJGmGfhVFQ0gW
tpbTi7tsL2l5OY31s2KaTIFRuPYhCC6JGVxl2RmY2NmndVbzvd2usYHu4ns+G/KfLr659sQAL0zG
LtGc56/86qFU7nfotPOxTNH+p/ncVQZWNsfKdZAFl/4EQcvGQT/A5fz6QI/7OFboH1huEdy9Qlki
w8uFmIkgwQgvti6wZC4kHW+4izqPw0cWXLeQG9gqiWjbDvsrzZhYWazPs8hAlqP08BA2y+25iyrN
/kceVO20KqXyummsZ63VzM85FtttQ4qZgCcCShAjdM6dhiqrnYbKtR8G2mWXdrde4bt3WVafVwqg
2TZYYTGvfsbjfigVcnOD3zFMb/NDXq6dhe7H2lT3FHax0ZrjzFIeYqxyLtp0O69qvbvTCd8hs1s4
oNddUpwjCIyftdViLmm37rnnRWh5Zpp6ZppSvXS8RB2bZZENPSONhIhCPeqCkrqub+IYrqeAD3U6
QUhjZDeYO0Lq/Nw2AV9MkWB3WZbGRVlot5nwV5Mi2Ua5G1OxqFSKZVflLz8Ms33IYAFNsd28VehW
h40CGyaBiDrKawCZ51p3xtqaLW5X3lPrNLeqzjrUKB8AxaGupsMwFX9iNptq7ocy2See22PcTZSF
45k19En3dPd/qZ/S69/YFBXyKnERG6jTmSRtbguhzru10entdoq9O+1eX1XPIwfuLOLB4SX2LtGF
LJct+Wwd3aDk8QynKlxaoQWDO8EF1TPIf1rtChqtCTPO7KAKpYSrqXwZ1SnN726yWehNUl8hP7PS
O9O+30RIIBhGqC9DxdpeNqUrlMGUjyiAyBelWatnkb0hnDd0xIBVinhOmn8wcho2kRg11yKr9Mtb
J++UWRXayiyUNsRpOoaiiVXMXGFjkBRATNok1YPqLpfjZGyUOMBKSWUNafpOMHFFaCCCe4diIz0I
lmbYXDybm8Rr0hYPiG27tE16sDvMAIdmJ98lWdZdx3D6/79Liqo6bVTfZd/lq/g9S33/Vy/0O+sE
kXEabdHQMjRVVX9nqZsnGv1giIPr6Gqpmuh//p1+p0Bdh2NHLzXMdqH2+VVW1DhB7twU0uWIZWmq
/EPWKrSgvW0Zg32naRB4dETUYQfSP/aWfec6Bc0gsGVH3Vq/2qprC7VlNF/MDDtuSQJ/X1MFQNsj
W9l+Ra4lVea5lTrmbKs0yI9WvvqxKcz7UtooT0FQnDU1Dgz+lmR9ndTSXG0xwpRtz5mbCI5zOttI
28mU2WhOo3WS9phB0JJJSLVuoXWQPymu1S4qn2KMVkSXWEo19PdKGEI7yplfGhJ7Y0NaJCWzum3C
WawiNiQFF+tYqT7HUmKcunojj8N1inZ5GC40eeNeSk39EDuOPy5CFVfgbWDOw4TSbKoE+Rze6zDO
TPuOvnKNy0RbRZ0m3XWoaGiqB1aub9FD8eiP6ewMWp+SoHSjrv2J3kAl9gDE4qb41Lqd+6loDGm8
VmF22aRWelLksw5C+CxS0PD8tFW2xrXro6Dedu52XFVdM8+c0hxUpqeNDNXUFqkXVaeNSrOsucnK
kRFFhA2WXC9YN/VCL1BODKu4nNkZUF4VFu3cwoliHMak8A0S5/PK1yjB0b0rw9Znm7diw7eIP0mS
bZ1beWyj5vM5U9NPSWPaOCtBcsGzetOVxr0fUD9ShetcUOYTFU8c3DXI/YymFVYyarjc/dvuB9b0
CTa/VJBqx99eyGqxhYitXnPepDOr1rYX2GSBOaPwfWptPeFgJRfXGXH42iOmQkIZxpH44RGtRPqj
W26TSeV5zazWkmYWd4QKXfTFEEL2apdtbpywOUeD+VxrvWICZ7BI/AV/SJRsh5a/2P2/pG/9RVrA
0KTMRE9jOlfEjyKgkbFQ/RDQ4ff/jOiUpy3Oedo4HukYjb2niKoOQ98sziuqDlwV+diXEty7hcq+
50Y61sOUQtKIRspSUvz9D2uZmC75u69/RLNbnqsN7Zea2z6yPHLB+JKvm0RGCWzNl7VGaqYSXYMS
NoWTteFBCxFdi7t/69aVtkACAztOGu0KXHqWrWEgqaUUaAWh+YhtNXwNOqVgDwbFdVT52zPIWHAl
OVw+Bk6wXG9Io9PMl+6hi2ZrNf5cELlGaFSf662hj0q1I54zSAF3/6bkeKFJeWOMDUUjzNdR39+u
8bJREhf38c68MFMuQii20RyGfT0qy0S+X5eb83UFyOiF2SJ21PU17CzwUhuzawMJYGELV4FO5CRr
lSvYMg0gedzi9FLJ6hxT6QxV0s1nl/073bYVabZa5wMbmjDKwAR5muxqc12p9MsoJp+1E+s6Lox0
st2AVmAxE+KQGECRxcndd2cqMuzDrtJwvIXRBqmjdjbzTS0TogaWMZSiLBmFfpZPsPcjx60Fwcsx
r9zCC0ft2iqnWKhS5lAUf1Ek9n0UqO0MLxeSB1/Hca6owlONoGC41VCfQpg4WRwFJf0/964Vo1W5
GseIK7Qfque8vXrmect/Kk+LV3fmFTfJv/ZLX5nf3x7ob8+7d75p0+f/+o/VU4RKYlCUefBYHvDV
LWzHDq7Z3WPtnvl7o4QrPlr1xPC6cSLr3Jmw2LnM0HPkIguT2Ht5WbVPbIMebJP+aOFH9kKqfzVL
fzQP3/+I+wn9/u987wPsZ0iYhfDYpmEfmqH88DRYfE5Hhpi/85aVRbP562kwTyxT4RcQ9DQx0JP3
0c1RTYNG49Whnd0PTwMuLsRPCl13iNHQfkeb3+tpoFsfMXdDpZlfNkxm4vWe/fZi/jPf9J/5nT+9
GmxLP+z8+OFpEJsCcVZTMXcdjRa77O002DbGNBpvRQ8lUegxToMts4bfNIr+8DSgWWRhcUrTrkxX
pqOy6l9Pg3JiIYBkGDQfc0jslHF5v3//pnhMqrgUh7QXJG9kKFinf24KDkZ4czziLG2ZfNEmnTum
6PV5PQX4GNi8RL5Bz6rGkjnClUAn0mEy9i+sBMViLfB1W5TdaTd6Ow14c3MMY9ugqAa5kPDB/D9Z
CX94WYqtjO6WMADvtyVodlYVFL6YDIskUOSFr9eDeaJwHdHitctdj3AiuC41mPj9p0EVzh6yTue3
wnd/sB7onUPNBVUX8naEyERv2nGtB6aBdna+vH6rwTyh/49PauqAm5wEB9NA1ICFGp45zPlLP/3R
TQPqOb1PB1obgUGQ+OGA0PR3UQMvsxJMzdB0Q0cxfT/t//574g9PB1YD11fvUNo8AfbidFAICtS9
sMLrs0E9YZGQzIqbFG34/dsd1yygwfIXHA26iJ0IjjTVUXZH7utZME/EJCgaST3C9eiiH+HRIMwN
+x4NSF6ZXAO0CeMlt3cAeD0NwJGoQIJQKi8JxxFOA4Ht/iL/PSf+4cCBXmmNNU9ygibmruv5zX0p
rlOMnImrmCgRQB3fNAhjhb8goSArYUegG4buuWj+fjMNCuA0wQSXpkNp8OsmPLKzAVuZ/ptC5uAj
seIm4OK0D+5L64SNYvL5kTLQ2Dv7aT+qaaAUYfwF06AofEDictMh0RTh2OuzgSOSl2UEBGSwmZ2+
7NGFDSL7778aVPJn9gXAy07h73AaLB0LFVPHHh5EwjnCmwIMoP9qoNLFCcgxs4ud+Pl2GrhImAEd
ww4M9kSUeXxHpM41vsdAetwU+gnoIvU0FIN2osqk0q83hcWmIL9EEIrggl84xrOBBOCvuCkQHdDI
sWWyaawV306DKkJt0k6dW2l3hB7jalCN3lGkgbcSKKxlsOQJlASw8no1qAB0/ALeQ8Jr+viSS1TB
e0+BeYLdvcNdSRUJ8Xyxw15PgXZCPkWoDVxrKlwlx3guKKbZexp0IBWVmv3uhiBMOpwFPjwQHJNA
8HScSANf4v7L6XU6UoMhR0V3CLPVdzgkEvLwJLBuQBBItS3lCHFI0iBtv1V7TIMJK8QhYIJ8sTNW
O0CkUSlkEoicyCeAd+RjPBpkyCz9IycSBap/lsAi36cTFsC8YaliHo51GjQHPLbvNIijQTNU6pP6
Lq06uCSME8JHGxsEQ7ZFtn2EJyRYbP/aJbiTiRov2aWOWOPuJnh9UcCXAooxVNsUsprcGcd3X5Ls
9YffKNoRFCBNCuwi9sRBHK3huyhkTcU5tCteHuE02Pgw9N8U5BLkjZyTuhCaO9gUADKAsAQUlHip
GItZOrbkkuC+/01hnVClIZMAT/kWDMk0CN4eCwEDJpbLEV6Y32JR/jD+RvZI/QF+hyxrOpHDO6gB
01AiJ5W9wdX5ktMfF+LCEt5/Oz3ihh2ypAjuJwA9eOTBNGgn8EyFl8ARh09oU/YGpYFbbdM0VayI
BMwo+LGvbwqVxQIJSKOkZYgb8ygvTCpN/Y9IUct2MH1QvoW/6SdgUoZs7Erex5lTkAi8ULF6bAqC
aRViFywWUdF/l1oRRQrqJQxnHeTJOMrwSYaW1Xc1cFPY+GQRQSk7fI0b+PWm0E4UCv2AMYBPL5Ku
R3dhgp/2zin4uuHNU60CmRYB1EHcoJ5A74DVwCWB6woBxPHFDeo3xPH/hQtTkPyAEpT9xzyIIkk5
IMiRfCnqbtccYTBNetz/iCR34qoQKTsKw5SrOXNfbwodgge5C2eosufIHeFq+IZz0Q+vBv1EIE9U
rOCLEBuIitTraQClpD7hcFfADv2x1OpPxFj/5BsP/SB82jGNA3QlvkFI/qNf+Eqwff/6C51SMGgF
S+7NLwri8f69fyci//0NeWJH8nv14lfS3+59Xv785QO+f+s37/X1U339x9PgOV/lj367e6F9eczz
VQRX+fZ7XUN/TJnmtN5fkt8d+3u+GX3H/o7WeM+hb6pvuH3saeG/fz3vSOR/akZugij47edDxvmu
Ft576O97hvWck+uK1rJ6dfDk+0pd3yf/jjdo36deldXflqv8+e1za/urvfdz//pTuFofDr0LnvoO
fZmv/ORwul/K5H3HvgjLg2cmTOUq6jvu+fMq+u2Xr+Ps2wheoLi+Qy+r/Plw27xQ83sP/ew/PwXx
b78EB0++Tw17D7/KV9G3nn6fgPcd/mz128+HD74HevqPHCacVb8cbHlgJIGm9R39tIqfnxLm5utQ
L8tlX+ztPfoq9/ygfDf4rlbSd/ApzWIHT70HWnsPHFS5d2iS/ALp9x57Fa7eLfEdcPP1o3yzMepP
3WmjJDyYEABjUaLs+9Cj//nv6IF+vXeLkL4JUfzrOz5K7St0ir4O9NL4tOfu9h87LpAUev/oe6J4
7+HD6nDO99Xx3gOzJ3/7Wbp+rp8xkTuYGmPHQej9Flybv/4k3ubg5HphvPQdH+20X3+qDh99B8P2
H/rRJ5ooDi5QfU/x7T26mJOkPnjyPW+2/9i//hSEh2ud6vdfcJgPkjL57edVfPh17lsIez/5rk2T
jSSd//pTwTf7dDBBe0Zt/7fBsPlw5F0BrffIq8f363HfKNF36H/k3ru4CHqfIEz1H3p1ONGwRf6C
1fKP8OFwGe6bqfo+8Vn45e3medWf9P2xv5VV/7Pn7n2u/bWz8lt/9hZIEL/xGD6v8r//LwAAAP//
</cx:binary>
              </cx:geoCache>
            </cx:geography>
          </cx:layoutPr>
        </cx:series>
      </cx:plotAreaRegion>
    </cx:plotArea>
    <cx:legend pos="r" align="min" overlay="1"/>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00" b="1"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7.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3.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4.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5.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8.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12.xml.rels><?xml version="1.0" encoding="UTF-8" standalone="yes"?>
<Relationships xmlns="http://schemas.openxmlformats.org/package/2006/relationships"><Relationship Id="rId1" Type="http://schemas.microsoft.com/office/2014/relationships/chartEx" Target="../charts/chartEx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6.xml.rels><?xml version="1.0" encoding="UTF-8" standalone="yes"?>
<Relationships xmlns="http://schemas.openxmlformats.org/package/2006/relationships"><Relationship Id="rId1" Type="http://schemas.microsoft.com/office/2014/relationships/chartEx" Target="../charts/chartEx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2.xml.rels><?xml version="1.0" encoding="UTF-8" standalone="yes"?>
<Relationships xmlns="http://schemas.openxmlformats.org/package/2006/relationships"><Relationship Id="rId1" Type="http://schemas.microsoft.com/office/2014/relationships/chartEx" Target="../charts/chartEx1.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21.xml.rels><?xml version="1.0" encoding="UTF-8" standalone="yes"?>
<Relationships xmlns="http://schemas.openxmlformats.org/package/2006/relationships"><Relationship Id="rId1" Type="http://schemas.microsoft.com/office/2014/relationships/chartEx" Target="../charts/chartEx4.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5" Type="http://schemas.openxmlformats.org/officeDocument/2006/relationships/chart" Target="../charts/chart52.xml"/><Relationship Id="rId4" Type="http://schemas.openxmlformats.org/officeDocument/2006/relationships/chart" Target="../charts/chart51.xml"/></Relationships>
</file>

<file path=xl/drawings/_rels/drawing23.xml.rels><?xml version="1.0" encoding="UTF-8" standalone="yes"?>
<Relationships xmlns="http://schemas.openxmlformats.org/package/2006/relationships"><Relationship Id="rId1" Type="http://schemas.microsoft.com/office/2014/relationships/chartEx" Target="../charts/chartEx5.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s>
</file>

<file path=xl/drawings/_rels/drawing25.xml.rels><?xml version="1.0" encoding="UTF-8" standalone="yes"?>
<Relationships xmlns="http://schemas.openxmlformats.org/package/2006/relationships"><Relationship Id="rId1" Type="http://schemas.microsoft.com/office/2014/relationships/chartEx" Target="../charts/chartEx6.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5" Type="http://schemas.openxmlformats.org/officeDocument/2006/relationships/chart" Target="../charts/chart60.xml"/><Relationship Id="rId4" Type="http://schemas.openxmlformats.org/officeDocument/2006/relationships/chart" Target="../charts/chart5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28.xml.rels><?xml version="1.0" encoding="UTF-8" standalone="yes"?>
<Relationships xmlns="http://schemas.openxmlformats.org/package/2006/relationships"><Relationship Id="rId1" Type="http://schemas.microsoft.com/office/2014/relationships/chartEx" Target="../charts/chartEx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5</xdr:col>
      <xdr:colOff>283845</xdr:colOff>
      <xdr:row>1</xdr:row>
      <xdr:rowOff>294322</xdr:rowOff>
    </xdr:from>
    <xdr:to>
      <xdr:col>12</xdr:col>
      <xdr:colOff>588645</xdr:colOff>
      <xdr:row>9</xdr:row>
      <xdr:rowOff>122872</xdr:rowOff>
    </xdr:to>
    <xdr:graphicFrame macro="">
      <xdr:nvGraphicFramePr>
        <xdr:cNvPr id="2" name="Chart 1">
          <a:extLst>
            <a:ext uri="{FF2B5EF4-FFF2-40B4-BE49-F238E27FC236}">
              <a16:creationId xmlns:a16="http://schemas.microsoft.com/office/drawing/2014/main" xmlns="" id="{31CFEA7B-6067-4C7A-8FBF-B64B3EC4D6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381000</xdr:colOff>
      <xdr:row>2</xdr:row>
      <xdr:rowOff>81915</xdr:rowOff>
    </xdr:from>
    <xdr:to>
      <xdr:col>17</xdr:col>
      <xdr:colOff>1409700</xdr:colOff>
      <xdr:row>17</xdr:row>
      <xdr:rowOff>81915</xdr:rowOff>
    </xdr:to>
    <xdr:graphicFrame macro="">
      <xdr:nvGraphicFramePr>
        <xdr:cNvPr id="3" name="Chart 2">
          <a:extLst>
            <a:ext uri="{FF2B5EF4-FFF2-40B4-BE49-F238E27FC236}">
              <a16:creationId xmlns:a16="http://schemas.microsoft.com/office/drawing/2014/main" xmlns="" id="{617525A6-5853-436B-A5EA-25D80C6F76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152400</xdr:colOff>
      <xdr:row>9</xdr:row>
      <xdr:rowOff>18097</xdr:rowOff>
    </xdr:from>
    <xdr:to>
      <xdr:col>22</xdr:col>
      <xdr:colOff>535305</xdr:colOff>
      <xdr:row>24</xdr:row>
      <xdr:rowOff>44767</xdr:rowOff>
    </xdr:to>
    <xdr:graphicFrame macro="">
      <xdr:nvGraphicFramePr>
        <xdr:cNvPr id="4" name="Chart 3">
          <a:extLst>
            <a:ext uri="{FF2B5EF4-FFF2-40B4-BE49-F238E27FC236}">
              <a16:creationId xmlns:a16="http://schemas.microsoft.com/office/drawing/2014/main" xmlns="" id="{223774F6-8289-436A-A510-6ADEEA5573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913447</xdr:colOff>
      <xdr:row>37</xdr:row>
      <xdr:rowOff>46672</xdr:rowOff>
    </xdr:from>
    <xdr:to>
      <xdr:col>28</xdr:col>
      <xdr:colOff>27622</xdr:colOff>
      <xdr:row>52</xdr:row>
      <xdr:rowOff>73342</xdr:rowOff>
    </xdr:to>
    <xdr:graphicFrame macro="">
      <xdr:nvGraphicFramePr>
        <xdr:cNvPr id="6" name="Chart 5">
          <a:extLst>
            <a:ext uri="{FF2B5EF4-FFF2-40B4-BE49-F238E27FC236}">
              <a16:creationId xmlns:a16="http://schemas.microsoft.com/office/drawing/2014/main" xmlns="" id="{657B7D60-AD7A-45B0-99A4-52F3AD35EA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63</xdr:row>
      <xdr:rowOff>167640</xdr:rowOff>
    </xdr:from>
    <xdr:to>
      <xdr:col>7</xdr:col>
      <xdr:colOff>28575</xdr:colOff>
      <xdr:row>78</xdr:row>
      <xdr:rowOff>5715</xdr:rowOff>
    </xdr:to>
    <xdr:graphicFrame macro="">
      <xdr:nvGraphicFramePr>
        <xdr:cNvPr id="7" name="Chart 6">
          <a:extLst>
            <a:ext uri="{FF2B5EF4-FFF2-40B4-BE49-F238E27FC236}">
              <a16:creationId xmlns:a16="http://schemas.microsoft.com/office/drawing/2014/main" xmlns="" id="{2ECB9AF0-FC7A-4F33-97FD-F43A89308C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186690</xdr:colOff>
      <xdr:row>70</xdr:row>
      <xdr:rowOff>153352</xdr:rowOff>
    </xdr:from>
    <xdr:to>
      <xdr:col>17</xdr:col>
      <xdr:colOff>1215390</xdr:colOff>
      <xdr:row>86</xdr:row>
      <xdr:rowOff>8572</xdr:rowOff>
    </xdr:to>
    <xdr:graphicFrame macro="">
      <xdr:nvGraphicFramePr>
        <xdr:cNvPr id="9" name="Chart 8">
          <a:extLst>
            <a:ext uri="{FF2B5EF4-FFF2-40B4-BE49-F238E27FC236}">
              <a16:creationId xmlns:a16="http://schemas.microsoft.com/office/drawing/2014/main" xmlns="" id="{D6CD0DCB-B533-4E4A-8ACC-E203FB1208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1208722</xdr:colOff>
      <xdr:row>83</xdr:row>
      <xdr:rowOff>39052</xdr:rowOff>
    </xdr:from>
    <xdr:to>
      <xdr:col>22</xdr:col>
      <xdr:colOff>27622</xdr:colOff>
      <xdr:row>98</xdr:row>
      <xdr:rowOff>58102</xdr:rowOff>
    </xdr:to>
    <xdr:graphicFrame macro="">
      <xdr:nvGraphicFramePr>
        <xdr:cNvPr id="10" name="Chart 9">
          <a:extLst>
            <a:ext uri="{FF2B5EF4-FFF2-40B4-BE49-F238E27FC236}">
              <a16:creationId xmlns:a16="http://schemas.microsoft.com/office/drawing/2014/main" xmlns="" id="{0C670F78-878D-4E91-BF32-A1880E946F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339090</xdr:colOff>
      <xdr:row>95</xdr:row>
      <xdr:rowOff>132397</xdr:rowOff>
    </xdr:from>
    <xdr:to>
      <xdr:col>16</xdr:col>
      <xdr:colOff>1253490</xdr:colOff>
      <xdr:row>107</xdr:row>
      <xdr:rowOff>155257</xdr:rowOff>
    </xdr:to>
    <xdr:graphicFrame macro="">
      <xdr:nvGraphicFramePr>
        <xdr:cNvPr id="11" name="Chart 10">
          <a:extLst>
            <a:ext uri="{FF2B5EF4-FFF2-40B4-BE49-F238E27FC236}">
              <a16:creationId xmlns:a16="http://schemas.microsoft.com/office/drawing/2014/main" xmlns="" id="{BAEF7C32-9A93-44B1-8947-63D815B2DD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317182</xdr:colOff>
      <xdr:row>108</xdr:row>
      <xdr:rowOff>113347</xdr:rowOff>
    </xdr:from>
    <xdr:to>
      <xdr:col>16</xdr:col>
      <xdr:colOff>1231582</xdr:colOff>
      <xdr:row>120</xdr:row>
      <xdr:rowOff>140017</xdr:rowOff>
    </xdr:to>
    <xdr:graphicFrame macro="">
      <xdr:nvGraphicFramePr>
        <xdr:cNvPr id="12" name="Chart 11">
          <a:extLst>
            <a:ext uri="{FF2B5EF4-FFF2-40B4-BE49-F238E27FC236}">
              <a16:creationId xmlns:a16="http://schemas.microsoft.com/office/drawing/2014/main" xmlns="" id="{69A41C38-DB51-4054-A589-87725C4511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121920</xdr:colOff>
      <xdr:row>7</xdr:row>
      <xdr:rowOff>133350</xdr:rowOff>
    </xdr:from>
    <xdr:to>
      <xdr:col>25</xdr:col>
      <xdr:colOff>426720</xdr:colOff>
      <xdr:row>22</xdr:row>
      <xdr:rowOff>133350</xdr:rowOff>
    </xdr:to>
    <xdr:graphicFrame macro="">
      <xdr:nvGraphicFramePr>
        <xdr:cNvPr id="2" name="Chart 1">
          <a:extLst>
            <a:ext uri="{FF2B5EF4-FFF2-40B4-BE49-F238E27FC236}">
              <a16:creationId xmlns:a16="http://schemas.microsoft.com/office/drawing/2014/main" xmlns="" id="{626BD2B7-BB21-4F33-B68E-B421F81ECA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339090</xdr:colOff>
      <xdr:row>27</xdr:row>
      <xdr:rowOff>107632</xdr:rowOff>
    </xdr:from>
    <xdr:to>
      <xdr:col>24</xdr:col>
      <xdr:colOff>510540</xdr:colOff>
      <xdr:row>42</xdr:row>
      <xdr:rowOff>186690</xdr:rowOff>
    </xdr:to>
    <xdr:graphicFrame macro="">
      <xdr:nvGraphicFramePr>
        <xdr:cNvPr id="4" name="Chart 3">
          <a:extLst>
            <a:ext uri="{FF2B5EF4-FFF2-40B4-BE49-F238E27FC236}">
              <a16:creationId xmlns:a16="http://schemas.microsoft.com/office/drawing/2014/main" xmlns="" id="{0772ECEA-266E-4D31-BB57-A41B18A460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341947</xdr:colOff>
      <xdr:row>42</xdr:row>
      <xdr:rowOff>317182</xdr:rowOff>
    </xdr:from>
    <xdr:to>
      <xdr:col>24</xdr:col>
      <xdr:colOff>121920</xdr:colOff>
      <xdr:row>51</xdr:row>
      <xdr:rowOff>314325</xdr:rowOff>
    </xdr:to>
    <xdr:graphicFrame macro="">
      <xdr:nvGraphicFramePr>
        <xdr:cNvPr id="6" name="Chart 5">
          <a:extLst>
            <a:ext uri="{FF2B5EF4-FFF2-40B4-BE49-F238E27FC236}">
              <a16:creationId xmlns:a16="http://schemas.microsoft.com/office/drawing/2014/main" xmlns="" id="{9DA8519C-B5F1-4211-92F3-7E52C2C44E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254317</xdr:colOff>
      <xdr:row>52</xdr:row>
      <xdr:rowOff>421955</xdr:rowOff>
    </xdr:from>
    <xdr:to>
      <xdr:col>24</xdr:col>
      <xdr:colOff>495301</xdr:colOff>
      <xdr:row>63</xdr:row>
      <xdr:rowOff>95249</xdr:rowOff>
    </xdr:to>
    <xdr:graphicFrame macro="">
      <xdr:nvGraphicFramePr>
        <xdr:cNvPr id="7" name="Chart 6">
          <a:extLst>
            <a:ext uri="{FF2B5EF4-FFF2-40B4-BE49-F238E27FC236}">
              <a16:creationId xmlns:a16="http://schemas.microsoft.com/office/drawing/2014/main" xmlns="" id="{A2F27059-A0F4-4269-909A-2E3A1E6253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381000</xdr:colOff>
      <xdr:row>17</xdr:row>
      <xdr:rowOff>49530</xdr:rowOff>
    </xdr:from>
    <xdr:to>
      <xdr:col>19</xdr:col>
      <xdr:colOff>419100</xdr:colOff>
      <xdr:row>40</xdr:row>
      <xdr:rowOff>66675</xdr:rowOff>
    </xdr:to>
    <mc:AlternateContent xmlns:mc="http://schemas.openxmlformats.org/markup-compatibility/2006">
      <mc:Choice xmlns:cx4="http://schemas.microsoft.com/office/drawing/2016/5/10/chartex" xmlns="" Requires="cx4">
        <xdr:graphicFrame macro="">
          <xdr:nvGraphicFramePr>
            <xdr:cNvPr id="2" name="Chart 1">
              <a:extLst>
                <a:ext uri="{FF2B5EF4-FFF2-40B4-BE49-F238E27FC236}">
                  <a16:creationId xmlns:a16="http://schemas.microsoft.com/office/drawing/2014/main" id="{2F35F060-9A24-4F8E-BCED-F58255C3FB8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2" name="Rectangle 1"/>
            <xdr:cNvSpPr>
              <a:spLocks noTextEdit="1"/>
            </xdr:cNvSpPr>
          </xdr:nvSpPr>
          <xdr:spPr>
            <a:xfrm>
              <a:off x="4419600" y="3707130"/>
              <a:ext cx="7962900" cy="5320665"/>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154305</xdr:colOff>
      <xdr:row>0</xdr:row>
      <xdr:rowOff>0</xdr:rowOff>
    </xdr:from>
    <xdr:to>
      <xdr:col>21</xdr:col>
      <xdr:colOff>459105</xdr:colOff>
      <xdr:row>15</xdr:row>
      <xdr:rowOff>22860</xdr:rowOff>
    </xdr:to>
    <xdr:graphicFrame macro="">
      <xdr:nvGraphicFramePr>
        <xdr:cNvPr id="2" name="Chart 1">
          <a:extLst>
            <a:ext uri="{FF2B5EF4-FFF2-40B4-BE49-F238E27FC236}">
              <a16:creationId xmlns:a16="http://schemas.microsoft.com/office/drawing/2014/main" xmlns="" id="{0E22396C-0EBC-47BB-82AF-394F5B87DA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142875</xdr:colOff>
      <xdr:row>15</xdr:row>
      <xdr:rowOff>113347</xdr:rowOff>
    </xdr:from>
    <xdr:to>
      <xdr:col>21</xdr:col>
      <xdr:colOff>447675</xdr:colOff>
      <xdr:row>30</xdr:row>
      <xdr:rowOff>140017</xdr:rowOff>
    </xdr:to>
    <xdr:graphicFrame macro="">
      <xdr:nvGraphicFramePr>
        <xdr:cNvPr id="4" name="Chart 3">
          <a:extLst>
            <a:ext uri="{FF2B5EF4-FFF2-40B4-BE49-F238E27FC236}">
              <a16:creationId xmlns:a16="http://schemas.microsoft.com/office/drawing/2014/main" xmlns="" id="{5C0A2F5A-0441-48E5-9A6E-F4EF824546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286702</xdr:colOff>
      <xdr:row>13</xdr:row>
      <xdr:rowOff>77152</xdr:rowOff>
    </xdr:from>
    <xdr:to>
      <xdr:col>29</xdr:col>
      <xdr:colOff>591502</xdr:colOff>
      <xdr:row>28</xdr:row>
      <xdr:rowOff>105727</xdr:rowOff>
    </xdr:to>
    <xdr:graphicFrame macro="">
      <xdr:nvGraphicFramePr>
        <xdr:cNvPr id="5" name="Chart 4">
          <a:extLst>
            <a:ext uri="{FF2B5EF4-FFF2-40B4-BE49-F238E27FC236}">
              <a16:creationId xmlns:a16="http://schemas.microsoft.com/office/drawing/2014/main" xmlns="" id="{D4A9DCA2-0491-44DF-8097-081B22513E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180975</xdr:colOff>
      <xdr:row>32</xdr:row>
      <xdr:rowOff>160972</xdr:rowOff>
    </xdr:from>
    <xdr:to>
      <xdr:col>21</xdr:col>
      <xdr:colOff>485775</xdr:colOff>
      <xdr:row>48</xdr:row>
      <xdr:rowOff>6667</xdr:rowOff>
    </xdr:to>
    <xdr:graphicFrame macro="">
      <xdr:nvGraphicFramePr>
        <xdr:cNvPr id="3" name="Chart 2">
          <a:extLst>
            <a:ext uri="{FF2B5EF4-FFF2-40B4-BE49-F238E27FC236}">
              <a16:creationId xmlns:a16="http://schemas.microsoft.com/office/drawing/2014/main" xmlns="" id="{7F57E6F7-AF7E-45C3-95CD-B312EDD5CA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188595</xdr:colOff>
      <xdr:row>23</xdr:row>
      <xdr:rowOff>2857</xdr:rowOff>
    </xdr:from>
    <xdr:to>
      <xdr:col>27</xdr:col>
      <xdr:colOff>487680</xdr:colOff>
      <xdr:row>36</xdr:row>
      <xdr:rowOff>103822</xdr:rowOff>
    </xdr:to>
    <xdr:graphicFrame macro="">
      <xdr:nvGraphicFramePr>
        <xdr:cNvPr id="2" name="Chart 1">
          <a:extLst>
            <a:ext uri="{FF2B5EF4-FFF2-40B4-BE49-F238E27FC236}">
              <a16:creationId xmlns:a16="http://schemas.microsoft.com/office/drawing/2014/main" xmlns="" id="{487EE641-2DE8-4CD6-B5FB-B87EAD21CA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522922</xdr:colOff>
      <xdr:row>38</xdr:row>
      <xdr:rowOff>103822</xdr:rowOff>
    </xdr:from>
    <xdr:to>
      <xdr:col>19</xdr:col>
      <xdr:colOff>420052</xdr:colOff>
      <xdr:row>50</xdr:row>
      <xdr:rowOff>82867</xdr:rowOff>
    </xdr:to>
    <xdr:graphicFrame macro="">
      <xdr:nvGraphicFramePr>
        <xdr:cNvPr id="3" name="Chart 2">
          <a:extLst>
            <a:ext uri="{FF2B5EF4-FFF2-40B4-BE49-F238E27FC236}">
              <a16:creationId xmlns:a16="http://schemas.microsoft.com/office/drawing/2014/main" xmlns="" id="{045479B6-28A5-43BC-B406-F77776C793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259080</xdr:colOff>
      <xdr:row>4</xdr:row>
      <xdr:rowOff>95250</xdr:rowOff>
    </xdr:from>
    <xdr:to>
      <xdr:col>17</xdr:col>
      <xdr:colOff>563880</xdr:colOff>
      <xdr:row>19</xdr:row>
      <xdr:rowOff>95250</xdr:rowOff>
    </xdr:to>
    <xdr:graphicFrame macro="">
      <xdr:nvGraphicFramePr>
        <xdr:cNvPr id="2" name="Chart 1">
          <a:extLst>
            <a:ext uri="{FF2B5EF4-FFF2-40B4-BE49-F238E27FC236}">
              <a16:creationId xmlns:a16="http://schemas.microsoft.com/office/drawing/2014/main" xmlns="" id="{F16B6EBF-AFEA-4C7A-B3A7-BF6D3CE4FB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350520</xdr:colOff>
      <xdr:row>7</xdr:row>
      <xdr:rowOff>133350</xdr:rowOff>
    </xdr:from>
    <xdr:to>
      <xdr:col>12</xdr:col>
      <xdr:colOff>45720</xdr:colOff>
      <xdr:row>22</xdr:row>
      <xdr:rowOff>133350</xdr:rowOff>
    </xdr:to>
    <xdr:graphicFrame macro="">
      <xdr:nvGraphicFramePr>
        <xdr:cNvPr id="3" name="Chart 2">
          <a:extLst>
            <a:ext uri="{FF2B5EF4-FFF2-40B4-BE49-F238E27FC236}">
              <a16:creationId xmlns:a16="http://schemas.microsoft.com/office/drawing/2014/main" xmlns="" id="{C74CEABF-F986-4350-AC9D-4609771BD3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320040</xdr:colOff>
      <xdr:row>36</xdr:row>
      <xdr:rowOff>266700</xdr:rowOff>
    </xdr:from>
    <xdr:to>
      <xdr:col>17</xdr:col>
      <xdr:colOff>274320</xdr:colOff>
      <xdr:row>59</xdr:row>
      <xdr:rowOff>114300</xdr:rowOff>
    </xdr:to>
    <mc:AlternateContent xmlns:mc="http://schemas.openxmlformats.org/markup-compatibility/2006">
      <mc:Choice xmlns:cx4="http://schemas.microsoft.com/office/drawing/2016/5/10/chartex" xmlns="" Requires="cx4">
        <xdr:graphicFrame macro="">
          <xdr:nvGraphicFramePr>
            <xdr:cNvPr id="2" name="Chart 1">
              <a:extLst>
                <a:ext uri="{FF2B5EF4-FFF2-40B4-BE49-F238E27FC236}">
                  <a16:creationId xmlns:a16="http://schemas.microsoft.com/office/drawing/2014/main" id="{CB58FA49-F601-41BF-BEFE-96C14FD9959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2" name="Rectangle 1"/>
            <xdr:cNvSpPr>
              <a:spLocks noTextEdit="1"/>
            </xdr:cNvSpPr>
          </xdr:nvSpPr>
          <xdr:spPr>
            <a:xfrm>
              <a:off x="3368040" y="9913620"/>
              <a:ext cx="7269480" cy="4701540"/>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7.xml><?xml version="1.0" encoding="utf-8"?>
<xdr:wsDr xmlns:xdr="http://schemas.openxmlformats.org/drawingml/2006/spreadsheetDrawing" xmlns:a="http://schemas.openxmlformats.org/drawingml/2006/main">
  <xdr:twoCellAnchor>
    <xdr:from>
      <xdr:col>8</xdr:col>
      <xdr:colOff>9525</xdr:colOff>
      <xdr:row>9</xdr:row>
      <xdr:rowOff>81915</xdr:rowOff>
    </xdr:from>
    <xdr:to>
      <xdr:col>15</xdr:col>
      <xdr:colOff>314325</xdr:colOff>
      <xdr:row>24</xdr:row>
      <xdr:rowOff>81915</xdr:rowOff>
    </xdr:to>
    <xdr:graphicFrame macro="">
      <xdr:nvGraphicFramePr>
        <xdr:cNvPr id="2" name="Chart 1">
          <a:extLst>
            <a:ext uri="{FF2B5EF4-FFF2-40B4-BE49-F238E27FC236}">
              <a16:creationId xmlns:a16="http://schemas.microsoft.com/office/drawing/2014/main" xmlns="" id="{3D86A71D-DC2D-4EB3-94BD-E0F1E3AE77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948055</xdr:colOff>
      <xdr:row>45</xdr:row>
      <xdr:rowOff>37994</xdr:rowOff>
    </xdr:from>
    <xdr:to>
      <xdr:col>10</xdr:col>
      <xdr:colOff>447040</xdr:colOff>
      <xdr:row>54</xdr:row>
      <xdr:rowOff>163300</xdr:rowOff>
    </xdr:to>
    <xdr:graphicFrame macro="">
      <xdr:nvGraphicFramePr>
        <xdr:cNvPr id="2" name="Chart 1">
          <a:extLst>
            <a:ext uri="{FF2B5EF4-FFF2-40B4-BE49-F238E27FC236}">
              <a16:creationId xmlns:a16="http://schemas.microsoft.com/office/drawing/2014/main" xmlns="" id="{7595C41A-BD51-476B-8BCD-37AF37AE97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1050925</xdr:colOff>
      <xdr:row>88</xdr:row>
      <xdr:rowOff>112077</xdr:rowOff>
    </xdr:from>
    <xdr:to>
      <xdr:col>10</xdr:col>
      <xdr:colOff>548640</xdr:colOff>
      <xdr:row>102</xdr:row>
      <xdr:rowOff>190182</xdr:rowOff>
    </xdr:to>
    <xdr:graphicFrame macro="">
      <xdr:nvGraphicFramePr>
        <xdr:cNvPr id="3" name="Chart 2">
          <a:extLst>
            <a:ext uri="{FF2B5EF4-FFF2-40B4-BE49-F238E27FC236}">
              <a16:creationId xmlns:a16="http://schemas.microsoft.com/office/drawing/2014/main" xmlns="" id="{3A98CBF7-D544-4D04-BCD0-6C083B3128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936202</xdr:colOff>
      <xdr:row>147</xdr:row>
      <xdr:rowOff>137583</xdr:rowOff>
    </xdr:from>
    <xdr:to>
      <xdr:col>10</xdr:col>
      <xdr:colOff>91440</xdr:colOff>
      <xdr:row>166</xdr:row>
      <xdr:rowOff>31749</xdr:rowOff>
    </xdr:to>
    <xdr:graphicFrame macro="">
      <xdr:nvGraphicFramePr>
        <xdr:cNvPr id="4" name="Chart 3">
          <a:extLst>
            <a:ext uri="{FF2B5EF4-FFF2-40B4-BE49-F238E27FC236}">
              <a16:creationId xmlns:a16="http://schemas.microsoft.com/office/drawing/2014/main" xmlns="" id="{A0A53ABA-C4C0-489F-B0CA-B28E48055E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15</xdr:col>
      <xdr:colOff>38100</xdr:colOff>
      <xdr:row>23</xdr:row>
      <xdr:rowOff>125730</xdr:rowOff>
    </xdr:from>
    <xdr:to>
      <xdr:col>22</xdr:col>
      <xdr:colOff>342900</xdr:colOff>
      <xdr:row>38</xdr:row>
      <xdr:rowOff>125730</xdr:rowOff>
    </xdr:to>
    <xdr:graphicFrame macro="">
      <xdr:nvGraphicFramePr>
        <xdr:cNvPr id="2" name="Chart 1">
          <a:extLst>
            <a:ext uri="{FF2B5EF4-FFF2-40B4-BE49-F238E27FC236}">
              <a16:creationId xmlns:a16="http://schemas.microsoft.com/office/drawing/2014/main" xmlns="" id="{3972E46A-0F89-41E4-AAE8-7C6A734EE0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571500</xdr:colOff>
      <xdr:row>8</xdr:row>
      <xdr:rowOff>300990</xdr:rowOff>
    </xdr:from>
    <xdr:to>
      <xdr:col>23</xdr:col>
      <xdr:colOff>266700</xdr:colOff>
      <xdr:row>20</xdr:row>
      <xdr:rowOff>148590</xdr:rowOff>
    </xdr:to>
    <xdr:graphicFrame macro="">
      <xdr:nvGraphicFramePr>
        <xdr:cNvPr id="3" name="Chart 2">
          <a:extLst>
            <a:ext uri="{FF2B5EF4-FFF2-40B4-BE49-F238E27FC236}">
              <a16:creationId xmlns:a16="http://schemas.microsoft.com/office/drawing/2014/main" xmlns="" id="{DC5F4C00-2C39-4DF3-912C-33A2E9167B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106680</xdr:colOff>
      <xdr:row>0</xdr:row>
      <xdr:rowOff>0</xdr:rowOff>
    </xdr:from>
    <xdr:to>
      <xdr:col>23</xdr:col>
      <xdr:colOff>411480</xdr:colOff>
      <xdr:row>12</xdr:row>
      <xdr:rowOff>30480</xdr:rowOff>
    </xdr:to>
    <xdr:graphicFrame macro="">
      <xdr:nvGraphicFramePr>
        <xdr:cNvPr id="4" name="Chart 3">
          <a:extLst>
            <a:ext uri="{FF2B5EF4-FFF2-40B4-BE49-F238E27FC236}">
              <a16:creationId xmlns:a16="http://schemas.microsoft.com/office/drawing/2014/main" xmlns="" id="{6B1474F3-FB51-4889-A608-9C21180909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533400</xdr:colOff>
      <xdr:row>9</xdr:row>
      <xdr:rowOff>119062</xdr:rowOff>
    </xdr:from>
    <xdr:to>
      <xdr:col>18</xdr:col>
      <xdr:colOff>228600</xdr:colOff>
      <xdr:row>21</xdr:row>
      <xdr:rowOff>166687</xdr:rowOff>
    </xdr:to>
    <xdr:graphicFrame macro="">
      <xdr:nvGraphicFramePr>
        <xdr:cNvPr id="5" name="Chart 4">
          <a:extLst>
            <a:ext uri="{FF2B5EF4-FFF2-40B4-BE49-F238E27FC236}">
              <a16:creationId xmlns:a16="http://schemas.microsoft.com/office/drawing/2014/main" xmlns="" id="{517F07F1-A8BD-4BCE-8D8A-98AF92728D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438149</xdr:colOff>
      <xdr:row>16</xdr:row>
      <xdr:rowOff>163830</xdr:rowOff>
    </xdr:from>
    <xdr:to>
      <xdr:col>20</xdr:col>
      <xdr:colOff>361950</xdr:colOff>
      <xdr:row>49</xdr:row>
      <xdr:rowOff>38099</xdr:rowOff>
    </xdr:to>
    <mc:AlternateContent xmlns:mc="http://schemas.openxmlformats.org/markup-compatibility/2006">
      <mc:Choice xmlns:cx4="http://schemas.microsoft.com/office/drawing/2016/5/10/chartex" xmlns="" Requires="cx4">
        <xdr:graphicFrame macro="">
          <xdr:nvGraphicFramePr>
            <xdr:cNvPr id="2" name="Chart 1">
              <a:extLst>
                <a:ext uri="{FF2B5EF4-FFF2-40B4-BE49-F238E27FC236}">
                  <a16:creationId xmlns:a16="http://schemas.microsoft.com/office/drawing/2014/main" id="{D6846CFB-0ED4-4C1D-85CF-8C4BECAA960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2" name="Rectangle 1"/>
            <xdr:cNvSpPr>
              <a:spLocks noTextEdit="1"/>
            </xdr:cNvSpPr>
          </xdr:nvSpPr>
          <xdr:spPr>
            <a:xfrm>
              <a:off x="5398769" y="3089910"/>
              <a:ext cx="7848601" cy="5909309"/>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287655</xdr:colOff>
      <xdr:row>46</xdr:row>
      <xdr:rowOff>8044</xdr:rowOff>
    </xdr:from>
    <xdr:to>
      <xdr:col>17</xdr:col>
      <xdr:colOff>564726</xdr:colOff>
      <xdr:row>61</xdr:row>
      <xdr:rowOff>18839</xdr:rowOff>
    </xdr:to>
    <xdr:graphicFrame macro="">
      <xdr:nvGraphicFramePr>
        <xdr:cNvPr id="2" name="Chart 1">
          <a:extLst>
            <a:ext uri="{FF2B5EF4-FFF2-40B4-BE49-F238E27FC236}">
              <a16:creationId xmlns:a16="http://schemas.microsoft.com/office/drawing/2014/main" xmlns="" id="{3A2FEF41-6695-4BE5-9E33-AEA220EE44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220133</xdr:colOff>
      <xdr:row>8</xdr:row>
      <xdr:rowOff>67733</xdr:rowOff>
    </xdr:from>
    <xdr:to>
      <xdr:col>15</xdr:col>
      <xdr:colOff>524933</xdr:colOff>
      <xdr:row>22</xdr:row>
      <xdr:rowOff>177800</xdr:rowOff>
    </xdr:to>
    <xdr:graphicFrame macro="">
      <xdr:nvGraphicFramePr>
        <xdr:cNvPr id="3" name="Chart 2">
          <a:extLst>
            <a:ext uri="{FF2B5EF4-FFF2-40B4-BE49-F238E27FC236}">
              <a16:creationId xmlns:a16="http://schemas.microsoft.com/office/drawing/2014/main" xmlns="" id="{461E793E-45D5-4570-A905-2B2F0D1C94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262465</xdr:colOff>
      <xdr:row>239</xdr:row>
      <xdr:rowOff>76200</xdr:rowOff>
    </xdr:from>
    <xdr:to>
      <xdr:col>19</xdr:col>
      <xdr:colOff>550332</xdr:colOff>
      <xdr:row>258</xdr:row>
      <xdr:rowOff>160867</xdr:rowOff>
    </xdr:to>
    <xdr:graphicFrame macro="">
      <xdr:nvGraphicFramePr>
        <xdr:cNvPr id="4" name="Chart 3">
          <a:extLst>
            <a:ext uri="{FF2B5EF4-FFF2-40B4-BE49-F238E27FC236}">
              <a16:creationId xmlns:a16="http://schemas.microsoft.com/office/drawing/2014/main" xmlns="" id="{B55B3A3D-4B32-407C-9A14-D2AA7F7F08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64769</xdr:colOff>
      <xdr:row>5</xdr:row>
      <xdr:rowOff>63817</xdr:rowOff>
    </xdr:from>
    <xdr:to>
      <xdr:col>20</xdr:col>
      <xdr:colOff>504824</xdr:colOff>
      <xdr:row>26</xdr:row>
      <xdr:rowOff>9525</xdr:rowOff>
    </xdr:to>
    <mc:AlternateContent xmlns:mc="http://schemas.openxmlformats.org/markup-compatibility/2006">
      <mc:Choice xmlns:cx4="http://schemas.microsoft.com/office/drawing/2016/5/10/chartex" xmlns="" Requires="cx4">
        <xdr:graphicFrame macro="">
          <xdr:nvGraphicFramePr>
            <xdr:cNvPr id="2" name="Chart 1">
              <a:extLst>
                <a:ext uri="{FF2B5EF4-FFF2-40B4-BE49-F238E27FC236}">
                  <a16:creationId xmlns:a16="http://schemas.microsoft.com/office/drawing/2014/main" id="{BE215F82-361C-4CE0-AF6B-E40921EB053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2" name="Rectangle 1"/>
            <xdr:cNvSpPr>
              <a:spLocks noTextEdit="1"/>
            </xdr:cNvSpPr>
          </xdr:nvSpPr>
          <xdr:spPr>
            <a:xfrm>
              <a:off x="4331969" y="978217"/>
              <a:ext cx="8364855" cy="4700588"/>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22.xml><?xml version="1.0" encoding="utf-8"?>
<xdr:wsDr xmlns:xdr="http://schemas.openxmlformats.org/drawingml/2006/spreadsheetDrawing" xmlns:a="http://schemas.openxmlformats.org/drawingml/2006/main">
  <xdr:twoCellAnchor>
    <xdr:from>
      <xdr:col>19</xdr:col>
      <xdr:colOff>360045</xdr:colOff>
      <xdr:row>0</xdr:row>
      <xdr:rowOff>19050</xdr:rowOff>
    </xdr:from>
    <xdr:to>
      <xdr:col>27</xdr:col>
      <xdr:colOff>64770</xdr:colOff>
      <xdr:row>11</xdr:row>
      <xdr:rowOff>179070</xdr:rowOff>
    </xdr:to>
    <xdr:graphicFrame macro="">
      <xdr:nvGraphicFramePr>
        <xdr:cNvPr id="2" name="Chart 1">
          <a:extLst>
            <a:ext uri="{FF2B5EF4-FFF2-40B4-BE49-F238E27FC236}">
              <a16:creationId xmlns:a16="http://schemas.microsoft.com/office/drawing/2014/main" xmlns="" id="{B1286802-91E9-43E6-A20E-EEF5DB3D76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655320</xdr:colOff>
      <xdr:row>43</xdr:row>
      <xdr:rowOff>34290</xdr:rowOff>
    </xdr:from>
    <xdr:to>
      <xdr:col>16</xdr:col>
      <xdr:colOff>0</xdr:colOff>
      <xdr:row>55</xdr:row>
      <xdr:rowOff>125730</xdr:rowOff>
    </xdr:to>
    <xdr:graphicFrame macro="">
      <xdr:nvGraphicFramePr>
        <xdr:cNvPr id="3" name="Chart 2">
          <a:extLst>
            <a:ext uri="{FF2B5EF4-FFF2-40B4-BE49-F238E27FC236}">
              <a16:creationId xmlns:a16="http://schemas.microsoft.com/office/drawing/2014/main" xmlns="" id="{1139CD3B-707D-4F6C-A44D-C608702DB9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173355</xdr:colOff>
      <xdr:row>60</xdr:row>
      <xdr:rowOff>370522</xdr:rowOff>
    </xdr:from>
    <xdr:to>
      <xdr:col>21</xdr:col>
      <xdr:colOff>352425</xdr:colOff>
      <xdr:row>74</xdr:row>
      <xdr:rowOff>84772</xdr:rowOff>
    </xdr:to>
    <xdr:graphicFrame macro="">
      <xdr:nvGraphicFramePr>
        <xdr:cNvPr id="4" name="Chart 3">
          <a:extLst>
            <a:ext uri="{FF2B5EF4-FFF2-40B4-BE49-F238E27FC236}">
              <a16:creationId xmlns:a16="http://schemas.microsoft.com/office/drawing/2014/main" xmlns="" id="{767E147C-F2C6-493B-9000-93321BCA2D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39052</xdr:colOff>
      <xdr:row>94</xdr:row>
      <xdr:rowOff>35242</xdr:rowOff>
    </xdr:from>
    <xdr:to>
      <xdr:col>12</xdr:col>
      <xdr:colOff>561022</xdr:colOff>
      <xdr:row>107</xdr:row>
      <xdr:rowOff>122872</xdr:rowOff>
    </xdr:to>
    <xdr:graphicFrame macro="">
      <xdr:nvGraphicFramePr>
        <xdr:cNvPr id="5" name="Chart 4">
          <a:extLst>
            <a:ext uri="{FF2B5EF4-FFF2-40B4-BE49-F238E27FC236}">
              <a16:creationId xmlns:a16="http://schemas.microsoft.com/office/drawing/2014/main" xmlns="" id="{82892F59-66D5-4A11-863D-99F5784B5C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411480</xdr:colOff>
      <xdr:row>78</xdr:row>
      <xdr:rowOff>156210</xdr:rowOff>
    </xdr:from>
    <xdr:to>
      <xdr:col>13</xdr:col>
      <xdr:colOff>274320</xdr:colOff>
      <xdr:row>90</xdr:row>
      <xdr:rowOff>64770</xdr:rowOff>
    </xdr:to>
    <xdr:graphicFrame macro="">
      <xdr:nvGraphicFramePr>
        <xdr:cNvPr id="6" name="Chart 5">
          <a:extLst>
            <a:ext uri="{FF2B5EF4-FFF2-40B4-BE49-F238E27FC236}">
              <a16:creationId xmlns:a16="http://schemas.microsoft.com/office/drawing/2014/main" xmlns="" id="{0909CDFF-557D-4761-895D-EEC8F911BF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xdr:col>
      <xdr:colOff>430530</xdr:colOff>
      <xdr:row>1</xdr:row>
      <xdr:rowOff>86676</xdr:rowOff>
    </xdr:from>
    <xdr:to>
      <xdr:col>19</xdr:col>
      <xdr:colOff>419100</xdr:colOff>
      <xdr:row>25</xdr:row>
      <xdr:rowOff>180974</xdr:rowOff>
    </xdr:to>
    <mc:AlternateContent xmlns:mc="http://schemas.openxmlformats.org/markup-compatibility/2006">
      <mc:Choice xmlns:cx4="http://schemas.microsoft.com/office/drawing/2016/5/10/chartex" xmlns="" Requires="cx4">
        <xdr:graphicFrame macro="">
          <xdr:nvGraphicFramePr>
            <xdr:cNvPr id="2" name="Chart 1">
              <a:extLst>
                <a:ext uri="{FF2B5EF4-FFF2-40B4-BE49-F238E27FC236}">
                  <a16:creationId xmlns:a16="http://schemas.microsoft.com/office/drawing/2014/main" id="{7D26A503-D614-4893-B918-03609B24300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2" name="Rectangle 1"/>
            <xdr:cNvSpPr>
              <a:spLocks noTextEdit="1"/>
            </xdr:cNvSpPr>
          </xdr:nvSpPr>
          <xdr:spPr>
            <a:xfrm>
              <a:off x="4088130" y="269556"/>
              <a:ext cx="7913370" cy="5397818"/>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24.xml><?xml version="1.0" encoding="utf-8"?>
<xdr:wsDr xmlns:xdr="http://schemas.openxmlformats.org/drawingml/2006/spreadsheetDrawing" xmlns:a="http://schemas.openxmlformats.org/drawingml/2006/main">
  <xdr:twoCellAnchor>
    <xdr:from>
      <xdr:col>6</xdr:col>
      <xdr:colOff>259080</xdr:colOff>
      <xdr:row>15</xdr:row>
      <xdr:rowOff>57150</xdr:rowOff>
    </xdr:from>
    <xdr:to>
      <xdr:col>13</xdr:col>
      <xdr:colOff>556260</xdr:colOff>
      <xdr:row>30</xdr:row>
      <xdr:rowOff>57150</xdr:rowOff>
    </xdr:to>
    <xdr:graphicFrame macro="">
      <xdr:nvGraphicFramePr>
        <xdr:cNvPr id="2" name="Chart 1">
          <a:extLst>
            <a:ext uri="{FF2B5EF4-FFF2-40B4-BE49-F238E27FC236}">
              <a16:creationId xmlns:a16="http://schemas.microsoft.com/office/drawing/2014/main" xmlns="" id="{900957D6-0E68-433B-BAB5-F81D8F71EC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297180</xdr:colOff>
      <xdr:row>15</xdr:row>
      <xdr:rowOff>133350</xdr:rowOff>
    </xdr:from>
    <xdr:to>
      <xdr:col>5</xdr:col>
      <xdr:colOff>60960</xdr:colOff>
      <xdr:row>30</xdr:row>
      <xdr:rowOff>133350</xdr:rowOff>
    </xdr:to>
    <xdr:graphicFrame macro="">
      <xdr:nvGraphicFramePr>
        <xdr:cNvPr id="3" name="Chart 2">
          <a:extLst>
            <a:ext uri="{FF2B5EF4-FFF2-40B4-BE49-F238E27FC236}">
              <a16:creationId xmlns:a16="http://schemas.microsoft.com/office/drawing/2014/main" xmlns="" id="{826E4B67-B93A-459E-8B30-6CDABB7887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137160</xdr:colOff>
      <xdr:row>30</xdr:row>
      <xdr:rowOff>87630</xdr:rowOff>
    </xdr:from>
    <xdr:to>
      <xdr:col>19</xdr:col>
      <xdr:colOff>441960</xdr:colOff>
      <xdr:row>45</xdr:row>
      <xdr:rowOff>87630</xdr:rowOff>
    </xdr:to>
    <xdr:graphicFrame macro="">
      <xdr:nvGraphicFramePr>
        <xdr:cNvPr id="4" name="Chart 3">
          <a:extLst>
            <a:ext uri="{FF2B5EF4-FFF2-40B4-BE49-F238E27FC236}">
              <a16:creationId xmlns:a16="http://schemas.microsoft.com/office/drawing/2014/main" xmlns="" id="{D3AC7174-944B-4AD9-859B-C3D1CAA6C8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xdr:col>
      <xdr:colOff>579120</xdr:colOff>
      <xdr:row>2</xdr:row>
      <xdr:rowOff>95250</xdr:rowOff>
    </xdr:from>
    <xdr:to>
      <xdr:col>16</xdr:col>
      <xdr:colOff>579120</xdr:colOff>
      <xdr:row>26</xdr:row>
      <xdr:rowOff>106680</xdr:rowOff>
    </xdr:to>
    <mc:AlternateContent xmlns:mc="http://schemas.openxmlformats.org/markup-compatibility/2006">
      <mc:Choice xmlns:cx4="http://schemas.microsoft.com/office/drawing/2016/5/10/chartex" xmlns="" Requires="cx4">
        <xdr:graphicFrame macro="">
          <xdr:nvGraphicFramePr>
            <xdr:cNvPr id="3" name="Chart 2">
              <a:extLst>
                <a:ext uri="{FF2B5EF4-FFF2-40B4-BE49-F238E27FC236}">
                  <a16:creationId xmlns:a16="http://schemas.microsoft.com/office/drawing/2014/main" id="{1FD91A9F-B066-42FC-83D7-2262C989CBF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2" name="Rectangle 1"/>
            <xdr:cNvSpPr>
              <a:spLocks noTextEdit="1"/>
            </xdr:cNvSpPr>
          </xdr:nvSpPr>
          <xdr:spPr>
            <a:xfrm>
              <a:off x="2499360" y="461010"/>
              <a:ext cx="8534400" cy="4400550"/>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26.xml><?xml version="1.0" encoding="utf-8"?>
<xdr:wsDr xmlns:xdr="http://schemas.openxmlformats.org/drawingml/2006/spreadsheetDrawing" xmlns:a="http://schemas.openxmlformats.org/drawingml/2006/main">
  <xdr:twoCellAnchor>
    <xdr:from>
      <xdr:col>15</xdr:col>
      <xdr:colOff>19050</xdr:colOff>
      <xdr:row>0</xdr:row>
      <xdr:rowOff>53340</xdr:rowOff>
    </xdr:from>
    <xdr:to>
      <xdr:col>22</xdr:col>
      <xdr:colOff>323850</xdr:colOff>
      <xdr:row>15</xdr:row>
      <xdr:rowOff>53340</xdr:rowOff>
    </xdr:to>
    <xdr:graphicFrame macro="">
      <xdr:nvGraphicFramePr>
        <xdr:cNvPr id="2" name="Chart 1">
          <a:extLst>
            <a:ext uri="{FF2B5EF4-FFF2-40B4-BE49-F238E27FC236}">
              <a16:creationId xmlns:a16="http://schemas.microsoft.com/office/drawing/2014/main" xmlns="" id="{98B988A4-1411-4D95-8C09-1BDAA8DB56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325755</xdr:colOff>
      <xdr:row>0</xdr:row>
      <xdr:rowOff>74295</xdr:rowOff>
    </xdr:from>
    <xdr:to>
      <xdr:col>29</xdr:col>
      <xdr:colOff>20955</xdr:colOff>
      <xdr:row>15</xdr:row>
      <xdr:rowOff>74295</xdr:rowOff>
    </xdr:to>
    <xdr:graphicFrame macro="">
      <xdr:nvGraphicFramePr>
        <xdr:cNvPr id="3" name="Chart 2">
          <a:extLst>
            <a:ext uri="{FF2B5EF4-FFF2-40B4-BE49-F238E27FC236}">
              <a16:creationId xmlns:a16="http://schemas.microsoft.com/office/drawing/2014/main" xmlns="" id="{2F9631D8-70A5-4A54-9297-A6CAF03C49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7620</xdr:colOff>
      <xdr:row>15</xdr:row>
      <xdr:rowOff>72390</xdr:rowOff>
    </xdr:from>
    <xdr:to>
      <xdr:col>22</xdr:col>
      <xdr:colOff>312420</xdr:colOff>
      <xdr:row>30</xdr:row>
      <xdr:rowOff>72390</xdr:rowOff>
    </xdr:to>
    <xdr:graphicFrame macro="">
      <xdr:nvGraphicFramePr>
        <xdr:cNvPr id="4" name="Chart 3">
          <a:extLst>
            <a:ext uri="{FF2B5EF4-FFF2-40B4-BE49-F238E27FC236}">
              <a16:creationId xmlns:a16="http://schemas.microsoft.com/office/drawing/2014/main" xmlns="" id="{75B11AAB-248F-436A-91B5-C4E31BC186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297180</xdr:colOff>
      <xdr:row>16</xdr:row>
      <xdr:rowOff>133350</xdr:rowOff>
    </xdr:from>
    <xdr:to>
      <xdr:col>29</xdr:col>
      <xdr:colOff>601980</xdr:colOff>
      <xdr:row>31</xdr:row>
      <xdr:rowOff>133350</xdr:rowOff>
    </xdr:to>
    <xdr:graphicFrame macro="">
      <xdr:nvGraphicFramePr>
        <xdr:cNvPr id="5" name="Chart 4">
          <a:extLst>
            <a:ext uri="{FF2B5EF4-FFF2-40B4-BE49-F238E27FC236}">
              <a16:creationId xmlns:a16="http://schemas.microsoft.com/office/drawing/2014/main" xmlns="" id="{31296C60-9DE6-4081-A45C-ED07937D9C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114300</xdr:colOff>
      <xdr:row>27</xdr:row>
      <xdr:rowOff>34290</xdr:rowOff>
    </xdr:from>
    <xdr:to>
      <xdr:col>20</xdr:col>
      <xdr:colOff>419100</xdr:colOff>
      <xdr:row>42</xdr:row>
      <xdr:rowOff>34290</xdr:rowOff>
    </xdr:to>
    <xdr:graphicFrame macro="">
      <xdr:nvGraphicFramePr>
        <xdr:cNvPr id="6" name="Chart 5">
          <a:extLst>
            <a:ext uri="{FF2B5EF4-FFF2-40B4-BE49-F238E27FC236}">
              <a16:creationId xmlns:a16="http://schemas.microsoft.com/office/drawing/2014/main" xmlns="" id="{6D98033E-981B-45BE-927B-882E42E08E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518160</xdr:colOff>
      <xdr:row>6</xdr:row>
      <xdr:rowOff>179070</xdr:rowOff>
    </xdr:from>
    <xdr:to>
      <xdr:col>15</xdr:col>
      <xdr:colOff>213360</xdr:colOff>
      <xdr:row>21</xdr:row>
      <xdr:rowOff>179070</xdr:rowOff>
    </xdr:to>
    <xdr:graphicFrame macro="">
      <xdr:nvGraphicFramePr>
        <xdr:cNvPr id="2" name="Chart 1">
          <a:extLst>
            <a:ext uri="{FF2B5EF4-FFF2-40B4-BE49-F238E27FC236}">
              <a16:creationId xmlns:a16="http://schemas.microsoft.com/office/drawing/2014/main" xmlns="" id="{55911208-A197-45F2-BB84-87E5396942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533400</xdr:colOff>
      <xdr:row>6</xdr:row>
      <xdr:rowOff>179070</xdr:rowOff>
    </xdr:from>
    <xdr:to>
      <xdr:col>18</xdr:col>
      <xdr:colOff>251460</xdr:colOff>
      <xdr:row>23</xdr:row>
      <xdr:rowOff>144780</xdr:rowOff>
    </xdr:to>
    <mc:AlternateContent xmlns:mc="http://schemas.openxmlformats.org/markup-compatibility/2006">
      <mc:Choice xmlns:cx4="http://schemas.microsoft.com/office/drawing/2016/5/10/chartex" xmlns="" Requires="cx4">
        <xdr:graphicFrame macro="">
          <xdr:nvGraphicFramePr>
            <xdr:cNvPr id="2" name="Chart 1">
              <a:extLst>
                <a:ext uri="{FF2B5EF4-FFF2-40B4-BE49-F238E27FC236}">
                  <a16:creationId xmlns:a16="http://schemas.microsoft.com/office/drawing/2014/main" id="{171169F2-77F8-423B-A760-69779BEF802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2" name="Rectangle 1"/>
            <xdr:cNvSpPr>
              <a:spLocks noTextEdit="1"/>
            </xdr:cNvSpPr>
          </xdr:nvSpPr>
          <xdr:spPr>
            <a:xfrm>
              <a:off x="4800600" y="1276350"/>
              <a:ext cx="6423660" cy="3806190"/>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6</xdr:col>
      <xdr:colOff>342900</xdr:colOff>
      <xdr:row>9</xdr:row>
      <xdr:rowOff>95250</xdr:rowOff>
    </xdr:from>
    <xdr:to>
      <xdr:col>14</xdr:col>
      <xdr:colOff>38100</xdr:colOff>
      <xdr:row>24</xdr:row>
      <xdr:rowOff>95250</xdr:rowOff>
    </xdr:to>
    <xdr:graphicFrame macro="">
      <xdr:nvGraphicFramePr>
        <xdr:cNvPr id="2" name="Chart 1">
          <a:extLst>
            <a:ext uri="{FF2B5EF4-FFF2-40B4-BE49-F238E27FC236}">
              <a16:creationId xmlns:a16="http://schemas.microsoft.com/office/drawing/2014/main" xmlns="" id="{8CE81E89-42DD-422F-AE9C-D2000251AC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236220</xdr:colOff>
      <xdr:row>2</xdr:row>
      <xdr:rowOff>22860</xdr:rowOff>
    </xdr:from>
    <xdr:to>
      <xdr:col>26</xdr:col>
      <xdr:colOff>396240</xdr:colOff>
      <xdr:row>24</xdr:row>
      <xdr:rowOff>152400</xdr:rowOff>
    </xdr:to>
    <xdr:graphicFrame macro="">
      <xdr:nvGraphicFramePr>
        <xdr:cNvPr id="3" name="Chart 2">
          <a:extLst>
            <a:ext uri="{FF2B5EF4-FFF2-40B4-BE49-F238E27FC236}">
              <a16:creationId xmlns:a16="http://schemas.microsoft.com/office/drawing/2014/main" xmlns="" id="{58667D0D-A5FD-46B1-9FA5-D39D465296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7620</xdr:colOff>
      <xdr:row>15</xdr:row>
      <xdr:rowOff>76200</xdr:rowOff>
    </xdr:from>
    <xdr:to>
      <xdr:col>14</xdr:col>
      <xdr:colOff>236220</xdr:colOff>
      <xdr:row>36</xdr:row>
      <xdr:rowOff>121920</xdr:rowOff>
    </xdr:to>
    <xdr:graphicFrame macro="">
      <xdr:nvGraphicFramePr>
        <xdr:cNvPr id="4" name="Chart 3">
          <a:extLst>
            <a:ext uri="{FF2B5EF4-FFF2-40B4-BE49-F238E27FC236}">
              <a16:creationId xmlns:a16="http://schemas.microsoft.com/office/drawing/2014/main" xmlns="" id="{EC0A0A56-5935-4EE7-ACC5-52A68B8DA0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464820</xdr:colOff>
      <xdr:row>14</xdr:row>
      <xdr:rowOff>49530</xdr:rowOff>
    </xdr:from>
    <xdr:to>
      <xdr:col>20</xdr:col>
      <xdr:colOff>297180</xdr:colOff>
      <xdr:row>33</xdr:row>
      <xdr:rowOff>121920</xdr:rowOff>
    </xdr:to>
    <xdr:graphicFrame macro="">
      <xdr:nvGraphicFramePr>
        <xdr:cNvPr id="2" name="Chart 1">
          <a:extLst>
            <a:ext uri="{FF2B5EF4-FFF2-40B4-BE49-F238E27FC236}">
              <a16:creationId xmlns:a16="http://schemas.microsoft.com/office/drawing/2014/main" xmlns="" id="{B2DDE0ED-EA78-4B8D-92BD-2D99EBD47A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14</xdr:row>
      <xdr:rowOff>148590</xdr:rowOff>
    </xdr:from>
    <xdr:to>
      <xdr:col>11</xdr:col>
      <xdr:colOff>304800</xdr:colOff>
      <xdr:row>27</xdr:row>
      <xdr:rowOff>148590</xdr:rowOff>
    </xdr:to>
    <xdr:graphicFrame macro="">
      <xdr:nvGraphicFramePr>
        <xdr:cNvPr id="4" name="Chart 3">
          <a:extLst>
            <a:ext uri="{FF2B5EF4-FFF2-40B4-BE49-F238E27FC236}">
              <a16:creationId xmlns:a16="http://schemas.microsoft.com/office/drawing/2014/main" xmlns="" id="{40C1125C-B986-4BFF-BA0D-A8F2803C30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236220</xdr:colOff>
      <xdr:row>10</xdr:row>
      <xdr:rowOff>80010</xdr:rowOff>
    </xdr:from>
    <xdr:to>
      <xdr:col>9</xdr:col>
      <xdr:colOff>541020</xdr:colOff>
      <xdr:row>25</xdr:row>
      <xdr:rowOff>80010</xdr:rowOff>
    </xdr:to>
    <xdr:graphicFrame macro="">
      <xdr:nvGraphicFramePr>
        <xdr:cNvPr id="2" name="Chart 1">
          <a:extLst>
            <a:ext uri="{FF2B5EF4-FFF2-40B4-BE49-F238E27FC236}">
              <a16:creationId xmlns:a16="http://schemas.microsoft.com/office/drawing/2014/main" xmlns="" id="{06E7DD53-9BE5-4E06-A0BF-7893C3A21B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380999</xdr:colOff>
      <xdr:row>6</xdr:row>
      <xdr:rowOff>84771</xdr:rowOff>
    </xdr:from>
    <xdr:to>
      <xdr:col>21</xdr:col>
      <xdr:colOff>392429</xdr:colOff>
      <xdr:row>26</xdr:row>
      <xdr:rowOff>76199</xdr:rowOff>
    </xdr:to>
    <xdr:graphicFrame macro="">
      <xdr:nvGraphicFramePr>
        <xdr:cNvPr id="2" name="Chart 1">
          <a:extLst>
            <a:ext uri="{FF2B5EF4-FFF2-40B4-BE49-F238E27FC236}">
              <a16:creationId xmlns:a16="http://schemas.microsoft.com/office/drawing/2014/main" xmlns="" id="{3147F558-A8EE-488C-8E27-5830FD0B03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16</xdr:col>
      <xdr:colOff>438148</xdr:colOff>
      <xdr:row>1</xdr:row>
      <xdr:rowOff>34291</xdr:rowOff>
    </xdr:from>
    <xdr:to>
      <xdr:col>26</xdr:col>
      <xdr:colOff>590549</xdr:colOff>
      <xdr:row>20</xdr:row>
      <xdr:rowOff>266700</xdr:rowOff>
    </xdr:to>
    <xdr:graphicFrame macro="">
      <xdr:nvGraphicFramePr>
        <xdr:cNvPr id="2" name="Chart 1">
          <a:extLst>
            <a:ext uri="{FF2B5EF4-FFF2-40B4-BE49-F238E27FC236}">
              <a16:creationId xmlns:a16="http://schemas.microsoft.com/office/drawing/2014/main" xmlns="" id="{76F2FC6A-6803-4303-B43C-8B3317D3E7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380999</xdr:colOff>
      <xdr:row>21</xdr:row>
      <xdr:rowOff>60006</xdr:rowOff>
    </xdr:from>
    <xdr:to>
      <xdr:col>27</xdr:col>
      <xdr:colOff>127634</xdr:colOff>
      <xdr:row>44</xdr:row>
      <xdr:rowOff>230504</xdr:rowOff>
    </xdr:to>
    <xdr:graphicFrame macro="">
      <xdr:nvGraphicFramePr>
        <xdr:cNvPr id="3" name="Chart 2">
          <a:extLst>
            <a:ext uri="{FF2B5EF4-FFF2-40B4-BE49-F238E27FC236}">
              <a16:creationId xmlns:a16="http://schemas.microsoft.com/office/drawing/2014/main" xmlns="" id="{CBA116D2-BC7F-429A-8A6B-F20CF4C7A8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598170</xdr:colOff>
      <xdr:row>46</xdr:row>
      <xdr:rowOff>111442</xdr:rowOff>
    </xdr:from>
    <xdr:to>
      <xdr:col>23</xdr:col>
      <xdr:colOff>293370</xdr:colOff>
      <xdr:row>60</xdr:row>
      <xdr:rowOff>10477</xdr:rowOff>
    </xdr:to>
    <xdr:graphicFrame macro="">
      <xdr:nvGraphicFramePr>
        <xdr:cNvPr id="4" name="Chart 3">
          <a:extLst>
            <a:ext uri="{FF2B5EF4-FFF2-40B4-BE49-F238E27FC236}">
              <a16:creationId xmlns:a16="http://schemas.microsoft.com/office/drawing/2014/main" xmlns="" id="{4FEBDA21-4BD8-4C05-B027-1943F3B240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17</xdr:col>
      <xdr:colOff>11430</xdr:colOff>
      <xdr:row>7</xdr:row>
      <xdr:rowOff>164782</xdr:rowOff>
    </xdr:from>
    <xdr:to>
      <xdr:col>24</xdr:col>
      <xdr:colOff>316230</xdr:colOff>
      <xdr:row>23</xdr:row>
      <xdr:rowOff>8572</xdr:rowOff>
    </xdr:to>
    <xdr:graphicFrame macro="">
      <xdr:nvGraphicFramePr>
        <xdr:cNvPr id="3" name="Chart 2">
          <a:extLst>
            <a:ext uri="{FF2B5EF4-FFF2-40B4-BE49-F238E27FC236}">
              <a16:creationId xmlns:a16="http://schemas.microsoft.com/office/drawing/2014/main" xmlns="" id="{A23E2F25-0A78-4859-9FD8-28E9AB3B7B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75247</xdr:colOff>
      <xdr:row>37</xdr:row>
      <xdr:rowOff>48577</xdr:rowOff>
    </xdr:from>
    <xdr:to>
      <xdr:col>25</xdr:col>
      <xdr:colOff>380047</xdr:colOff>
      <xdr:row>52</xdr:row>
      <xdr:rowOff>73342</xdr:rowOff>
    </xdr:to>
    <xdr:graphicFrame macro="">
      <xdr:nvGraphicFramePr>
        <xdr:cNvPr id="4" name="Chart 3">
          <a:extLst>
            <a:ext uri="{FF2B5EF4-FFF2-40B4-BE49-F238E27FC236}">
              <a16:creationId xmlns:a16="http://schemas.microsoft.com/office/drawing/2014/main" xmlns="" id="{A6FE7F37-9C70-41C3-806B-DD3AD85059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389572</xdr:colOff>
      <xdr:row>58</xdr:row>
      <xdr:rowOff>37147</xdr:rowOff>
    </xdr:from>
    <xdr:to>
      <xdr:col>26</xdr:col>
      <xdr:colOff>84772</xdr:colOff>
      <xdr:row>73</xdr:row>
      <xdr:rowOff>63817</xdr:rowOff>
    </xdr:to>
    <xdr:graphicFrame macro="">
      <xdr:nvGraphicFramePr>
        <xdr:cNvPr id="5" name="Chart 4">
          <a:extLst>
            <a:ext uri="{FF2B5EF4-FFF2-40B4-BE49-F238E27FC236}">
              <a16:creationId xmlns:a16="http://schemas.microsoft.com/office/drawing/2014/main" xmlns="" id="{0C4E4E39-423F-4748-9A00-FF35A0383B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151447</xdr:colOff>
      <xdr:row>58</xdr:row>
      <xdr:rowOff>141922</xdr:rowOff>
    </xdr:from>
    <xdr:to>
      <xdr:col>33</xdr:col>
      <xdr:colOff>456247</xdr:colOff>
      <xdr:row>73</xdr:row>
      <xdr:rowOff>168592</xdr:rowOff>
    </xdr:to>
    <xdr:graphicFrame macro="">
      <xdr:nvGraphicFramePr>
        <xdr:cNvPr id="6" name="Chart 5">
          <a:extLst>
            <a:ext uri="{FF2B5EF4-FFF2-40B4-BE49-F238E27FC236}">
              <a16:creationId xmlns:a16="http://schemas.microsoft.com/office/drawing/2014/main" xmlns="" id="{133A6C65-57E0-43E9-A8A1-7D8EA0F595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475297</xdr:colOff>
      <xdr:row>110</xdr:row>
      <xdr:rowOff>132397</xdr:rowOff>
    </xdr:from>
    <xdr:to>
      <xdr:col>26</xdr:col>
      <xdr:colOff>170497</xdr:colOff>
      <xdr:row>125</xdr:row>
      <xdr:rowOff>159067</xdr:rowOff>
    </xdr:to>
    <xdr:graphicFrame macro="">
      <xdr:nvGraphicFramePr>
        <xdr:cNvPr id="7" name="Chart 6">
          <a:extLst>
            <a:ext uri="{FF2B5EF4-FFF2-40B4-BE49-F238E27FC236}">
              <a16:creationId xmlns:a16="http://schemas.microsoft.com/office/drawing/2014/main" xmlns="" id="{BCDF1DBF-84A1-4E9A-9013-8C8751A349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ables/table1.xml><?xml version="1.0" encoding="utf-8"?>
<table xmlns="http://schemas.openxmlformats.org/spreadsheetml/2006/main" id="1" name="Table1" displayName="Table1" ref="A1:D43" totalsRowShown="0" headerRowDxfId="82">
  <autoFilter ref="A1:D43"/>
  <sortState ref="A2:D43">
    <sortCondition descending="1" ref="C1:C43"/>
  </sortState>
  <tableColumns count="4">
    <tableColumn id="1" name="Județ" dataDxfId="81"/>
    <tableColumn id="2" name="2006" dataDxfId="80"/>
    <tableColumn id="3" name="2019" dataDxfId="79"/>
    <tableColumn id="4" name="diferență" dataDxfId="78">
      <calculatedColumnFormula>SUM(Table1[[#This Row],[2006]]-Table1[[#This Row],[2019]])</calculatedColumnFormula>
    </tableColumn>
  </tableColumns>
  <tableStyleInfo name="TableStyleLight1" showFirstColumn="0" showLastColumn="0" showRowStripes="1" showColumnStripes="0"/>
</table>
</file>

<file path=xl/tables/table2.xml><?xml version="1.0" encoding="utf-8"?>
<table xmlns="http://schemas.openxmlformats.org/spreadsheetml/2006/main" id="2" name="Table2" displayName="Table2" ref="A1:O7" totalsRowShown="0" headerRowDxfId="77" dataDxfId="76">
  <autoFilter ref="A1:O7"/>
  <tableColumns count="15">
    <tableColumn id="1" name="Nivel/An" dataDxfId="75"/>
    <tableColumn id="2" name="2006" dataDxfId="74"/>
    <tableColumn id="3" name="2007" dataDxfId="73"/>
    <tableColumn id="4" name="2008" dataDxfId="72"/>
    <tableColumn id="5" name="2009" dataDxfId="71"/>
    <tableColumn id="6" name="2010" dataDxfId="70"/>
    <tableColumn id="7" name="2011" dataDxfId="69"/>
    <tableColumn id="8" name="2012" dataDxfId="68"/>
    <tableColumn id="9" name="2013" dataDxfId="67"/>
    <tableColumn id="10" name="2014" dataDxfId="66"/>
    <tableColumn id="11" name="2015" dataDxfId="65"/>
    <tableColumn id="12" name="2016" dataDxfId="64"/>
    <tableColumn id="13" name="2017" dataDxfId="63"/>
    <tableColumn id="14" name="2018" dataDxfId="62"/>
    <tableColumn id="15" name="2019" dataDxfId="61"/>
  </tableColumns>
  <tableStyleInfo name="TableStyleLight1" showFirstColumn="0" showLastColumn="0" showRowStripes="1" showColumnStripes="0"/>
</table>
</file>

<file path=xl/tables/table3.xml><?xml version="1.0" encoding="utf-8"?>
<table xmlns="http://schemas.openxmlformats.org/spreadsheetml/2006/main" id="3" name="Table24" displayName="Table24" ref="A1:O9" totalsRowShown="0" headerRowDxfId="60" dataDxfId="59">
  <autoFilter ref="A1:O9"/>
  <tableColumns count="15">
    <tableColumn id="1" name="Regiune/An" dataDxfId="58"/>
    <tableColumn id="2" name="2006" dataDxfId="57"/>
    <tableColumn id="3" name="2007" dataDxfId="56"/>
    <tableColumn id="4" name="2008" dataDxfId="55"/>
    <tableColumn id="5" name="2009" dataDxfId="54"/>
    <tableColumn id="6" name="2010" dataDxfId="53"/>
    <tableColumn id="7" name="2011" dataDxfId="52"/>
    <tableColumn id="8" name="2012" dataDxfId="51"/>
    <tableColumn id="9" name="2013" dataDxfId="50"/>
    <tableColumn id="10" name="2014" dataDxfId="49"/>
    <tableColumn id="11" name="2015" dataDxfId="48"/>
    <tableColumn id="12" name="2016" dataDxfId="47"/>
    <tableColumn id="13" name="2017" dataDxfId="46"/>
    <tableColumn id="14" name="2018" dataDxfId="45"/>
    <tableColumn id="15" name="2019" dataDxfId="44"/>
  </tableColumns>
  <tableStyleInfo name="TableStyleLight1" showFirstColumn="0" showLastColumn="0" showRowStripes="1" showColumnStripes="0"/>
</table>
</file>

<file path=xl/tables/table4.xml><?xml version="1.0" encoding="utf-8"?>
<table xmlns="http://schemas.openxmlformats.org/spreadsheetml/2006/main" id="4" name="Table25" displayName="Table25" ref="A1:O8" totalsRowShown="0" headerRowDxfId="43" dataDxfId="42">
  <autoFilter ref="A1:O8"/>
  <tableColumns count="15">
    <tableColumn id="1" name="Nivel/An" dataDxfId="41"/>
    <tableColumn id="2" name="2006" dataDxfId="40"/>
    <tableColumn id="3" name="2007" dataDxfId="39"/>
    <tableColumn id="4" name="2008" dataDxfId="38"/>
    <tableColumn id="5" name="2009" dataDxfId="37"/>
    <tableColumn id="6" name="2010" dataDxfId="36"/>
    <tableColumn id="7" name="2011" dataDxfId="35"/>
    <tableColumn id="8" name="2012" dataDxfId="34"/>
    <tableColumn id="9" name="2013" dataDxfId="33"/>
    <tableColumn id="10" name="2014" dataDxfId="32"/>
    <tableColumn id="11" name="2015" dataDxfId="31"/>
    <tableColumn id="12" name="2016" dataDxfId="30"/>
    <tableColumn id="13" name="2017" dataDxfId="29"/>
    <tableColumn id="14" name="2018" dataDxfId="28"/>
    <tableColumn id="15" name="2019" dataDxfId="27"/>
  </tableColumns>
  <tableStyleInfo name="TableStyleLight1" showFirstColumn="0" showLastColumn="0" showRowStripes="1" showColumnStripes="0"/>
</table>
</file>

<file path=xl/tables/table5.xml><?xml version="1.0" encoding="utf-8"?>
<table xmlns="http://schemas.openxmlformats.org/spreadsheetml/2006/main" id="5" name="Table5" displayName="Table5" ref="A69:N74" totalsRowShown="0" headerRowDxfId="26" dataDxfId="25">
  <autoFilter ref="A69:N74"/>
  <tableColumns count="14">
    <tableColumn id="1" name="Column1" dataDxfId="24"/>
    <tableColumn id="2" name="2006-2007" dataDxfId="23"/>
    <tableColumn id="3" name="2007-2008" dataDxfId="22"/>
    <tableColumn id="4" name="2008-2009" dataDxfId="21"/>
    <tableColumn id="5" name="2009-2010" dataDxfId="20"/>
    <tableColumn id="6" name="2010-2011" dataDxfId="19"/>
    <tableColumn id="7" name="2011-2012" dataDxfId="18"/>
    <tableColumn id="8" name="2012-2013" dataDxfId="17"/>
    <tableColumn id="9" name="2013-2014" dataDxfId="16"/>
    <tableColumn id="10" name="2014-2015" dataDxfId="15"/>
    <tableColumn id="11" name="2015-2016" dataDxfId="14"/>
    <tableColumn id="12" name="2016-2017" dataDxfId="13"/>
    <tableColumn id="13" name="2017-2018" dataDxfId="12"/>
    <tableColumn id="14" name="2018-2019" dataDxfId="11"/>
  </tableColumns>
  <tableStyleInfo name="TableStyleMedium2" showFirstColumn="0" showLastColumn="0" showRowStripes="1" showColumnStripes="0"/>
</table>
</file>

<file path=xl/tables/table6.xml><?xml version="1.0" encoding="utf-8"?>
<table xmlns="http://schemas.openxmlformats.org/spreadsheetml/2006/main" id="7" name="Table7" displayName="Table7" ref="A1:B43" totalsRowShown="0" headerRowDxfId="10">
  <autoFilter ref="A1:B43"/>
  <sortState ref="A2:B43">
    <sortCondition ref="B1:B43"/>
  </sortState>
  <tableColumns count="2">
    <tableColumn id="1" name="Județ" dataDxfId="9"/>
    <tableColumn id="2" name="Nr absolvenți" dataDxfId="8"/>
  </tableColumns>
  <tableStyleInfo name="TableStyleMedium2" showFirstColumn="0" showLastColumn="0" showRowStripes="1" showColumnStripes="0"/>
</table>
</file>

<file path=xl/tables/table7.xml><?xml version="1.0" encoding="utf-8"?>
<table xmlns="http://schemas.openxmlformats.org/spreadsheetml/2006/main" id="8" name="Table8" displayName="Table8" ref="B1:C43" totalsRowShown="0" headerRowDxfId="5">
  <autoFilter ref="B1:C43"/>
  <sortState ref="B2:C43">
    <sortCondition ref="C1:C43"/>
  </sortState>
  <tableColumns count="2">
    <tableColumn id="1" name="Județ" dataDxfId="4"/>
    <tableColumn id="2" name="Rata" dataDxfId="3"/>
  </tableColumns>
  <tableStyleInfo name="TableStyleMedium2" showFirstColumn="0" showLastColumn="0" showRowStripes="1" showColumnStripes="0"/>
</table>
</file>

<file path=xl/tables/table8.xml><?xml version="1.0" encoding="utf-8"?>
<table xmlns="http://schemas.openxmlformats.org/spreadsheetml/2006/main" id="9" name="Table810" displayName="Table810" ref="A1:B43" totalsRowShown="0" headerRowDxfId="2">
  <autoFilter ref="A1:B43"/>
  <sortState ref="A2:B43">
    <sortCondition ref="A1:A43"/>
  </sortState>
  <tableColumns count="2">
    <tableColumn id="1" name="Județ" dataDxfId="1"/>
    <tableColumn id="2" name="Rata"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drawing" Target="../drawings/drawing28.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A2" sqref="A2:A9"/>
    </sheetView>
  </sheetViews>
  <sheetFormatPr defaultRowHeight="15" x14ac:dyDescent="0.25"/>
  <sheetData>
    <row r="1" spans="1:4" x14ac:dyDescent="0.25">
      <c r="A1" s="3"/>
      <c r="B1" s="3">
        <v>2006</v>
      </c>
      <c r="C1" s="3">
        <v>2019</v>
      </c>
    </row>
    <row r="2" spans="1:4" ht="30" x14ac:dyDescent="0.25">
      <c r="A2" s="1" t="s">
        <v>0</v>
      </c>
      <c r="B2" s="2">
        <v>1102</v>
      </c>
      <c r="C2" s="2">
        <v>1016</v>
      </c>
    </row>
    <row r="3" spans="1:4" x14ac:dyDescent="0.25">
      <c r="A3" s="1" t="s">
        <v>1</v>
      </c>
      <c r="B3" s="2">
        <v>1200</v>
      </c>
      <c r="C3" s="2">
        <v>903</v>
      </c>
    </row>
    <row r="4" spans="1:4" ht="30" x14ac:dyDescent="0.25">
      <c r="A4" s="1" t="s">
        <v>2</v>
      </c>
      <c r="B4" s="2">
        <v>1360</v>
      </c>
      <c r="C4" s="2">
        <v>1092</v>
      </c>
    </row>
    <row r="5" spans="1:4" x14ac:dyDescent="0.25">
      <c r="A5" s="1" t="s">
        <v>3</v>
      </c>
      <c r="B5" s="2">
        <v>1102</v>
      </c>
      <c r="C5" s="2">
        <v>870</v>
      </c>
    </row>
    <row r="6" spans="1:4" ht="45" x14ac:dyDescent="0.25">
      <c r="A6" s="1" t="s">
        <v>4</v>
      </c>
      <c r="B6" s="2">
        <v>1341</v>
      </c>
      <c r="C6" s="2">
        <v>1013</v>
      </c>
    </row>
    <row r="7" spans="1:4" ht="45" x14ac:dyDescent="0.25">
      <c r="A7" s="1" t="s">
        <v>5</v>
      </c>
      <c r="B7" s="2">
        <v>659</v>
      </c>
      <c r="C7" s="2">
        <v>748</v>
      </c>
    </row>
    <row r="8" spans="1:4" ht="45" x14ac:dyDescent="0.25">
      <c r="A8" s="1" t="s">
        <v>6</v>
      </c>
      <c r="B8" s="2">
        <v>885</v>
      </c>
      <c r="C8" s="2">
        <v>729</v>
      </c>
    </row>
    <row r="9" spans="1:4" x14ac:dyDescent="0.25">
      <c r="A9" s="1" t="s">
        <v>7</v>
      </c>
      <c r="B9" s="2">
        <v>835</v>
      </c>
      <c r="C9" s="2">
        <v>630</v>
      </c>
    </row>
    <row r="10" spans="1:4" x14ac:dyDescent="0.25">
      <c r="B10" s="2">
        <v>8484</v>
      </c>
      <c r="C10" s="2">
        <v>7001</v>
      </c>
      <c r="D10">
        <f>SUM(B10-C10)</f>
        <v>1483</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4"/>
  <sheetViews>
    <sheetView topLeftCell="A89" workbookViewId="0">
      <selection activeCell="A105" sqref="A105:O105"/>
    </sheetView>
  </sheetViews>
  <sheetFormatPr defaultRowHeight="15" x14ac:dyDescent="0.25"/>
  <cols>
    <col min="2" max="2" width="8.85546875" customWidth="1"/>
  </cols>
  <sheetData>
    <row r="1" spans="1:31" ht="14.45" customHeight="1" x14ac:dyDescent="0.25">
      <c r="A1" s="288" t="s">
        <v>98</v>
      </c>
      <c r="B1" s="284"/>
      <c r="C1" s="284"/>
      <c r="D1" s="284"/>
      <c r="E1" s="284"/>
      <c r="F1" s="284"/>
      <c r="G1" s="284"/>
      <c r="H1" s="284"/>
      <c r="I1" s="284"/>
      <c r="J1" s="284"/>
      <c r="K1" s="284"/>
      <c r="L1" s="284"/>
      <c r="M1" s="284"/>
      <c r="N1" s="284"/>
      <c r="O1" s="284"/>
    </row>
    <row r="2" spans="1:31" x14ac:dyDescent="0.25">
      <c r="A2" s="20"/>
      <c r="B2" s="20"/>
      <c r="C2" s="20"/>
      <c r="D2" s="20"/>
      <c r="E2" s="20"/>
      <c r="F2" s="20"/>
      <c r="G2" s="20"/>
      <c r="H2" s="20"/>
      <c r="I2" s="20"/>
      <c r="J2" s="20"/>
      <c r="K2" s="23"/>
    </row>
    <row r="3" spans="1:31" x14ac:dyDescent="0.25">
      <c r="A3" s="33" t="s">
        <v>99</v>
      </c>
      <c r="B3" s="34" t="s">
        <v>155</v>
      </c>
      <c r="C3" s="32" t="s">
        <v>142</v>
      </c>
      <c r="D3" s="32" t="s">
        <v>143</v>
      </c>
      <c r="E3" s="32" t="s">
        <v>144</v>
      </c>
      <c r="F3" s="32" t="s">
        <v>145</v>
      </c>
      <c r="G3" s="32" t="s">
        <v>146</v>
      </c>
      <c r="H3" s="32" t="s">
        <v>147</v>
      </c>
      <c r="I3" s="32" t="s">
        <v>148</v>
      </c>
      <c r="J3" s="32" t="s">
        <v>149</v>
      </c>
      <c r="K3" s="32" t="s">
        <v>150</v>
      </c>
      <c r="L3" s="32" t="s">
        <v>151</v>
      </c>
      <c r="M3" s="32" t="s">
        <v>152</v>
      </c>
      <c r="N3" s="32" t="s">
        <v>153</v>
      </c>
      <c r="O3" s="32" t="s">
        <v>154</v>
      </c>
      <c r="S3" s="32" t="s">
        <v>142</v>
      </c>
      <c r="T3" s="32" t="s">
        <v>143</v>
      </c>
      <c r="U3" s="32" t="s">
        <v>144</v>
      </c>
      <c r="V3" s="32" t="s">
        <v>145</v>
      </c>
      <c r="W3" s="32" t="s">
        <v>146</v>
      </c>
      <c r="X3" s="32" t="s">
        <v>147</v>
      </c>
      <c r="Y3" s="32" t="s">
        <v>148</v>
      </c>
      <c r="Z3" s="32" t="s">
        <v>149</v>
      </c>
      <c r="AA3" s="32" t="s">
        <v>150</v>
      </c>
      <c r="AB3" s="32" t="s">
        <v>151</v>
      </c>
      <c r="AC3" s="32" t="s">
        <v>152</v>
      </c>
      <c r="AD3" s="32" t="s">
        <v>153</v>
      </c>
      <c r="AE3" s="32" t="s">
        <v>154</v>
      </c>
    </row>
    <row r="4" spans="1:31" x14ac:dyDescent="0.25">
      <c r="A4" s="287" t="s">
        <v>100</v>
      </c>
      <c r="B4" s="21" t="s">
        <v>95</v>
      </c>
      <c r="C4" s="21">
        <v>58.1</v>
      </c>
      <c r="D4" s="21">
        <v>61.8</v>
      </c>
      <c r="E4" s="21">
        <v>63.3</v>
      </c>
      <c r="F4" s="21">
        <v>63.1</v>
      </c>
      <c r="G4" s="21">
        <v>66.599999999999994</v>
      </c>
      <c r="H4" s="21">
        <v>69.099999999999994</v>
      </c>
      <c r="I4" s="21">
        <v>78.5</v>
      </c>
      <c r="J4" s="21">
        <v>75.2</v>
      </c>
      <c r="K4" s="21">
        <v>72.2</v>
      </c>
      <c r="L4" s="21">
        <v>86.1</v>
      </c>
      <c r="M4" s="21">
        <v>70.599999999999994</v>
      </c>
      <c r="N4" s="21">
        <v>68.8</v>
      </c>
      <c r="O4" s="21">
        <v>70</v>
      </c>
      <c r="R4" t="s">
        <v>100</v>
      </c>
      <c r="S4" s="21">
        <v>58.1</v>
      </c>
      <c r="T4" s="21">
        <v>61.8</v>
      </c>
      <c r="U4" s="21">
        <v>63.3</v>
      </c>
      <c r="V4" s="21">
        <v>63.1</v>
      </c>
      <c r="W4" s="21">
        <v>66.599999999999994</v>
      </c>
      <c r="X4" s="21">
        <v>69.099999999999994</v>
      </c>
      <c r="Y4" s="21">
        <v>78.5</v>
      </c>
      <c r="Z4" s="21">
        <v>75.2</v>
      </c>
      <c r="AA4" s="21">
        <v>72.2</v>
      </c>
      <c r="AB4" s="21">
        <v>86.1</v>
      </c>
      <c r="AC4" s="21">
        <v>70.599999999999994</v>
      </c>
      <c r="AD4" s="21">
        <v>68.8</v>
      </c>
      <c r="AE4" s="21">
        <v>70</v>
      </c>
    </row>
    <row r="5" spans="1:31" x14ac:dyDescent="0.25">
      <c r="A5" s="286"/>
      <c r="B5" s="24" t="s">
        <v>75</v>
      </c>
      <c r="C5" s="20">
        <v>62.7</v>
      </c>
      <c r="D5" s="20">
        <v>67.7</v>
      </c>
      <c r="E5" s="20">
        <v>68.2</v>
      </c>
      <c r="F5" s="20">
        <v>66.3</v>
      </c>
      <c r="G5" s="20">
        <v>70.5</v>
      </c>
      <c r="H5" s="20">
        <v>74.8</v>
      </c>
      <c r="I5" s="20">
        <v>86.2</v>
      </c>
      <c r="J5" s="20">
        <v>81.599999999999994</v>
      </c>
      <c r="K5" s="20">
        <v>80.2</v>
      </c>
      <c r="L5" s="20">
        <v>95.4</v>
      </c>
      <c r="M5" s="20">
        <v>75.7</v>
      </c>
      <c r="N5" s="20">
        <v>73.8</v>
      </c>
      <c r="O5" s="20">
        <v>75</v>
      </c>
      <c r="R5" t="s">
        <v>101</v>
      </c>
      <c r="S5" s="21">
        <v>76.7</v>
      </c>
      <c r="T5" s="21">
        <v>79.5</v>
      </c>
      <c r="U5" s="21">
        <v>79.5</v>
      </c>
      <c r="V5" s="21">
        <v>79.599999999999994</v>
      </c>
      <c r="W5" s="21">
        <v>77.8</v>
      </c>
      <c r="X5" s="21">
        <v>78</v>
      </c>
      <c r="Y5" s="21">
        <v>83.6</v>
      </c>
      <c r="Z5" s="21">
        <v>83.7</v>
      </c>
      <c r="AA5" s="21">
        <v>84.6</v>
      </c>
      <c r="AB5" s="21">
        <v>83.8</v>
      </c>
      <c r="AC5" s="21">
        <v>88.5</v>
      </c>
      <c r="AD5" s="21">
        <v>83.6</v>
      </c>
      <c r="AE5" s="21">
        <v>80.7</v>
      </c>
    </row>
    <row r="6" spans="1:31" x14ac:dyDescent="0.25">
      <c r="A6" s="286"/>
      <c r="B6" s="24" t="s">
        <v>76</v>
      </c>
      <c r="C6" s="20">
        <v>53.7</v>
      </c>
      <c r="D6" s="20">
        <v>55.8</v>
      </c>
      <c r="E6" s="20">
        <v>57.8</v>
      </c>
      <c r="F6" s="20">
        <v>59.3</v>
      </c>
      <c r="G6" s="20">
        <v>62</v>
      </c>
      <c r="H6" s="20">
        <v>62.3</v>
      </c>
      <c r="I6" s="20">
        <v>69.5</v>
      </c>
      <c r="J6" s="20">
        <v>67.400000000000006</v>
      </c>
      <c r="K6" s="20">
        <v>63.4</v>
      </c>
      <c r="L6" s="20">
        <v>75.900000000000006</v>
      </c>
      <c r="M6" s="20">
        <v>64.8</v>
      </c>
      <c r="N6" s="20">
        <v>62.8</v>
      </c>
      <c r="O6" s="20">
        <v>63.9</v>
      </c>
      <c r="R6" t="s">
        <v>102</v>
      </c>
      <c r="S6" s="21">
        <v>85.4</v>
      </c>
      <c r="T6" s="21">
        <v>86.2</v>
      </c>
      <c r="U6" s="21">
        <v>86.8</v>
      </c>
      <c r="V6" s="21">
        <v>87</v>
      </c>
      <c r="W6" s="21">
        <v>86.7</v>
      </c>
      <c r="X6" s="21">
        <v>83.7</v>
      </c>
      <c r="Y6" s="21">
        <v>89.3</v>
      </c>
      <c r="Z6" s="21">
        <v>88</v>
      </c>
      <c r="AA6" s="21">
        <v>88.6</v>
      </c>
      <c r="AB6" s="21">
        <v>87</v>
      </c>
      <c r="AC6" s="21">
        <v>85.2</v>
      </c>
      <c r="AD6" s="21">
        <v>91.5</v>
      </c>
      <c r="AE6" s="21">
        <v>87.2</v>
      </c>
    </row>
    <row r="7" spans="1:31" x14ac:dyDescent="0.25">
      <c r="A7" s="286"/>
      <c r="B7" s="24" t="s">
        <v>82</v>
      </c>
      <c r="C7" s="25">
        <v>59.4</v>
      </c>
      <c r="D7" s="25">
        <v>63</v>
      </c>
      <c r="E7" s="25">
        <v>64.400000000000006</v>
      </c>
      <c r="F7" s="25">
        <v>64.5</v>
      </c>
      <c r="G7" s="25">
        <v>67.900000000000006</v>
      </c>
      <c r="H7" s="25">
        <v>70.3</v>
      </c>
      <c r="I7" s="25">
        <v>80.3</v>
      </c>
      <c r="J7" s="25">
        <v>76.5</v>
      </c>
      <c r="K7" s="25">
        <v>73.3</v>
      </c>
      <c r="L7" s="25">
        <v>87.2</v>
      </c>
      <c r="M7" s="25">
        <v>71.400000000000006</v>
      </c>
      <c r="N7" s="25">
        <v>69.599999999999994</v>
      </c>
      <c r="O7" s="25">
        <v>70.5</v>
      </c>
      <c r="R7" t="s">
        <v>103</v>
      </c>
      <c r="S7" s="21">
        <v>78.2</v>
      </c>
      <c r="T7" s="21">
        <v>77.2</v>
      </c>
      <c r="U7" s="21">
        <v>76.599999999999994</v>
      </c>
      <c r="V7" s="21">
        <v>78.900000000000006</v>
      </c>
      <c r="W7" s="21">
        <v>78.400000000000006</v>
      </c>
      <c r="X7" s="21">
        <v>76.7</v>
      </c>
      <c r="Y7" s="21">
        <v>17.8</v>
      </c>
      <c r="Z7" s="21">
        <v>14.9</v>
      </c>
      <c r="AA7" s="21">
        <v>13.5</v>
      </c>
      <c r="AB7" s="21">
        <v>14.4</v>
      </c>
      <c r="AC7" s="21">
        <v>13.9</v>
      </c>
      <c r="AD7" s="21">
        <v>15.4</v>
      </c>
      <c r="AE7" s="21">
        <v>16.5</v>
      </c>
    </row>
    <row r="8" spans="1:31" ht="25.5" x14ac:dyDescent="0.25">
      <c r="A8" s="286"/>
      <c r="B8" s="24" t="s">
        <v>81</v>
      </c>
      <c r="C8" s="20">
        <v>56.9</v>
      </c>
      <c r="D8" s="20">
        <v>60.6</v>
      </c>
      <c r="E8" s="20">
        <v>62.3</v>
      </c>
      <c r="F8" s="20">
        <v>61.7</v>
      </c>
      <c r="G8" s="20">
        <v>65.400000000000006</v>
      </c>
      <c r="H8" s="20">
        <v>67.900000000000006</v>
      </c>
      <c r="I8" s="20">
        <v>76.900000000000006</v>
      </c>
      <c r="J8" s="20">
        <v>74.099999999999994</v>
      </c>
      <c r="K8" s="20">
        <v>71.099999999999994</v>
      </c>
      <c r="L8" s="20">
        <v>85.1</v>
      </c>
      <c r="M8" s="20">
        <v>69.900000000000006</v>
      </c>
      <c r="N8" s="20">
        <v>68</v>
      </c>
      <c r="O8" s="20">
        <v>69.5</v>
      </c>
    </row>
    <row r="9" spans="1:31" x14ac:dyDescent="0.25">
      <c r="A9" s="287" t="s">
        <v>101</v>
      </c>
      <c r="B9" s="21" t="s">
        <v>95</v>
      </c>
      <c r="C9" s="21">
        <v>76.7</v>
      </c>
      <c r="D9" s="21">
        <v>79.5</v>
      </c>
      <c r="E9" s="21">
        <v>79.5</v>
      </c>
      <c r="F9" s="21">
        <v>79.599999999999994</v>
      </c>
      <c r="G9" s="21">
        <v>77.8</v>
      </c>
      <c r="H9" s="21">
        <v>78</v>
      </c>
      <c r="I9" s="21">
        <v>83.6</v>
      </c>
      <c r="J9" s="21">
        <v>83.7</v>
      </c>
      <c r="K9" s="21">
        <v>84.6</v>
      </c>
      <c r="L9" s="21">
        <v>83.8</v>
      </c>
      <c r="M9" s="21">
        <v>88.5</v>
      </c>
      <c r="N9" s="21">
        <v>83.6</v>
      </c>
      <c r="O9" s="21">
        <v>80.7</v>
      </c>
    </row>
    <row r="10" spans="1:31" x14ac:dyDescent="0.25">
      <c r="A10" s="286"/>
      <c r="B10" s="24" t="s">
        <v>75</v>
      </c>
      <c r="C10" s="20">
        <v>77.400000000000006</v>
      </c>
      <c r="D10" s="20">
        <v>81.3</v>
      </c>
      <c r="E10" s="20">
        <v>81.8</v>
      </c>
      <c r="F10" s="20">
        <v>80</v>
      </c>
      <c r="G10" s="20">
        <v>77.099999999999994</v>
      </c>
      <c r="H10" s="20">
        <v>77.5</v>
      </c>
      <c r="I10" s="20">
        <v>84.7</v>
      </c>
      <c r="J10" s="20">
        <v>86.3</v>
      </c>
      <c r="K10" s="20">
        <v>92</v>
      </c>
      <c r="L10" s="20">
        <v>89.5</v>
      </c>
      <c r="M10" s="20">
        <v>93.3</v>
      </c>
      <c r="N10" s="20">
        <v>88.3</v>
      </c>
      <c r="O10" s="20">
        <v>84.6</v>
      </c>
    </row>
    <row r="11" spans="1:31" x14ac:dyDescent="0.25">
      <c r="A11" s="286"/>
      <c r="B11" s="24" t="s">
        <v>76</v>
      </c>
      <c r="C11" s="20">
        <v>76</v>
      </c>
      <c r="D11" s="20">
        <v>77.8</v>
      </c>
      <c r="E11" s="20">
        <v>77.2</v>
      </c>
      <c r="F11" s="20">
        <v>79.099999999999994</v>
      </c>
      <c r="G11" s="20">
        <v>78.599999999999994</v>
      </c>
      <c r="H11" s="20">
        <v>78.599999999999994</v>
      </c>
      <c r="I11" s="20">
        <v>82.2</v>
      </c>
      <c r="J11" s="20">
        <v>80.7</v>
      </c>
      <c r="K11" s="20">
        <v>76.5</v>
      </c>
      <c r="L11" s="20">
        <v>77.5</v>
      </c>
      <c r="M11" s="20">
        <v>83.2</v>
      </c>
      <c r="N11" s="20">
        <v>78.099999999999994</v>
      </c>
      <c r="O11" s="20">
        <v>76.099999999999994</v>
      </c>
    </row>
    <row r="12" spans="1:31" x14ac:dyDescent="0.25">
      <c r="A12" s="286"/>
      <c r="B12" s="24" t="s">
        <v>82</v>
      </c>
      <c r="C12" s="25">
        <v>78.2</v>
      </c>
      <c r="D12" s="25">
        <v>79.8</v>
      </c>
      <c r="E12" s="25">
        <v>80.3</v>
      </c>
      <c r="F12" s="25">
        <v>80.3</v>
      </c>
      <c r="G12" s="25">
        <v>78.5</v>
      </c>
      <c r="H12" s="25">
        <v>78.599999999999994</v>
      </c>
      <c r="I12" s="25">
        <v>83.6</v>
      </c>
      <c r="J12" s="25">
        <v>84.2</v>
      </c>
      <c r="K12" s="25">
        <v>85</v>
      </c>
      <c r="L12" s="25">
        <v>84</v>
      </c>
      <c r="M12" s="25">
        <v>89</v>
      </c>
      <c r="N12" s="25">
        <v>83.8</v>
      </c>
      <c r="O12" s="25">
        <v>81.400000000000006</v>
      </c>
    </row>
    <row r="13" spans="1:31" ht="25.5" x14ac:dyDescent="0.25">
      <c r="A13" s="286"/>
      <c r="B13" s="24" t="s">
        <v>81</v>
      </c>
      <c r="C13" s="20">
        <v>75.400000000000006</v>
      </c>
      <c r="D13" s="20">
        <v>79.2</v>
      </c>
      <c r="E13" s="20">
        <v>78.8</v>
      </c>
      <c r="F13" s="20">
        <v>79</v>
      </c>
      <c r="G13" s="20">
        <v>77.2</v>
      </c>
      <c r="H13" s="20">
        <v>77.5</v>
      </c>
      <c r="I13" s="20">
        <v>83.6</v>
      </c>
      <c r="J13" s="20">
        <v>83.3</v>
      </c>
      <c r="K13" s="20">
        <v>84.2</v>
      </c>
      <c r="L13" s="20">
        <v>83.6</v>
      </c>
      <c r="M13" s="20">
        <v>88</v>
      </c>
      <c r="N13" s="20">
        <v>83.3</v>
      </c>
      <c r="O13" s="20">
        <v>80.099999999999994</v>
      </c>
    </row>
    <row r="14" spans="1:31" x14ac:dyDescent="0.25">
      <c r="A14" s="287" t="s">
        <v>102</v>
      </c>
      <c r="B14" s="21" t="s">
        <v>95</v>
      </c>
      <c r="C14" s="21">
        <v>85.4</v>
      </c>
      <c r="D14" s="21">
        <v>86.2</v>
      </c>
      <c r="E14" s="21">
        <v>86.8</v>
      </c>
      <c r="F14" s="21">
        <v>87</v>
      </c>
      <c r="G14" s="21">
        <v>86.7</v>
      </c>
      <c r="H14" s="21">
        <v>83.7</v>
      </c>
      <c r="I14" s="21">
        <v>89.3</v>
      </c>
      <c r="J14" s="21">
        <v>88</v>
      </c>
      <c r="K14" s="21">
        <v>88.6</v>
      </c>
      <c r="L14" s="21">
        <v>87</v>
      </c>
      <c r="M14" s="21">
        <v>85.2</v>
      </c>
      <c r="N14" s="21">
        <v>91.5</v>
      </c>
      <c r="O14" s="21">
        <v>87.2</v>
      </c>
    </row>
    <row r="15" spans="1:31" x14ac:dyDescent="0.25">
      <c r="A15" s="286"/>
      <c r="B15" s="24" t="s">
        <v>75</v>
      </c>
      <c r="C15" s="20">
        <v>86.1</v>
      </c>
      <c r="D15" s="20">
        <v>87.2</v>
      </c>
      <c r="E15" s="20">
        <v>87.8</v>
      </c>
      <c r="F15" s="20">
        <v>88.3</v>
      </c>
      <c r="G15" s="20">
        <v>86.5</v>
      </c>
      <c r="H15" s="20">
        <v>83.5</v>
      </c>
      <c r="I15" s="20">
        <v>90.7</v>
      </c>
      <c r="J15" s="20">
        <v>89.2</v>
      </c>
      <c r="K15" s="20">
        <v>95.3</v>
      </c>
      <c r="L15" s="20">
        <v>93.8</v>
      </c>
      <c r="M15" s="20">
        <v>90.2</v>
      </c>
      <c r="N15" s="20">
        <v>96.9</v>
      </c>
      <c r="O15" s="20">
        <v>91.8</v>
      </c>
    </row>
    <row r="16" spans="1:31" x14ac:dyDescent="0.25">
      <c r="A16" s="286"/>
      <c r="B16" s="24" t="s">
        <v>76</v>
      </c>
      <c r="C16" s="20">
        <v>84.8</v>
      </c>
      <c r="D16" s="20">
        <v>85.3</v>
      </c>
      <c r="E16" s="20">
        <v>85.8</v>
      </c>
      <c r="F16" s="20">
        <v>85.7</v>
      </c>
      <c r="G16" s="20">
        <v>87</v>
      </c>
      <c r="H16" s="20">
        <v>84</v>
      </c>
      <c r="I16" s="20">
        <v>87.8</v>
      </c>
      <c r="J16" s="20">
        <v>86.6</v>
      </c>
      <c r="K16" s="20">
        <v>81.099999999999994</v>
      </c>
      <c r="L16" s="20">
        <v>79.5</v>
      </c>
      <c r="M16" s="20">
        <v>79.7</v>
      </c>
      <c r="N16" s="20">
        <v>85.4</v>
      </c>
      <c r="O16" s="20">
        <v>81.8</v>
      </c>
    </row>
    <row r="17" spans="1:32" x14ac:dyDescent="0.25">
      <c r="A17" s="286"/>
      <c r="B17" s="24" t="s">
        <v>82</v>
      </c>
      <c r="C17" s="25">
        <v>85.8</v>
      </c>
      <c r="D17" s="25">
        <v>87.4</v>
      </c>
      <c r="E17" s="25">
        <v>87.4</v>
      </c>
      <c r="F17" s="25">
        <v>87.5</v>
      </c>
      <c r="G17" s="25">
        <v>87.1</v>
      </c>
      <c r="H17" s="25">
        <v>84.6</v>
      </c>
      <c r="I17" s="25">
        <v>89.3</v>
      </c>
      <c r="J17" s="25">
        <v>87.9</v>
      </c>
      <c r="K17" s="25">
        <v>88.2</v>
      </c>
      <c r="L17" s="25">
        <v>86.9</v>
      </c>
      <c r="M17" s="25">
        <v>84.7</v>
      </c>
      <c r="N17" s="25">
        <v>91.4</v>
      </c>
      <c r="O17" s="25">
        <v>86.5</v>
      </c>
    </row>
    <row r="18" spans="1:32" ht="25.5" x14ac:dyDescent="0.25">
      <c r="A18" s="286"/>
      <c r="B18" s="24" t="s">
        <v>81</v>
      </c>
      <c r="C18" s="20">
        <v>85.1</v>
      </c>
      <c r="D18" s="20">
        <v>85.1</v>
      </c>
      <c r="E18" s="20">
        <v>86.2</v>
      </c>
      <c r="F18" s="20">
        <v>86.5</v>
      </c>
      <c r="G18" s="20">
        <v>86.4</v>
      </c>
      <c r="H18" s="20">
        <v>82.9</v>
      </c>
      <c r="I18" s="20">
        <v>89.4</v>
      </c>
      <c r="J18" s="20">
        <v>88.1</v>
      </c>
      <c r="K18" s="20">
        <v>88.7</v>
      </c>
      <c r="L18" s="20">
        <v>87</v>
      </c>
      <c r="M18" s="20">
        <v>85.7</v>
      </c>
      <c r="N18" s="20">
        <v>91.5</v>
      </c>
      <c r="O18" s="20">
        <v>87.8</v>
      </c>
    </row>
    <row r="19" spans="1:32" x14ac:dyDescent="0.25">
      <c r="A19" s="287" t="s">
        <v>103</v>
      </c>
      <c r="B19" s="21" t="s">
        <v>95</v>
      </c>
      <c r="C19" s="21">
        <v>78.2</v>
      </c>
      <c r="D19" s="21">
        <v>77.2</v>
      </c>
      <c r="E19" s="21">
        <v>76.599999999999994</v>
      </c>
      <c r="F19" s="21">
        <v>78.900000000000006</v>
      </c>
      <c r="G19" s="21">
        <v>78.400000000000006</v>
      </c>
      <c r="H19" s="21">
        <v>76.7</v>
      </c>
      <c r="I19" s="21">
        <v>17.8</v>
      </c>
      <c r="J19" s="21">
        <v>14.9</v>
      </c>
      <c r="K19" s="21">
        <v>13.5</v>
      </c>
      <c r="L19" s="21">
        <v>14.4</v>
      </c>
      <c r="M19" s="21">
        <v>13.9</v>
      </c>
      <c r="N19" s="21">
        <v>15.4</v>
      </c>
      <c r="O19" s="21">
        <v>16.5</v>
      </c>
    </row>
    <row r="20" spans="1:32" x14ac:dyDescent="0.25">
      <c r="A20" s="286"/>
      <c r="B20" s="24" t="s">
        <v>75</v>
      </c>
      <c r="C20" s="20">
        <v>84.7</v>
      </c>
      <c r="D20" s="20">
        <v>85.2</v>
      </c>
      <c r="E20" s="20">
        <v>83.1</v>
      </c>
      <c r="F20" s="20">
        <v>84.3</v>
      </c>
      <c r="G20" s="20">
        <v>84.1</v>
      </c>
      <c r="H20" s="20">
        <v>82.2</v>
      </c>
      <c r="I20" s="20">
        <v>16.5</v>
      </c>
      <c r="J20" s="20">
        <v>13.6</v>
      </c>
      <c r="K20" s="20">
        <v>12.1</v>
      </c>
      <c r="L20" s="20">
        <v>13.6</v>
      </c>
      <c r="M20" s="20">
        <v>13.8</v>
      </c>
      <c r="N20" s="20">
        <v>15.7</v>
      </c>
      <c r="O20" s="20">
        <v>16.600000000000001</v>
      </c>
    </row>
    <row r="21" spans="1:32" x14ac:dyDescent="0.25">
      <c r="A21" s="286"/>
      <c r="B21" s="24" t="s">
        <v>76</v>
      </c>
      <c r="C21" s="20">
        <v>72.599999999999994</v>
      </c>
      <c r="D21" s="20">
        <v>70.2</v>
      </c>
      <c r="E21" s="20">
        <v>70.7</v>
      </c>
      <c r="F21" s="20">
        <v>73.7</v>
      </c>
      <c r="G21" s="20">
        <v>72.8</v>
      </c>
      <c r="H21" s="20">
        <v>70.900000000000006</v>
      </c>
      <c r="I21" s="20">
        <v>19.3</v>
      </c>
      <c r="J21" s="20">
        <v>16.3</v>
      </c>
      <c r="K21" s="20">
        <v>14.8</v>
      </c>
      <c r="L21" s="20">
        <v>15.2</v>
      </c>
      <c r="M21" s="20">
        <v>14</v>
      </c>
      <c r="N21" s="20">
        <v>15.2</v>
      </c>
      <c r="O21" s="20">
        <v>16.399999999999999</v>
      </c>
    </row>
    <row r="22" spans="1:32" x14ac:dyDescent="0.25">
      <c r="A22" s="286"/>
      <c r="B22" s="24" t="s">
        <v>82</v>
      </c>
      <c r="C22" s="25">
        <v>77.7</v>
      </c>
      <c r="D22" s="25">
        <v>76.599999999999994</v>
      </c>
      <c r="E22" s="25">
        <v>76.5</v>
      </c>
      <c r="F22" s="25">
        <v>78</v>
      </c>
      <c r="G22" s="25">
        <v>77.900000000000006</v>
      </c>
      <c r="H22" s="25">
        <v>76.2</v>
      </c>
      <c r="I22" s="25">
        <v>17.3</v>
      </c>
      <c r="J22" s="25">
        <v>14.1</v>
      </c>
      <c r="K22" s="25">
        <v>12.5</v>
      </c>
      <c r="L22" s="25">
        <v>13.3</v>
      </c>
      <c r="M22" s="25">
        <v>12.5</v>
      </c>
      <c r="N22" s="25">
        <v>14.1</v>
      </c>
      <c r="O22" s="25">
        <v>15.2</v>
      </c>
    </row>
    <row r="23" spans="1:32" ht="25.5" x14ac:dyDescent="0.25">
      <c r="A23" s="286"/>
      <c r="B23" s="24" t="s">
        <v>81</v>
      </c>
      <c r="C23" s="20">
        <v>78.7</v>
      </c>
      <c r="D23" s="20">
        <v>77.8</v>
      </c>
      <c r="E23" s="20">
        <v>76.7</v>
      </c>
      <c r="F23" s="20">
        <v>79.7</v>
      </c>
      <c r="G23" s="20">
        <v>78.900000000000006</v>
      </c>
      <c r="H23" s="20">
        <v>77.2</v>
      </c>
      <c r="I23" s="20">
        <v>18.3</v>
      </c>
      <c r="J23" s="20">
        <v>15.5</v>
      </c>
      <c r="K23" s="20">
        <v>14.4</v>
      </c>
      <c r="L23" s="20">
        <v>15.4</v>
      </c>
      <c r="M23" s="20">
        <v>15.2</v>
      </c>
      <c r="N23" s="20">
        <v>16.7</v>
      </c>
      <c r="O23" s="20">
        <v>17.8</v>
      </c>
    </row>
    <row r="25" spans="1:32" ht="14.45" customHeight="1" x14ac:dyDescent="0.25">
      <c r="A25" s="288" t="s">
        <v>110</v>
      </c>
      <c r="B25" s="284"/>
      <c r="C25" s="284"/>
      <c r="D25" s="284"/>
      <c r="E25" s="284"/>
      <c r="F25" s="284"/>
      <c r="G25" s="284"/>
      <c r="H25" s="284"/>
      <c r="I25" s="284"/>
      <c r="J25" s="284"/>
      <c r="K25" s="284"/>
      <c r="L25" s="284"/>
      <c r="M25" s="284"/>
      <c r="N25" s="284"/>
      <c r="O25" s="284"/>
    </row>
    <row r="26" spans="1:32" x14ac:dyDescent="0.25">
      <c r="A26" s="20"/>
      <c r="B26" s="20"/>
      <c r="C26" s="20"/>
      <c r="D26" s="20"/>
      <c r="E26" s="20"/>
      <c r="F26" s="20"/>
      <c r="G26" s="20"/>
      <c r="H26" s="20"/>
      <c r="I26" s="20"/>
      <c r="J26" s="20"/>
      <c r="K26" s="23"/>
    </row>
    <row r="27" spans="1:32" x14ac:dyDescent="0.25">
      <c r="A27" s="33" t="s">
        <v>99</v>
      </c>
      <c r="B27" s="34" t="s">
        <v>155</v>
      </c>
      <c r="C27" s="32" t="s">
        <v>142</v>
      </c>
      <c r="D27" s="32" t="s">
        <v>143</v>
      </c>
      <c r="E27" s="32" t="s">
        <v>144</v>
      </c>
      <c r="F27" s="32" t="s">
        <v>145</v>
      </c>
      <c r="G27" s="32" t="s">
        <v>146</v>
      </c>
      <c r="H27" s="32" t="s">
        <v>147</v>
      </c>
      <c r="I27" s="32" t="s">
        <v>148</v>
      </c>
      <c r="J27" s="32" t="s">
        <v>149</v>
      </c>
      <c r="K27" s="32" t="s">
        <v>150</v>
      </c>
      <c r="L27" s="32" t="s">
        <v>151</v>
      </c>
      <c r="M27" s="32" t="s">
        <v>152</v>
      </c>
      <c r="N27" s="32" t="s">
        <v>153</v>
      </c>
      <c r="O27" s="32" t="s">
        <v>154</v>
      </c>
      <c r="S27" s="32" t="s">
        <v>142</v>
      </c>
      <c r="T27" s="32" t="s">
        <v>143</v>
      </c>
      <c r="U27" s="32" t="s">
        <v>144</v>
      </c>
      <c r="V27" s="32" t="s">
        <v>145</v>
      </c>
      <c r="W27" s="32" t="s">
        <v>146</v>
      </c>
      <c r="X27" s="32" t="s">
        <v>147</v>
      </c>
      <c r="Y27" s="32" t="s">
        <v>148</v>
      </c>
      <c r="Z27" s="32" t="s">
        <v>149</v>
      </c>
      <c r="AA27" s="32" t="s">
        <v>150</v>
      </c>
      <c r="AB27" s="32" t="s">
        <v>151</v>
      </c>
      <c r="AC27" s="32" t="s">
        <v>152</v>
      </c>
      <c r="AD27" s="32" t="s">
        <v>153</v>
      </c>
      <c r="AE27" s="32" t="s">
        <v>154</v>
      </c>
    </row>
    <row r="28" spans="1:32" x14ac:dyDescent="0.25">
      <c r="A28" s="287" t="s">
        <v>103</v>
      </c>
      <c r="B28" s="19" t="s">
        <v>95</v>
      </c>
      <c r="C28" s="21">
        <v>23.5</v>
      </c>
      <c r="D28" s="21">
        <v>22.2</v>
      </c>
      <c r="E28" s="21">
        <v>21.4</v>
      </c>
      <c r="F28" s="19">
        <v>20.100000000000001</v>
      </c>
      <c r="G28" s="19">
        <v>19</v>
      </c>
      <c r="H28" s="19">
        <v>19.899999999999999</v>
      </c>
      <c r="I28" s="19">
        <v>73.099999999999994</v>
      </c>
      <c r="J28" s="19">
        <v>81.2</v>
      </c>
      <c r="K28" s="19">
        <v>85.8</v>
      </c>
      <c r="L28" s="19">
        <v>82.2</v>
      </c>
      <c r="M28" s="19">
        <v>81.400000000000006</v>
      </c>
      <c r="N28" s="19">
        <v>79.400000000000006</v>
      </c>
      <c r="O28" s="21">
        <v>83.4</v>
      </c>
      <c r="R28" t="s">
        <v>103</v>
      </c>
      <c r="S28" s="21">
        <v>23.5</v>
      </c>
      <c r="T28" s="21">
        <v>22.2</v>
      </c>
      <c r="U28" s="21">
        <v>21.4</v>
      </c>
      <c r="V28" s="21">
        <v>20.100000000000001</v>
      </c>
      <c r="W28" s="21">
        <v>19</v>
      </c>
      <c r="X28" s="21">
        <v>19.899999999999999</v>
      </c>
      <c r="Y28" s="21">
        <v>73.099999999999994</v>
      </c>
      <c r="Z28" s="21">
        <v>81.2</v>
      </c>
      <c r="AA28" s="21">
        <v>85.8</v>
      </c>
      <c r="AB28" s="21">
        <v>82.2</v>
      </c>
      <c r="AC28" s="21">
        <v>81.400000000000006</v>
      </c>
      <c r="AD28" s="21">
        <v>79.400000000000006</v>
      </c>
      <c r="AE28" s="21">
        <v>83.4</v>
      </c>
    </row>
    <row r="29" spans="1:32" x14ac:dyDescent="0.25">
      <c r="A29" s="286"/>
      <c r="B29" s="18" t="s">
        <v>75</v>
      </c>
      <c r="C29" s="20">
        <v>22.7</v>
      </c>
      <c r="D29" s="20">
        <v>21.3</v>
      </c>
      <c r="E29" s="20">
        <v>20.8</v>
      </c>
      <c r="F29" s="20">
        <v>19.3</v>
      </c>
      <c r="G29" s="20">
        <v>18.2</v>
      </c>
      <c r="H29" s="20">
        <v>19.399999999999999</v>
      </c>
      <c r="I29" s="20">
        <v>73.900000000000006</v>
      </c>
      <c r="J29" s="20">
        <v>83.3</v>
      </c>
      <c r="K29" s="20">
        <v>95.4</v>
      </c>
      <c r="L29" s="20">
        <v>92.3</v>
      </c>
      <c r="M29" s="20">
        <v>91.7</v>
      </c>
      <c r="N29" s="20">
        <v>88.5</v>
      </c>
      <c r="O29" s="20">
        <v>92.6</v>
      </c>
      <c r="R29" t="s">
        <v>111</v>
      </c>
      <c r="S29" s="21">
        <v>90.4</v>
      </c>
      <c r="T29" s="21">
        <v>89.8</v>
      </c>
      <c r="U29" s="21">
        <v>90.4</v>
      </c>
      <c r="V29" s="21">
        <v>89.9</v>
      </c>
      <c r="W29" s="21">
        <v>90</v>
      </c>
      <c r="X29" s="21">
        <v>88.3</v>
      </c>
      <c r="Y29" s="21">
        <v>91.5</v>
      </c>
      <c r="Z29" s="21">
        <v>86.3</v>
      </c>
      <c r="AA29" s="21">
        <v>87.7</v>
      </c>
      <c r="AB29" s="21">
        <v>90.6</v>
      </c>
      <c r="AC29" s="21">
        <v>88.6</v>
      </c>
      <c r="AD29" s="21">
        <v>87.4</v>
      </c>
      <c r="AE29" s="21">
        <v>86.7</v>
      </c>
      <c r="AF29">
        <f>SUM(S29-AE29)</f>
        <v>3.7000000000000028</v>
      </c>
    </row>
    <row r="30" spans="1:32" x14ac:dyDescent="0.25">
      <c r="A30" s="286"/>
      <c r="B30" s="18" t="s">
        <v>76</v>
      </c>
      <c r="C30" s="20">
        <v>24.1</v>
      </c>
      <c r="D30" s="20">
        <v>23</v>
      </c>
      <c r="E30" s="20">
        <v>21.9</v>
      </c>
      <c r="F30" s="20">
        <v>20.9</v>
      </c>
      <c r="G30" s="20">
        <v>19.899999999999999</v>
      </c>
      <c r="H30" s="20">
        <v>20.5</v>
      </c>
      <c r="I30" s="20">
        <v>72.2</v>
      </c>
      <c r="J30" s="20">
        <v>78.8</v>
      </c>
      <c r="K30" s="20">
        <v>75.8</v>
      </c>
      <c r="L30" s="20">
        <v>71.7</v>
      </c>
      <c r="M30" s="20">
        <v>70.2</v>
      </c>
      <c r="N30" s="20">
        <v>69.599999999999994</v>
      </c>
      <c r="O30" s="20">
        <v>73.3</v>
      </c>
      <c r="P30">
        <f>SUM(O29-O30)</f>
        <v>19.299999999999997</v>
      </c>
      <c r="Q30">
        <f>SUM(C29-C30)</f>
        <v>-1.4000000000000021</v>
      </c>
      <c r="R30" t="s">
        <v>112</v>
      </c>
      <c r="S30" s="21">
        <v>95.2</v>
      </c>
      <c r="T30" s="21">
        <v>94.4</v>
      </c>
      <c r="U30" s="21">
        <v>93.9</v>
      </c>
      <c r="V30" s="21">
        <v>93.9</v>
      </c>
      <c r="W30" s="21">
        <v>93.9</v>
      </c>
      <c r="X30" s="21">
        <v>93.8</v>
      </c>
      <c r="Y30" s="21">
        <v>92.5</v>
      </c>
      <c r="Z30" s="21">
        <v>92.2</v>
      </c>
      <c r="AA30" s="21">
        <v>87.8</v>
      </c>
      <c r="AB30" s="21">
        <v>90.8</v>
      </c>
      <c r="AC30" s="21">
        <v>91.1</v>
      </c>
      <c r="AD30" s="21">
        <v>90.2</v>
      </c>
      <c r="AE30" s="21">
        <v>89</v>
      </c>
      <c r="AF30" s="22">
        <f t="shared" ref="AF30:AF36" si="0">SUM(S30-AE30)</f>
        <v>6.2000000000000028</v>
      </c>
    </row>
    <row r="31" spans="1:32" x14ac:dyDescent="0.25">
      <c r="A31" s="286"/>
      <c r="B31" s="18" t="s">
        <v>82</v>
      </c>
      <c r="C31" s="25">
        <v>24.6</v>
      </c>
      <c r="D31" s="25">
        <v>23.2</v>
      </c>
      <c r="E31" s="25">
        <v>22.5</v>
      </c>
      <c r="F31" s="25">
        <v>21.1</v>
      </c>
      <c r="G31" s="25">
        <v>20</v>
      </c>
      <c r="H31" s="25">
        <v>21</v>
      </c>
      <c r="I31" s="25">
        <v>74.099999999999994</v>
      </c>
      <c r="J31" s="25">
        <v>82.2</v>
      </c>
      <c r="K31" s="25">
        <v>86.7</v>
      </c>
      <c r="L31" s="25">
        <v>83.5</v>
      </c>
      <c r="M31" s="25">
        <v>82.5</v>
      </c>
      <c r="N31" s="25">
        <v>80.8</v>
      </c>
      <c r="O31" s="25">
        <v>85.1</v>
      </c>
      <c r="R31" t="s">
        <v>113</v>
      </c>
      <c r="S31" s="21">
        <v>100</v>
      </c>
      <c r="T31" s="20">
        <v>95.9</v>
      </c>
      <c r="U31" s="20">
        <v>95</v>
      </c>
      <c r="V31" s="21">
        <v>94.9</v>
      </c>
      <c r="W31" s="21">
        <v>94.1</v>
      </c>
      <c r="X31" s="21">
        <v>92.2</v>
      </c>
      <c r="Y31" s="21">
        <v>94.5</v>
      </c>
      <c r="Z31" s="21">
        <v>93.6</v>
      </c>
      <c r="AA31" s="21">
        <v>93.3</v>
      </c>
      <c r="AB31" s="21">
        <v>88.3</v>
      </c>
      <c r="AC31" s="21">
        <v>89.5</v>
      </c>
      <c r="AD31" s="21">
        <v>91</v>
      </c>
      <c r="AE31" s="21">
        <v>89.5</v>
      </c>
      <c r="AF31" s="22">
        <f t="shared" si="0"/>
        <v>10.5</v>
      </c>
    </row>
    <row r="32" spans="1:32" ht="25.5" x14ac:dyDescent="0.25">
      <c r="A32" s="286"/>
      <c r="B32" s="18" t="s">
        <v>81</v>
      </c>
      <c r="C32" s="20">
        <v>22.3</v>
      </c>
      <c r="D32" s="20">
        <v>21.3</v>
      </c>
      <c r="E32" s="20">
        <v>20.3</v>
      </c>
      <c r="F32" s="20">
        <v>19.2</v>
      </c>
      <c r="G32" s="20">
        <v>18</v>
      </c>
      <c r="H32" s="20">
        <v>18.899999999999999</v>
      </c>
      <c r="I32" s="20">
        <v>72.2</v>
      </c>
      <c r="J32" s="20">
        <v>80.3</v>
      </c>
      <c r="K32" s="20">
        <v>84.9</v>
      </c>
      <c r="L32" s="20">
        <v>81</v>
      </c>
      <c r="M32" s="20">
        <v>80.3</v>
      </c>
      <c r="N32" s="20">
        <v>78.099999999999994</v>
      </c>
      <c r="O32" s="20">
        <v>81.900000000000006</v>
      </c>
      <c r="P32" s="22">
        <f>SUM(O31-O32)</f>
        <v>3.1999999999999886</v>
      </c>
      <c r="Q32" s="22">
        <f>SUM(C31-C32)</f>
        <v>2.3000000000000007</v>
      </c>
      <c r="R32" t="s">
        <v>114</v>
      </c>
      <c r="S32" s="21">
        <v>86.5</v>
      </c>
      <c r="T32" s="21">
        <v>73.400000000000006</v>
      </c>
      <c r="U32" s="21">
        <v>74.3</v>
      </c>
      <c r="V32" s="21">
        <v>76.8</v>
      </c>
      <c r="W32" s="21">
        <v>78</v>
      </c>
      <c r="X32" s="21">
        <v>73.5</v>
      </c>
      <c r="Y32" s="21">
        <v>75.5</v>
      </c>
      <c r="Z32" s="21">
        <v>77.2</v>
      </c>
      <c r="AA32" s="21">
        <v>76.2</v>
      </c>
      <c r="AB32" s="21">
        <v>74.3</v>
      </c>
      <c r="AC32" s="21">
        <v>69.7</v>
      </c>
      <c r="AD32" s="21">
        <v>82.6</v>
      </c>
      <c r="AE32" s="21">
        <v>83.8</v>
      </c>
      <c r="AF32" s="22">
        <f t="shared" si="0"/>
        <v>2.7000000000000028</v>
      </c>
    </row>
    <row r="33" spans="1:32" x14ac:dyDescent="0.25">
      <c r="A33" s="287" t="s">
        <v>111</v>
      </c>
      <c r="B33" s="19" t="s">
        <v>95</v>
      </c>
      <c r="C33" s="21">
        <v>90.4</v>
      </c>
      <c r="D33" s="21">
        <v>89.8</v>
      </c>
      <c r="E33" s="21">
        <v>90.4</v>
      </c>
      <c r="F33" s="19">
        <v>89.9</v>
      </c>
      <c r="G33" s="19">
        <v>90</v>
      </c>
      <c r="H33" s="19">
        <v>88.3</v>
      </c>
      <c r="I33" s="19">
        <v>91.5</v>
      </c>
      <c r="J33" s="19">
        <v>86.3</v>
      </c>
      <c r="K33" s="19">
        <v>87.7</v>
      </c>
      <c r="L33" s="19">
        <v>90.6</v>
      </c>
      <c r="M33" s="19">
        <v>88.6</v>
      </c>
      <c r="N33" s="19">
        <v>87.4</v>
      </c>
      <c r="O33" s="21">
        <v>86.7</v>
      </c>
      <c r="R33" t="s">
        <v>115</v>
      </c>
      <c r="S33" s="21">
        <v>83.9</v>
      </c>
      <c r="T33" s="21">
        <v>85.6</v>
      </c>
      <c r="U33" s="21">
        <v>86.4</v>
      </c>
      <c r="V33" s="21">
        <v>84</v>
      </c>
      <c r="W33" s="21">
        <v>83.6</v>
      </c>
      <c r="X33" s="21">
        <v>83</v>
      </c>
      <c r="Y33" s="21">
        <v>87.2</v>
      </c>
      <c r="Z33" s="21">
        <v>83.2</v>
      </c>
      <c r="AA33" s="21">
        <v>82.7</v>
      </c>
      <c r="AB33" s="21">
        <v>82.4</v>
      </c>
      <c r="AC33" s="21">
        <v>82</v>
      </c>
      <c r="AD33" s="21">
        <v>72.7</v>
      </c>
      <c r="AE33" s="21">
        <v>72.5</v>
      </c>
      <c r="AF33" s="22">
        <f t="shared" si="0"/>
        <v>11.400000000000006</v>
      </c>
    </row>
    <row r="34" spans="1:32" x14ac:dyDescent="0.25">
      <c r="A34" s="286"/>
      <c r="B34" s="18" t="s">
        <v>75</v>
      </c>
      <c r="C34" s="20">
        <v>94.7</v>
      </c>
      <c r="D34" s="20">
        <v>93.6</v>
      </c>
      <c r="E34" s="20">
        <v>95.6</v>
      </c>
      <c r="F34" s="20">
        <v>93.4</v>
      </c>
      <c r="G34" s="20">
        <v>93.2</v>
      </c>
      <c r="H34" s="20">
        <v>93</v>
      </c>
      <c r="I34" s="20">
        <v>94.4</v>
      </c>
      <c r="J34" s="20">
        <v>87.9</v>
      </c>
      <c r="K34" s="20">
        <v>95</v>
      </c>
      <c r="L34" s="20">
        <v>99.5</v>
      </c>
      <c r="M34" s="20">
        <v>97.8</v>
      </c>
      <c r="N34" s="20">
        <v>97.9</v>
      </c>
      <c r="O34" s="20">
        <v>95.8</v>
      </c>
      <c r="R34" t="s">
        <v>116</v>
      </c>
      <c r="S34" s="21">
        <v>92</v>
      </c>
      <c r="T34" s="21">
        <v>93</v>
      </c>
      <c r="U34" s="21">
        <v>92.1</v>
      </c>
      <c r="V34" s="21">
        <v>93.9</v>
      </c>
      <c r="W34" s="21">
        <v>91.4</v>
      </c>
      <c r="X34" s="21">
        <v>89.5</v>
      </c>
      <c r="Y34" s="21">
        <v>91.1</v>
      </c>
      <c r="Z34" s="21">
        <v>90.5</v>
      </c>
      <c r="AA34" s="21">
        <v>88.9</v>
      </c>
      <c r="AB34" s="21">
        <v>88.6</v>
      </c>
      <c r="AC34" s="21">
        <v>87.7</v>
      </c>
      <c r="AD34" s="21">
        <v>87.7</v>
      </c>
      <c r="AE34" s="21">
        <v>83.8</v>
      </c>
      <c r="AF34" s="22">
        <f t="shared" si="0"/>
        <v>8.2000000000000028</v>
      </c>
    </row>
    <row r="35" spans="1:32" x14ac:dyDescent="0.25">
      <c r="A35" s="286"/>
      <c r="B35" s="18" t="s">
        <v>76</v>
      </c>
      <c r="C35" s="20">
        <v>86.8</v>
      </c>
      <c r="D35" s="20">
        <v>86.5</v>
      </c>
      <c r="E35" s="20">
        <v>85.8</v>
      </c>
      <c r="F35" s="20">
        <v>86.7</v>
      </c>
      <c r="G35" s="20">
        <v>86.9</v>
      </c>
      <c r="H35" s="20">
        <v>83.7</v>
      </c>
      <c r="I35" s="20">
        <v>88.4</v>
      </c>
      <c r="J35" s="20">
        <v>84.5</v>
      </c>
      <c r="K35" s="20">
        <v>80.400000000000006</v>
      </c>
      <c r="L35" s="20">
        <v>81.599999999999994</v>
      </c>
      <c r="M35" s="20">
        <v>79.099999999999994</v>
      </c>
      <c r="N35" s="20">
        <v>76.3</v>
      </c>
      <c r="O35" s="20">
        <v>76.900000000000006</v>
      </c>
      <c r="P35" s="22">
        <f>SUM(O34-O35)</f>
        <v>18.899999999999991</v>
      </c>
      <c r="Q35" s="22">
        <f>SUM(C34-C35)</f>
        <v>7.9000000000000057</v>
      </c>
      <c r="R35" t="s">
        <v>117</v>
      </c>
      <c r="S35" s="21">
        <v>94.3</v>
      </c>
      <c r="T35" s="21">
        <v>91.9</v>
      </c>
      <c r="U35" s="21">
        <v>93.1</v>
      </c>
      <c r="V35" s="21">
        <v>92.9</v>
      </c>
      <c r="W35" s="21">
        <v>94.1</v>
      </c>
      <c r="X35" s="21">
        <v>92.8</v>
      </c>
      <c r="Y35" s="21">
        <v>90.4</v>
      </c>
      <c r="Z35" s="21">
        <v>90.2</v>
      </c>
      <c r="AA35" s="21">
        <v>88.3</v>
      </c>
      <c r="AB35" s="21">
        <v>88.6</v>
      </c>
      <c r="AC35" s="21">
        <v>88.6</v>
      </c>
      <c r="AD35" s="21">
        <v>88.1</v>
      </c>
      <c r="AE35" s="21">
        <v>88.4</v>
      </c>
      <c r="AF35" s="22">
        <f t="shared" si="0"/>
        <v>5.8999999999999915</v>
      </c>
    </row>
    <row r="36" spans="1:32" x14ac:dyDescent="0.25">
      <c r="A36" s="286"/>
      <c r="B36" s="18" t="s">
        <v>82</v>
      </c>
      <c r="C36" s="25">
        <v>90.4</v>
      </c>
      <c r="D36" s="25">
        <v>90.1</v>
      </c>
      <c r="E36" s="25">
        <v>90.2</v>
      </c>
      <c r="F36" s="25">
        <v>90.7</v>
      </c>
      <c r="G36" s="25">
        <v>90.2</v>
      </c>
      <c r="H36" s="25">
        <v>88.4</v>
      </c>
      <c r="I36" s="25">
        <v>91.3</v>
      </c>
      <c r="J36" s="25">
        <v>86.5</v>
      </c>
      <c r="K36" s="25">
        <v>87.8</v>
      </c>
      <c r="L36" s="25">
        <v>90.3</v>
      </c>
      <c r="M36" s="25">
        <v>88.5</v>
      </c>
      <c r="N36" s="25">
        <v>87.4</v>
      </c>
      <c r="O36" s="25">
        <v>86.6</v>
      </c>
      <c r="R36" t="s">
        <v>118</v>
      </c>
      <c r="S36" s="21">
        <v>82.1</v>
      </c>
      <c r="T36" s="21">
        <v>83.2</v>
      </c>
      <c r="U36" s="21">
        <v>81.5</v>
      </c>
      <c r="V36" s="21">
        <v>82.2</v>
      </c>
      <c r="W36" s="21">
        <v>81.3</v>
      </c>
      <c r="X36" s="21">
        <v>68.7</v>
      </c>
      <c r="Y36" s="21">
        <v>69.099999999999994</v>
      </c>
      <c r="Z36" s="21">
        <v>71.2</v>
      </c>
      <c r="AA36" s="21">
        <v>72.900000000000006</v>
      </c>
      <c r="AB36" s="21">
        <v>70.599999999999994</v>
      </c>
      <c r="AC36" s="21">
        <v>70.599999999999994</v>
      </c>
      <c r="AD36" s="21">
        <v>71.7</v>
      </c>
      <c r="AE36" s="21">
        <v>71.400000000000006</v>
      </c>
      <c r="AF36" s="22">
        <f t="shared" si="0"/>
        <v>10.699999999999989</v>
      </c>
    </row>
    <row r="37" spans="1:32" ht="25.5" x14ac:dyDescent="0.25">
      <c r="A37" s="286"/>
      <c r="B37" s="18" t="s">
        <v>81</v>
      </c>
      <c r="C37" s="20">
        <v>90.5</v>
      </c>
      <c r="D37" s="20">
        <v>89.5</v>
      </c>
      <c r="E37" s="20">
        <v>90.6</v>
      </c>
      <c r="F37" s="20">
        <v>89.1</v>
      </c>
      <c r="G37" s="20">
        <v>89.7</v>
      </c>
      <c r="H37" s="20">
        <v>88.1</v>
      </c>
      <c r="I37" s="20">
        <v>91.8</v>
      </c>
      <c r="J37" s="20">
        <v>86.1</v>
      </c>
      <c r="K37" s="20">
        <v>87.7</v>
      </c>
      <c r="L37" s="20">
        <v>90.9</v>
      </c>
      <c r="M37" s="20">
        <v>88.7</v>
      </c>
      <c r="N37" s="20">
        <v>87.4</v>
      </c>
      <c r="O37" s="20">
        <v>86.8</v>
      </c>
      <c r="P37" s="22">
        <f>SUM(O36-O37)</f>
        <v>-0.20000000000000284</v>
      </c>
      <c r="Q37" s="22">
        <f>SUM(C36-C37)</f>
        <v>-9.9999999999994316E-2</v>
      </c>
    </row>
    <row r="38" spans="1:32" x14ac:dyDescent="0.25">
      <c r="A38" s="287" t="s">
        <v>112</v>
      </c>
      <c r="B38" s="19" t="s">
        <v>95</v>
      </c>
      <c r="C38" s="21">
        <v>95.2</v>
      </c>
      <c r="D38" s="21">
        <v>94.4</v>
      </c>
      <c r="E38" s="21">
        <v>93.9</v>
      </c>
      <c r="F38" s="19">
        <v>93.9</v>
      </c>
      <c r="G38" s="19">
        <v>93.9</v>
      </c>
      <c r="H38" s="19">
        <v>93.8</v>
      </c>
      <c r="I38" s="19">
        <v>92.5</v>
      </c>
      <c r="J38" s="19">
        <v>92.2</v>
      </c>
      <c r="K38" s="19">
        <v>87.8</v>
      </c>
      <c r="L38" s="19">
        <v>90.8</v>
      </c>
      <c r="M38" s="19">
        <v>91.1</v>
      </c>
      <c r="N38" s="19">
        <v>90.2</v>
      </c>
      <c r="O38" s="21">
        <v>89</v>
      </c>
    </row>
    <row r="39" spans="1:32" x14ac:dyDescent="0.25">
      <c r="A39" s="286"/>
      <c r="B39" s="18" t="s">
        <v>75</v>
      </c>
      <c r="C39" s="20">
        <v>99.4</v>
      </c>
      <c r="D39" s="20">
        <v>98.7</v>
      </c>
      <c r="E39" s="20">
        <v>99.2</v>
      </c>
      <c r="F39" s="20">
        <v>99.1</v>
      </c>
      <c r="G39" s="20">
        <v>97.8</v>
      </c>
      <c r="H39" s="20">
        <v>97.7</v>
      </c>
      <c r="I39" s="20">
        <v>96.7</v>
      </c>
      <c r="J39" s="20">
        <v>95.1</v>
      </c>
      <c r="K39" s="20">
        <v>95.2</v>
      </c>
      <c r="L39" s="20">
        <v>98.9</v>
      </c>
      <c r="M39" s="20">
        <v>100.5</v>
      </c>
      <c r="N39" s="20">
        <v>100.3</v>
      </c>
      <c r="O39" s="20">
        <v>100</v>
      </c>
    </row>
    <row r="40" spans="1:32" x14ac:dyDescent="0.25">
      <c r="A40" s="286"/>
      <c r="B40" s="18" t="s">
        <v>76</v>
      </c>
      <c r="C40" s="20">
        <v>91.6</v>
      </c>
      <c r="D40" s="20">
        <v>90.8</v>
      </c>
      <c r="E40" s="20">
        <v>89.4</v>
      </c>
      <c r="F40" s="20">
        <v>89.4</v>
      </c>
      <c r="G40" s="20">
        <v>90.4</v>
      </c>
      <c r="H40" s="20">
        <v>90.1</v>
      </c>
      <c r="I40" s="20">
        <v>88.3</v>
      </c>
      <c r="J40" s="20">
        <v>88.9</v>
      </c>
      <c r="K40" s="20">
        <v>80.400000000000006</v>
      </c>
      <c r="L40" s="20">
        <v>82.6</v>
      </c>
      <c r="M40" s="20">
        <v>81.7</v>
      </c>
      <c r="N40" s="20">
        <v>79.8</v>
      </c>
      <c r="O40" s="20">
        <v>77.2</v>
      </c>
      <c r="P40" s="22">
        <f>SUM(O39-O40)</f>
        <v>22.799999999999997</v>
      </c>
      <c r="Q40" s="22">
        <f>SUM(C39-C40)</f>
        <v>7.8000000000000114</v>
      </c>
    </row>
    <row r="41" spans="1:32" x14ac:dyDescent="0.25">
      <c r="A41" s="286"/>
      <c r="B41" s="18" t="s">
        <v>82</v>
      </c>
      <c r="C41" s="25">
        <v>95.3</v>
      </c>
      <c r="D41" s="25">
        <v>94</v>
      </c>
      <c r="E41" s="25">
        <v>93.9</v>
      </c>
      <c r="F41" s="25">
        <v>93.4</v>
      </c>
      <c r="G41" s="25">
        <v>93.6</v>
      </c>
      <c r="H41" s="25">
        <v>93.4</v>
      </c>
      <c r="I41" s="25">
        <v>92.5</v>
      </c>
      <c r="J41" s="25">
        <v>91.8</v>
      </c>
      <c r="K41" s="25">
        <v>87.6</v>
      </c>
      <c r="L41" s="25">
        <v>90.4</v>
      </c>
      <c r="M41" s="25">
        <v>90.6</v>
      </c>
      <c r="N41" s="25">
        <v>89.8</v>
      </c>
      <c r="O41" s="25">
        <v>88.7</v>
      </c>
    </row>
    <row r="42" spans="1:32" ht="25.5" x14ac:dyDescent="0.25">
      <c r="A42" s="286"/>
      <c r="B42" s="18" t="s">
        <v>81</v>
      </c>
      <c r="C42" s="20">
        <v>95.1</v>
      </c>
      <c r="D42" s="20">
        <v>94.9</v>
      </c>
      <c r="E42" s="20">
        <v>93.8</v>
      </c>
      <c r="F42" s="20">
        <v>94.4</v>
      </c>
      <c r="G42" s="20">
        <v>94.2</v>
      </c>
      <c r="H42" s="20">
        <v>94.1</v>
      </c>
      <c r="I42" s="20">
        <v>92.4</v>
      </c>
      <c r="J42" s="20">
        <v>92.5</v>
      </c>
      <c r="K42" s="20">
        <v>88</v>
      </c>
      <c r="L42" s="20">
        <v>91.1</v>
      </c>
      <c r="M42" s="20">
        <v>91.7</v>
      </c>
      <c r="N42" s="20">
        <v>90.5</v>
      </c>
      <c r="O42" s="20">
        <v>89.2</v>
      </c>
      <c r="P42" s="22">
        <f>SUM(O41-O42)</f>
        <v>-0.5</v>
      </c>
      <c r="Q42" s="22">
        <f>SUM(C41-C42)</f>
        <v>0.20000000000000284</v>
      </c>
    </row>
    <row r="43" spans="1:32" x14ac:dyDescent="0.25">
      <c r="A43" s="287" t="s">
        <v>113</v>
      </c>
      <c r="B43" s="19" t="s">
        <v>95</v>
      </c>
      <c r="C43" s="21">
        <v>100</v>
      </c>
      <c r="D43" s="20">
        <v>95.9</v>
      </c>
      <c r="E43" s="20">
        <v>95</v>
      </c>
      <c r="F43" s="19">
        <v>94.9</v>
      </c>
      <c r="G43" s="19">
        <v>94.1</v>
      </c>
      <c r="H43" s="19">
        <v>92.2</v>
      </c>
      <c r="I43" s="19">
        <v>94.5</v>
      </c>
      <c r="J43" s="19">
        <v>93.6</v>
      </c>
      <c r="K43" s="19">
        <v>93.3</v>
      </c>
      <c r="L43" s="19">
        <v>88.3</v>
      </c>
      <c r="M43" s="19">
        <v>89.5</v>
      </c>
      <c r="N43" s="19">
        <v>91</v>
      </c>
      <c r="O43" s="21">
        <v>89.5</v>
      </c>
    </row>
    <row r="44" spans="1:32" x14ac:dyDescent="0.25">
      <c r="A44" s="286"/>
      <c r="B44" s="18" t="s">
        <v>75</v>
      </c>
      <c r="C44" s="20">
        <v>104.2</v>
      </c>
      <c r="D44" s="20">
        <v>100.1</v>
      </c>
      <c r="E44" s="20">
        <v>100.4</v>
      </c>
      <c r="F44" s="20">
        <v>101</v>
      </c>
      <c r="G44" s="20">
        <v>99.6</v>
      </c>
      <c r="H44" s="20">
        <v>98.5</v>
      </c>
      <c r="I44" s="20">
        <v>99</v>
      </c>
      <c r="J44" s="20">
        <v>98.5</v>
      </c>
      <c r="K44" s="20">
        <v>102.7</v>
      </c>
      <c r="L44" s="20">
        <v>96.8</v>
      </c>
      <c r="M44" s="20">
        <v>98</v>
      </c>
      <c r="N44" s="20">
        <v>101.4</v>
      </c>
      <c r="O44" s="20">
        <v>100.1</v>
      </c>
    </row>
    <row r="45" spans="1:32" x14ac:dyDescent="0.25">
      <c r="A45" s="286"/>
      <c r="B45" s="18" t="s">
        <v>76</v>
      </c>
      <c r="C45" s="20">
        <v>96.2</v>
      </c>
      <c r="D45" s="20">
        <v>92.2</v>
      </c>
      <c r="E45" s="20">
        <v>90.5</v>
      </c>
      <c r="F45" s="20">
        <v>89.8</v>
      </c>
      <c r="G45" s="20">
        <v>89.3</v>
      </c>
      <c r="H45" s="20">
        <v>86.7</v>
      </c>
      <c r="I45" s="20">
        <v>90.3</v>
      </c>
      <c r="J45" s="20">
        <v>88.8</v>
      </c>
      <c r="K45" s="20">
        <v>84.4</v>
      </c>
      <c r="L45" s="20">
        <v>80</v>
      </c>
      <c r="M45" s="20">
        <v>81</v>
      </c>
      <c r="N45" s="20">
        <v>80.599999999999994</v>
      </c>
      <c r="O45" s="20">
        <v>78.7</v>
      </c>
      <c r="P45" s="22">
        <f>SUM(O44-O45)</f>
        <v>21.399999999999991</v>
      </c>
      <c r="Q45" s="22">
        <f>SUM(C44-C45)</f>
        <v>8</v>
      </c>
    </row>
    <row r="46" spans="1:32" x14ac:dyDescent="0.25">
      <c r="A46" s="286"/>
      <c r="B46" s="18" t="s">
        <v>82</v>
      </c>
      <c r="C46" s="25">
        <v>99.6</v>
      </c>
      <c r="D46" s="25">
        <v>96</v>
      </c>
      <c r="E46" s="25">
        <v>94.5</v>
      </c>
      <c r="F46" s="25">
        <v>94.7</v>
      </c>
      <c r="G46" s="25">
        <v>93.4</v>
      </c>
      <c r="H46" s="25">
        <v>92.2</v>
      </c>
      <c r="I46" s="25">
        <v>93.7</v>
      </c>
      <c r="J46" s="25">
        <v>93.4</v>
      </c>
      <c r="K46" s="25">
        <v>93.1</v>
      </c>
      <c r="L46" s="25">
        <v>88.3</v>
      </c>
      <c r="M46" s="25">
        <v>88.8</v>
      </c>
      <c r="N46" s="25">
        <v>90.8</v>
      </c>
      <c r="O46" s="25">
        <v>89.2</v>
      </c>
    </row>
    <row r="47" spans="1:32" ht="25.5" x14ac:dyDescent="0.25">
      <c r="A47" s="286"/>
      <c r="B47" s="18" t="s">
        <v>81</v>
      </c>
      <c r="C47" s="20">
        <v>100.4</v>
      </c>
      <c r="D47" s="20">
        <v>95.7</v>
      </c>
      <c r="E47" s="20">
        <v>95.5</v>
      </c>
      <c r="F47" s="20">
        <v>95.1</v>
      </c>
      <c r="G47" s="20">
        <v>94.8</v>
      </c>
      <c r="H47" s="20">
        <v>92.1</v>
      </c>
      <c r="I47" s="20">
        <v>95.3</v>
      </c>
      <c r="J47" s="20">
        <v>93.8</v>
      </c>
      <c r="K47" s="20">
        <v>93.6</v>
      </c>
      <c r="L47" s="20">
        <v>88.4</v>
      </c>
      <c r="M47" s="20">
        <v>90.2</v>
      </c>
      <c r="N47" s="20">
        <v>91.2</v>
      </c>
      <c r="O47" s="20">
        <v>89.9</v>
      </c>
      <c r="P47" s="22">
        <f>SUM(O46-O47)</f>
        <v>-0.70000000000000284</v>
      </c>
      <c r="Q47" s="22">
        <f>SUM(C46-C47)</f>
        <v>-0.80000000000001137</v>
      </c>
    </row>
    <row r="48" spans="1:32" x14ac:dyDescent="0.25">
      <c r="A48" s="287" t="s">
        <v>114</v>
      </c>
      <c r="B48" s="19" t="s">
        <v>95</v>
      </c>
      <c r="C48" s="21">
        <v>86.5</v>
      </c>
      <c r="D48" s="21">
        <v>73.400000000000006</v>
      </c>
      <c r="E48" s="21">
        <v>74.3</v>
      </c>
      <c r="F48" s="19">
        <v>76.8</v>
      </c>
      <c r="G48" s="19">
        <v>78</v>
      </c>
      <c r="H48" s="19">
        <v>73.5</v>
      </c>
      <c r="I48" s="19">
        <v>75.5</v>
      </c>
      <c r="J48" s="19">
        <v>77.2</v>
      </c>
      <c r="K48" s="19">
        <v>76.2</v>
      </c>
      <c r="L48" s="19">
        <v>74.3</v>
      </c>
      <c r="M48" s="19">
        <v>69.7</v>
      </c>
      <c r="N48" s="19">
        <v>82.6</v>
      </c>
      <c r="O48" s="21">
        <v>83.8</v>
      </c>
    </row>
    <row r="49" spans="1:17" x14ac:dyDescent="0.25">
      <c r="A49" s="286"/>
      <c r="B49" s="18" t="s">
        <v>75</v>
      </c>
      <c r="C49" s="20">
        <v>90.7</v>
      </c>
      <c r="D49" s="20">
        <v>79.099999999999994</v>
      </c>
      <c r="E49" s="20">
        <v>80.5</v>
      </c>
      <c r="F49" s="20">
        <v>83</v>
      </c>
      <c r="G49" s="20">
        <v>84.6</v>
      </c>
      <c r="H49" s="20">
        <v>79.900000000000006</v>
      </c>
      <c r="I49" s="20">
        <v>80.2</v>
      </c>
      <c r="J49" s="20">
        <v>82.1</v>
      </c>
      <c r="K49" s="20">
        <v>85.4</v>
      </c>
      <c r="L49" s="20">
        <v>82.7</v>
      </c>
      <c r="M49" s="20">
        <v>75.400000000000006</v>
      </c>
      <c r="N49" s="20">
        <v>89.4</v>
      </c>
      <c r="O49" s="20">
        <v>91.8</v>
      </c>
    </row>
    <row r="50" spans="1:17" x14ac:dyDescent="0.25">
      <c r="A50" s="286"/>
      <c r="B50" s="18" t="s">
        <v>76</v>
      </c>
      <c r="C50" s="20">
        <v>82.9</v>
      </c>
      <c r="D50" s="20">
        <v>68.3</v>
      </c>
      <c r="E50" s="20">
        <v>68.900000000000006</v>
      </c>
      <c r="F50" s="20">
        <v>71.7</v>
      </c>
      <c r="G50" s="20">
        <v>72.400000000000006</v>
      </c>
      <c r="H50" s="20">
        <v>68</v>
      </c>
      <c r="I50" s="20">
        <v>71.3</v>
      </c>
      <c r="J50" s="20">
        <v>72.599999999999994</v>
      </c>
      <c r="K50" s="20">
        <v>68</v>
      </c>
      <c r="L50" s="20">
        <v>66.3</v>
      </c>
      <c r="M50" s="20">
        <v>64</v>
      </c>
      <c r="N50" s="20">
        <v>75.8</v>
      </c>
      <c r="O50" s="20">
        <v>75.8</v>
      </c>
      <c r="P50" s="22">
        <f>SUM(O49-O50)</f>
        <v>16</v>
      </c>
      <c r="Q50" s="22">
        <f>SUM(C49-C50)</f>
        <v>7.7999999999999972</v>
      </c>
    </row>
    <row r="51" spans="1:17" x14ac:dyDescent="0.25">
      <c r="A51" s="286"/>
      <c r="B51" s="18" t="s">
        <v>82</v>
      </c>
      <c r="C51" s="25">
        <v>86.1</v>
      </c>
      <c r="D51" s="25">
        <v>71.400000000000006</v>
      </c>
      <c r="E51" s="25">
        <v>73.3</v>
      </c>
      <c r="F51" s="25">
        <v>75.099999999999994</v>
      </c>
      <c r="G51" s="25">
        <v>76.3</v>
      </c>
      <c r="H51" s="25">
        <v>71.8</v>
      </c>
      <c r="I51" s="25">
        <v>74.5</v>
      </c>
      <c r="J51" s="25">
        <v>75.3</v>
      </c>
      <c r="K51" s="25">
        <v>74.8</v>
      </c>
      <c r="L51" s="25">
        <v>72.7</v>
      </c>
      <c r="M51" s="25">
        <v>68.2</v>
      </c>
      <c r="N51" s="25">
        <v>81.599999999999994</v>
      </c>
      <c r="O51" s="25">
        <v>83.2</v>
      </c>
    </row>
    <row r="52" spans="1:17" ht="25.5" x14ac:dyDescent="0.25">
      <c r="A52" s="286"/>
      <c r="B52" s="18" t="s">
        <v>81</v>
      </c>
      <c r="C52" s="20">
        <v>87</v>
      </c>
      <c r="D52" s="20">
        <v>75.2</v>
      </c>
      <c r="E52" s="20">
        <v>75.099999999999994</v>
      </c>
      <c r="F52" s="20">
        <v>78.5</v>
      </c>
      <c r="G52" s="20">
        <v>79.599999999999994</v>
      </c>
      <c r="H52" s="20">
        <v>75.099999999999994</v>
      </c>
      <c r="I52" s="20">
        <v>76.400000000000006</v>
      </c>
      <c r="J52" s="20">
        <v>79</v>
      </c>
      <c r="K52" s="20">
        <v>77.5</v>
      </c>
      <c r="L52" s="20">
        <v>75.7</v>
      </c>
      <c r="M52" s="20">
        <v>71.099999999999994</v>
      </c>
      <c r="N52" s="20">
        <v>83.5</v>
      </c>
      <c r="O52" s="20">
        <v>84.4</v>
      </c>
      <c r="P52" s="22">
        <f>SUM(O51-O52)</f>
        <v>-1.2000000000000028</v>
      </c>
      <c r="Q52" s="22">
        <f>SUM(C51-C52)</f>
        <v>-0.90000000000000568</v>
      </c>
    </row>
    <row r="53" spans="1:17" x14ac:dyDescent="0.25">
      <c r="A53" s="287" t="s">
        <v>115</v>
      </c>
      <c r="B53" s="19" t="s">
        <v>95</v>
      </c>
      <c r="C53" s="21">
        <v>83.9</v>
      </c>
      <c r="D53" s="21">
        <v>85.6</v>
      </c>
      <c r="E53" s="21">
        <v>86.4</v>
      </c>
      <c r="F53" s="19">
        <v>84</v>
      </c>
      <c r="G53" s="19">
        <v>83.6</v>
      </c>
      <c r="H53" s="19">
        <v>83</v>
      </c>
      <c r="I53" s="19">
        <v>87.2</v>
      </c>
      <c r="J53" s="19">
        <v>83.2</v>
      </c>
      <c r="K53" s="19">
        <v>82.7</v>
      </c>
      <c r="L53" s="19">
        <v>82.4</v>
      </c>
      <c r="M53" s="19">
        <v>82</v>
      </c>
      <c r="N53" s="19">
        <v>72.7</v>
      </c>
      <c r="O53" s="21">
        <v>72.5</v>
      </c>
    </row>
    <row r="54" spans="1:17" x14ac:dyDescent="0.25">
      <c r="A54" s="286"/>
      <c r="B54" s="18" t="s">
        <v>75</v>
      </c>
      <c r="C54" s="20">
        <v>92</v>
      </c>
      <c r="D54" s="20">
        <v>94.1</v>
      </c>
      <c r="E54" s="20">
        <v>95</v>
      </c>
      <c r="F54" s="20">
        <v>93.1</v>
      </c>
      <c r="G54" s="20">
        <v>93.2</v>
      </c>
      <c r="H54" s="20">
        <v>92.9</v>
      </c>
      <c r="I54" s="20">
        <v>92.6</v>
      </c>
      <c r="J54" s="20">
        <v>91.7</v>
      </c>
      <c r="K54" s="20">
        <v>94.1</v>
      </c>
      <c r="L54" s="20">
        <v>94.7</v>
      </c>
      <c r="M54" s="20">
        <v>95.6</v>
      </c>
      <c r="N54" s="20">
        <v>85.2</v>
      </c>
      <c r="O54" s="20">
        <v>85.4</v>
      </c>
    </row>
    <row r="55" spans="1:17" x14ac:dyDescent="0.25">
      <c r="A55" s="286"/>
      <c r="B55" s="18" t="s">
        <v>76</v>
      </c>
      <c r="C55" s="20">
        <v>76.599999999999994</v>
      </c>
      <c r="D55" s="20">
        <v>78</v>
      </c>
      <c r="E55" s="20">
        <v>78.900000000000006</v>
      </c>
      <c r="F55" s="20">
        <v>76.2</v>
      </c>
      <c r="G55" s="20">
        <v>75.599999999999994</v>
      </c>
      <c r="H55" s="20">
        <v>74.8</v>
      </c>
      <c r="I55" s="20">
        <v>82.1</v>
      </c>
      <c r="J55" s="20">
        <v>75.599999999999994</v>
      </c>
      <c r="K55" s="20">
        <v>73</v>
      </c>
      <c r="L55" s="20">
        <v>71.5</v>
      </c>
      <c r="M55" s="20">
        <v>69.3</v>
      </c>
      <c r="N55" s="20">
        <v>60.6</v>
      </c>
      <c r="O55" s="20">
        <v>59.7</v>
      </c>
      <c r="P55" s="22">
        <f>SUM(O54-O55)</f>
        <v>25.700000000000003</v>
      </c>
      <c r="Q55" s="22">
        <f>SUM(C54-C55)</f>
        <v>15.400000000000006</v>
      </c>
    </row>
    <row r="56" spans="1:17" x14ac:dyDescent="0.25">
      <c r="A56" s="286"/>
      <c r="B56" s="18" t="s">
        <v>82</v>
      </c>
      <c r="C56" s="25">
        <v>85</v>
      </c>
      <c r="D56" s="25">
        <v>86.7</v>
      </c>
      <c r="E56" s="25">
        <v>86.8</v>
      </c>
      <c r="F56" s="25">
        <v>85.2</v>
      </c>
      <c r="G56" s="25">
        <v>84</v>
      </c>
      <c r="H56" s="25">
        <v>83.8</v>
      </c>
      <c r="I56" s="25">
        <v>83.8</v>
      </c>
      <c r="J56" s="25">
        <v>84.7</v>
      </c>
      <c r="K56" s="25">
        <v>83.6</v>
      </c>
      <c r="L56" s="25">
        <v>83.3</v>
      </c>
      <c r="M56" s="25">
        <v>83</v>
      </c>
      <c r="N56" s="25">
        <v>73.900000000000006</v>
      </c>
      <c r="O56" s="25">
        <v>73.400000000000006</v>
      </c>
    </row>
    <row r="57" spans="1:17" ht="25.5" x14ac:dyDescent="0.25">
      <c r="A57" s="286"/>
      <c r="B57" s="18" t="s">
        <v>81</v>
      </c>
      <c r="C57" s="20">
        <v>82.8</v>
      </c>
      <c r="D57" s="20">
        <v>84.6</v>
      </c>
      <c r="E57" s="20">
        <v>86.1</v>
      </c>
      <c r="F57" s="20">
        <v>82.8</v>
      </c>
      <c r="G57" s="20">
        <v>83.2</v>
      </c>
      <c r="H57" s="20">
        <v>82.2</v>
      </c>
      <c r="I57" s="20">
        <v>90.6</v>
      </c>
      <c r="J57" s="20">
        <v>81.7</v>
      </c>
      <c r="K57" s="20">
        <v>81.900000000000006</v>
      </c>
      <c r="L57" s="20">
        <v>81.599999999999994</v>
      </c>
      <c r="M57" s="20">
        <v>81.099999999999994</v>
      </c>
      <c r="N57" s="20">
        <v>71.599999999999994</v>
      </c>
      <c r="O57" s="20">
        <v>71.599999999999994</v>
      </c>
      <c r="P57" s="22">
        <f>SUM(O56-O57)</f>
        <v>1.8000000000000114</v>
      </c>
      <c r="Q57" s="22">
        <f>SUM(C56-C57)</f>
        <v>2.2000000000000028</v>
      </c>
    </row>
    <row r="58" spans="1:17" x14ac:dyDescent="0.25">
      <c r="A58" s="287" t="s">
        <v>116</v>
      </c>
      <c r="B58" s="19" t="s">
        <v>95</v>
      </c>
      <c r="C58" s="21">
        <v>92</v>
      </c>
      <c r="D58" s="21">
        <v>93</v>
      </c>
      <c r="E58" s="21">
        <v>92.1</v>
      </c>
      <c r="F58" s="19">
        <v>93.9</v>
      </c>
      <c r="G58" s="19">
        <v>91.4</v>
      </c>
      <c r="H58" s="19">
        <v>89.5</v>
      </c>
      <c r="I58" s="19">
        <v>91.1</v>
      </c>
      <c r="J58" s="19">
        <v>90.5</v>
      </c>
      <c r="K58" s="19">
        <v>88.9</v>
      </c>
      <c r="L58" s="19">
        <v>88.6</v>
      </c>
      <c r="M58" s="19">
        <v>87.7</v>
      </c>
      <c r="N58" s="19">
        <v>87.7</v>
      </c>
      <c r="O58" s="21">
        <v>83.8</v>
      </c>
    </row>
    <row r="59" spans="1:17" x14ac:dyDescent="0.25">
      <c r="A59" s="286"/>
      <c r="B59" s="18" t="s">
        <v>75</v>
      </c>
      <c r="C59" s="20">
        <v>99.9</v>
      </c>
      <c r="D59" s="20">
        <v>101.9</v>
      </c>
      <c r="E59" s="20">
        <v>102.1</v>
      </c>
      <c r="F59" s="20">
        <v>103</v>
      </c>
      <c r="G59" s="20">
        <v>101.4</v>
      </c>
      <c r="H59" s="20">
        <v>99.3</v>
      </c>
      <c r="I59" s="20">
        <v>101.6</v>
      </c>
      <c r="J59" s="20">
        <v>101.4</v>
      </c>
      <c r="K59" s="20">
        <v>100</v>
      </c>
      <c r="L59" s="20">
        <v>101.2</v>
      </c>
      <c r="M59" s="20">
        <v>100.8</v>
      </c>
      <c r="N59" s="20">
        <v>102.3</v>
      </c>
      <c r="O59" s="20">
        <v>97.6</v>
      </c>
    </row>
    <row r="60" spans="1:17" x14ac:dyDescent="0.25">
      <c r="A60" s="286"/>
      <c r="B60" s="18" t="s">
        <v>76</v>
      </c>
      <c r="C60" s="20">
        <v>84.7</v>
      </c>
      <c r="D60" s="20">
        <v>85</v>
      </c>
      <c r="E60" s="20">
        <v>83.2</v>
      </c>
      <c r="F60" s="20">
        <v>85.9</v>
      </c>
      <c r="G60" s="20">
        <v>83</v>
      </c>
      <c r="H60" s="20">
        <v>81.3</v>
      </c>
      <c r="I60" s="20">
        <v>82.2</v>
      </c>
      <c r="J60" s="20">
        <v>81.2</v>
      </c>
      <c r="K60" s="20">
        <v>79.7</v>
      </c>
      <c r="L60" s="20">
        <v>77.8</v>
      </c>
      <c r="M60" s="20">
        <v>76.099999999999994</v>
      </c>
      <c r="N60" s="20">
        <v>74.2</v>
      </c>
      <c r="O60" s="20">
        <v>70.400000000000006</v>
      </c>
      <c r="P60" s="22">
        <f>SUM(O59-O60)</f>
        <v>27.199999999999989</v>
      </c>
      <c r="Q60" s="22">
        <f>SUM(C59-C60)</f>
        <v>15.200000000000003</v>
      </c>
    </row>
    <row r="61" spans="1:17" x14ac:dyDescent="0.25">
      <c r="A61" s="286"/>
      <c r="B61" s="18" t="s">
        <v>82</v>
      </c>
      <c r="C61" s="25">
        <v>92.2</v>
      </c>
      <c r="D61" s="25">
        <v>93.4</v>
      </c>
      <c r="E61" s="25">
        <v>92.7</v>
      </c>
      <c r="F61" s="25">
        <v>93.5</v>
      </c>
      <c r="G61" s="25">
        <v>92.2</v>
      </c>
      <c r="H61" s="25">
        <v>89.2</v>
      </c>
      <c r="I61" s="25">
        <v>91</v>
      </c>
      <c r="J61" s="25">
        <v>90.4</v>
      </c>
      <c r="K61" s="25">
        <v>89.2</v>
      </c>
      <c r="L61" s="25">
        <v>88.5</v>
      </c>
      <c r="M61" s="25">
        <v>87.6</v>
      </c>
      <c r="N61" s="25">
        <v>87.7</v>
      </c>
      <c r="O61" s="25">
        <v>83.9</v>
      </c>
    </row>
    <row r="62" spans="1:17" ht="25.5" x14ac:dyDescent="0.25">
      <c r="A62" s="286"/>
      <c r="B62" s="18" t="s">
        <v>81</v>
      </c>
      <c r="C62" s="20">
        <v>91.8</v>
      </c>
      <c r="D62" s="20">
        <v>92.6</v>
      </c>
      <c r="E62" s="20">
        <v>91.4</v>
      </c>
      <c r="F62" s="20">
        <v>94.2</v>
      </c>
      <c r="G62" s="20">
        <v>90.7</v>
      </c>
      <c r="H62" s="20">
        <v>89.8</v>
      </c>
      <c r="I62" s="20">
        <v>91.1</v>
      </c>
      <c r="J62" s="20">
        <v>90.6</v>
      </c>
      <c r="K62" s="20">
        <v>88.7</v>
      </c>
      <c r="L62" s="20">
        <v>88.6</v>
      </c>
      <c r="M62" s="20">
        <v>87.8</v>
      </c>
      <c r="N62" s="20">
        <v>87.7</v>
      </c>
      <c r="O62" s="20">
        <v>83.7</v>
      </c>
      <c r="P62" s="22">
        <f>SUM(O61-O62)</f>
        <v>0.20000000000000284</v>
      </c>
      <c r="Q62" s="22">
        <f>SUM(C61-C62)</f>
        <v>0.40000000000000568</v>
      </c>
    </row>
    <row r="63" spans="1:17" x14ac:dyDescent="0.25">
      <c r="A63" s="287" t="s">
        <v>117</v>
      </c>
      <c r="B63" s="19" t="s">
        <v>95</v>
      </c>
      <c r="C63" s="21">
        <v>94.3</v>
      </c>
      <c r="D63" s="21">
        <v>91.9</v>
      </c>
      <c r="E63" s="21">
        <v>93.1</v>
      </c>
      <c r="F63" s="19">
        <v>92.9</v>
      </c>
      <c r="G63" s="19">
        <v>94.1</v>
      </c>
      <c r="H63" s="19">
        <v>92.8</v>
      </c>
      <c r="I63" s="19">
        <v>90.4</v>
      </c>
      <c r="J63" s="19">
        <v>90.2</v>
      </c>
      <c r="K63" s="19">
        <v>88.3</v>
      </c>
      <c r="L63" s="19">
        <v>88.6</v>
      </c>
      <c r="M63" s="19">
        <v>88.6</v>
      </c>
      <c r="N63" s="19">
        <v>88.1</v>
      </c>
      <c r="O63" s="21">
        <v>88.4</v>
      </c>
    </row>
    <row r="64" spans="1:17" x14ac:dyDescent="0.25">
      <c r="A64" s="286"/>
      <c r="B64" s="18" t="s">
        <v>75</v>
      </c>
      <c r="C64" s="20">
        <v>101.3</v>
      </c>
      <c r="D64" s="20">
        <v>98.9</v>
      </c>
      <c r="E64" s="20">
        <v>103.1</v>
      </c>
      <c r="F64" s="20">
        <v>103.1</v>
      </c>
      <c r="G64" s="20">
        <v>103.8</v>
      </c>
      <c r="H64" s="20">
        <v>102.2</v>
      </c>
      <c r="I64" s="20">
        <v>101.3</v>
      </c>
      <c r="J64" s="20">
        <v>100.5</v>
      </c>
      <c r="K64" s="20">
        <v>100.2</v>
      </c>
      <c r="L64" s="20">
        <v>100.8</v>
      </c>
      <c r="M64" s="20">
        <v>101.9</v>
      </c>
      <c r="N64" s="20">
        <v>102</v>
      </c>
      <c r="O64" s="20">
        <v>103.4</v>
      </c>
    </row>
    <row r="65" spans="1:31" x14ac:dyDescent="0.25">
      <c r="A65" s="286"/>
      <c r="B65" s="18" t="s">
        <v>76</v>
      </c>
      <c r="C65" s="20">
        <v>87.5</v>
      </c>
      <c r="D65" s="20">
        <v>85.3</v>
      </c>
      <c r="E65" s="20">
        <v>84.2</v>
      </c>
      <c r="F65" s="20">
        <v>83.8</v>
      </c>
      <c r="G65" s="20">
        <v>85.6</v>
      </c>
      <c r="H65" s="20">
        <v>84.8</v>
      </c>
      <c r="I65" s="20">
        <v>81.400000000000006</v>
      </c>
      <c r="J65" s="20">
        <v>81.599999999999994</v>
      </c>
      <c r="K65" s="20">
        <v>78.5</v>
      </c>
      <c r="L65" s="20">
        <v>78.400000000000006</v>
      </c>
      <c r="M65" s="20">
        <v>77.2</v>
      </c>
      <c r="N65" s="20">
        <v>75.900000000000006</v>
      </c>
      <c r="O65" s="20">
        <v>74.5</v>
      </c>
      <c r="P65" s="22">
        <f>SUM(O64-O65)</f>
        <v>28.900000000000006</v>
      </c>
      <c r="Q65" s="22">
        <f>SUM(C64-C65)</f>
        <v>13.799999999999997</v>
      </c>
    </row>
    <row r="66" spans="1:31" x14ac:dyDescent="0.25">
      <c r="A66" s="286"/>
      <c r="B66" s="18" t="s">
        <v>82</v>
      </c>
      <c r="C66" s="25">
        <v>94.3</v>
      </c>
      <c r="D66" s="25">
        <v>91.9</v>
      </c>
      <c r="E66" s="25">
        <v>93.4</v>
      </c>
      <c r="F66" s="25">
        <v>93</v>
      </c>
      <c r="G66" s="25">
        <v>93.5</v>
      </c>
      <c r="H66" s="25">
        <v>92.9</v>
      </c>
      <c r="I66" s="25">
        <v>90.1</v>
      </c>
      <c r="J66" s="25">
        <v>90.1</v>
      </c>
      <c r="K66" s="25">
        <v>88.2</v>
      </c>
      <c r="L66" s="25">
        <v>88.5</v>
      </c>
      <c r="M66" s="25">
        <v>88.5</v>
      </c>
      <c r="N66" s="25">
        <v>87.8</v>
      </c>
      <c r="O66" s="25">
        <v>88.4</v>
      </c>
    </row>
    <row r="67" spans="1:31" ht="25.5" x14ac:dyDescent="0.25">
      <c r="A67" s="286"/>
      <c r="B67" s="18" t="s">
        <v>81</v>
      </c>
      <c r="C67" s="20">
        <v>94.3</v>
      </c>
      <c r="D67" s="20">
        <v>91.8</v>
      </c>
      <c r="E67" s="20">
        <v>92.8</v>
      </c>
      <c r="F67" s="20">
        <v>92.7</v>
      </c>
      <c r="G67" s="20">
        <v>94.7</v>
      </c>
      <c r="H67" s="20">
        <v>92.7</v>
      </c>
      <c r="I67" s="20">
        <v>90.6</v>
      </c>
      <c r="J67" s="20">
        <v>90.2</v>
      </c>
      <c r="K67" s="20">
        <v>88.5</v>
      </c>
      <c r="L67" s="20">
        <v>88.6</v>
      </c>
      <c r="M67" s="20">
        <v>88.6</v>
      </c>
      <c r="N67" s="20">
        <v>88.3</v>
      </c>
      <c r="O67" s="20">
        <v>88.4</v>
      </c>
      <c r="P67" s="22">
        <f>SUM(O66-O67)</f>
        <v>0</v>
      </c>
      <c r="Q67" s="22">
        <f>SUM(C66-C67)</f>
        <v>0</v>
      </c>
    </row>
    <row r="68" spans="1:31" x14ac:dyDescent="0.25">
      <c r="A68" s="287" t="s">
        <v>118</v>
      </c>
      <c r="B68" s="19" t="s">
        <v>95</v>
      </c>
      <c r="C68" s="21">
        <v>82.1</v>
      </c>
      <c r="D68" s="21">
        <v>83.2</v>
      </c>
      <c r="E68" s="21">
        <v>81.5</v>
      </c>
      <c r="F68" s="19">
        <v>82.2</v>
      </c>
      <c r="G68" s="19">
        <v>81.3</v>
      </c>
      <c r="H68" s="19">
        <v>68.7</v>
      </c>
      <c r="I68" s="19">
        <v>69.099999999999994</v>
      </c>
      <c r="J68" s="19">
        <v>71.2</v>
      </c>
      <c r="K68" s="19">
        <v>72.900000000000006</v>
      </c>
      <c r="L68" s="19">
        <v>70.599999999999994</v>
      </c>
      <c r="M68" s="19">
        <v>70.599999999999994</v>
      </c>
      <c r="N68" s="19">
        <v>71.7</v>
      </c>
      <c r="O68" s="21">
        <v>71.400000000000006</v>
      </c>
    </row>
    <row r="69" spans="1:31" x14ac:dyDescent="0.25">
      <c r="A69" s="286"/>
      <c r="B69" s="18" t="s">
        <v>75</v>
      </c>
      <c r="C69" s="20">
        <v>87.8</v>
      </c>
      <c r="D69" s="20">
        <v>90</v>
      </c>
      <c r="E69" s="20">
        <v>88.9</v>
      </c>
      <c r="F69" s="20">
        <v>91.1</v>
      </c>
      <c r="G69" s="20">
        <v>91</v>
      </c>
      <c r="H69" s="20">
        <v>79.2</v>
      </c>
      <c r="I69" s="20">
        <v>79.7</v>
      </c>
      <c r="J69" s="20">
        <v>82.3</v>
      </c>
      <c r="K69" s="20">
        <v>85</v>
      </c>
      <c r="L69" s="20">
        <v>82.4</v>
      </c>
      <c r="M69" s="20">
        <v>82</v>
      </c>
      <c r="N69" s="20">
        <v>83.8</v>
      </c>
      <c r="O69" s="20">
        <v>83.6</v>
      </c>
    </row>
    <row r="70" spans="1:31" x14ac:dyDescent="0.25">
      <c r="A70" s="286"/>
      <c r="B70" s="18" t="s">
        <v>76</v>
      </c>
      <c r="C70" s="20">
        <v>76.2</v>
      </c>
      <c r="D70" s="20">
        <v>76.7</v>
      </c>
      <c r="E70" s="20">
        <v>74.7</v>
      </c>
      <c r="F70" s="20">
        <v>74.400000000000006</v>
      </c>
      <c r="G70" s="20">
        <v>72.7</v>
      </c>
      <c r="H70" s="20">
        <v>59.6</v>
      </c>
      <c r="I70" s="20">
        <v>60.2</v>
      </c>
      <c r="J70" s="20">
        <v>62.2</v>
      </c>
      <c r="K70" s="20">
        <v>63.1</v>
      </c>
      <c r="L70" s="20">
        <v>60.9</v>
      </c>
      <c r="M70" s="20">
        <v>61.2</v>
      </c>
      <c r="N70" s="20">
        <v>61.5</v>
      </c>
      <c r="O70" s="20">
        <v>60.6</v>
      </c>
      <c r="P70" s="22">
        <f>SUM(O69-O70)</f>
        <v>22.999999999999993</v>
      </c>
      <c r="Q70" s="22">
        <f>SUM(C69-C70)</f>
        <v>11.599999999999994</v>
      </c>
    </row>
    <row r="71" spans="1:31" x14ac:dyDescent="0.25">
      <c r="A71" s="286"/>
      <c r="B71" s="18" t="s">
        <v>82</v>
      </c>
      <c r="C71" s="25">
        <v>82.1</v>
      </c>
      <c r="D71" s="25">
        <v>82.8</v>
      </c>
      <c r="E71" s="25">
        <v>81.2</v>
      </c>
      <c r="F71" s="25">
        <v>81.7</v>
      </c>
      <c r="G71" s="25">
        <v>80.8</v>
      </c>
      <c r="H71" s="25">
        <v>66.7</v>
      </c>
      <c r="I71" s="25">
        <v>67.8</v>
      </c>
      <c r="J71" s="25">
        <v>69.7</v>
      </c>
      <c r="K71" s="25">
        <v>71.3</v>
      </c>
      <c r="L71" s="25">
        <v>69.099999999999994</v>
      </c>
      <c r="M71" s="25">
        <v>69.3</v>
      </c>
      <c r="N71" s="25">
        <v>69.900000000000006</v>
      </c>
      <c r="O71" s="25">
        <v>69.599999999999994</v>
      </c>
    </row>
    <row r="72" spans="1:31" ht="25.5" x14ac:dyDescent="0.25">
      <c r="A72" s="286"/>
      <c r="B72" s="18" t="s">
        <v>81</v>
      </c>
      <c r="C72" s="20">
        <v>82.2</v>
      </c>
      <c r="D72" s="20">
        <v>83.7</v>
      </c>
      <c r="E72" s="20">
        <v>81.8</v>
      </c>
      <c r="F72" s="20">
        <v>82.7</v>
      </c>
      <c r="G72" s="20">
        <v>81.8</v>
      </c>
      <c r="H72" s="20">
        <v>70.599999999999994</v>
      </c>
      <c r="I72" s="20">
        <v>70.3</v>
      </c>
      <c r="J72" s="20">
        <v>72.7</v>
      </c>
      <c r="K72" s="20">
        <v>74.400000000000006</v>
      </c>
      <c r="L72" s="20">
        <v>71.900000000000006</v>
      </c>
      <c r="M72" s="20">
        <v>71.8</v>
      </c>
      <c r="N72" s="20">
        <v>73.3</v>
      </c>
      <c r="O72" s="20">
        <v>73</v>
      </c>
      <c r="P72" s="22">
        <f>SUM(O71-O72)</f>
        <v>-3.4000000000000057</v>
      </c>
      <c r="Q72" s="22">
        <f>SUM(C71-C72)</f>
        <v>-0.10000000000000853</v>
      </c>
    </row>
    <row r="75" spans="1:31" x14ac:dyDescent="0.25">
      <c r="A75" s="288" t="s">
        <v>119</v>
      </c>
      <c r="B75" s="286"/>
      <c r="C75" s="286"/>
      <c r="D75" s="286"/>
      <c r="E75" s="286"/>
      <c r="F75" s="286"/>
      <c r="G75" s="286"/>
      <c r="H75" s="286"/>
      <c r="I75" s="286"/>
      <c r="J75" s="286"/>
      <c r="K75" s="286"/>
    </row>
    <row r="76" spans="1:31" x14ac:dyDescent="0.25">
      <c r="A76" s="20"/>
      <c r="B76" s="20"/>
      <c r="C76" s="20"/>
      <c r="D76" s="20"/>
      <c r="E76" s="20"/>
      <c r="F76" s="20"/>
      <c r="G76" s="20"/>
      <c r="H76" s="20"/>
      <c r="I76" s="20"/>
      <c r="J76" s="20"/>
      <c r="K76" s="23"/>
    </row>
    <row r="77" spans="1:31" x14ac:dyDescent="0.25">
      <c r="A77" s="33" t="s">
        <v>99</v>
      </c>
      <c r="B77" s="34" t="s">
        <v>155</v>
      </c>
      <c r="C77" s="32" t="s">
        <v>142</v>
      </c>
      <c r="D77" s="32" t="s">
        <v>143</v>
      </c>
      <c r="E77" s="32" t="s">
        <v>144</v>
      </c>
      <c r="F77" s="32" t="s">
        <v>145</v>
      </c>
      <c r="G77" s="32" t="s">
        <v>146</v>
      </c>
      <c r="H77" s="32" t="s">
        <v>147</v>
      </c>
      <c r="I77" s="32" t="s">
        <v>148</v>
      </c>
      <c r="J77" s="32" t="s">
        <v>149</v>
      </c>
      <c r="K77" s="32" t="s">
        <v>150</v>
      </c>
      <c r="L77" s="32" t="s">
        <v>151</v>
      </c>
      <c r="M77" s="32" t="s">
        <v>152</v>
      </c>
      <c r="N77" s="32" t="s">
        <v>153</v>
      </c>
      <c r="O77" s="32" t="s">
        <v>154</v>
      </c>
    </row>
    <row r="78" spans="1:31" ht="14.45" customHeight="1" x14ac:dyDescent="0.25">
      <c r="A78" s="287" t="s">
        <v>120</v>
      </c>
      <c r="B78" s="287"/>
      <c r="C78" s="287"/>
      <c r="D78" s="287"/>
      <c r="E78" s="287"/>
      <c r="F78" s="287"/>
      <c r="G78" s="287"/>
      <c r="H78" s="287"/>
      <c r="I78" s="287"/>
      <c r="J78" s="287"/>
      <c r="K78" s="287"/>
      <c r="L78" s="287"/>
      <c r="M78" s="287"/>
      <c r="N78" s="287"/>
      <c r="O78" s="287"/>
      <c r="S78" s="32" t="s">
        <v>142</v>
      </c>
      <c r="T78" s="32" t="s">
        <v>143</v>
      </c>
      <c r="U78" s="32" t="s">
        <v>144</v>
      </c>
      <c r="V78" s="32" t="s">
        <v>145</v>
      </c>
      <c r="W78" s="32" t="s">
        <v>146</v>
      </c>
      <c r="X78" s="32" t="s">
        <v>147</v>
      </c>
      <c r="Y78" s="32" t="s">
        <v>148</v>
      </c>
      <c r="Z78" s="32" t="s">
        <v>149</v>
      </c>
      <c r="AA78" s="32" t="s">
        <v>150</v>
      </c>
      <c r="AB78" s="32" t="s">
        <v>151</v>
      </c>
      <c r="AC78" s="32" t="s">
        <v>152</v>
      </c>
      <c r="AD78" s="32" t="s">
        <v>153</v>
      </c>
      <c r="AE78" s="32" t="s">
        <v>154</v>
      </c>
    </row>
    <row r="79" spans="1:31" x14ac:dyDescent="0.25">
      <c r="A79" s="287" t="s">
        <v>121</v>
      </c>
      <c r="B79" s="19" t="s">
        <v>95</v>
      </c>
      <c r="C79" s="21">
        <v>51.1</v>
      </c>
      <c r="D79" s="21">
        <v>50.3</v>
      </c>
      <c r="E79" s="21">
        <v>56.9</v>
      </c>
      <c r="F79" s="19">
        <v>73</v>
      </c>
      <c r="G79" s="19">
        <v>76.2</v>
      </c>
      <c r="H79" s="19">
        <v>79.3</v>
      </c>
      <c r="I79" s="19">
        <v>75.8</v>
      </c>
      <c r="J79" s="19">
        <v>73.599999999999994</v>
      </c>
      <c r="K79" s="19">
        <v>65.7</v>
      </c>
      <c r="L79" s="19">
        <v>62.6</v>
      </c>
      <c r="M79" s="19">
        <v>60</v>
      </c>
      <c r="N79" s="19">
        <v>60.7</v>
      </c>
      <c r="O79" s="21">
        <v>60.3</v>
      </c>
      <c r="R79" t="s">
        <v>121</v>
      </c>
      <c r="S79" s="21">
        <v>51.1</v>
      </c>
      <c r="T79" s="21">
        <v>50.3</v>
      </c>
      <c r="U79" s="21">
        <v>56.9</v>
      </c>
      <c r="V79" s="21">
        <v>73</v>
      </c>
      <c r="W79" s="21">
        <v>76.2</v>
      </c>
      <c r="X79" s="21">
        <v>79.3</v>
      </c>
      <c r="Y79" s="21">
        <v>75.8</v>
      </c>
      <c r="Z79" s="21">
        <v>73.599999999999994</v>
      </c>
      <c r="AA79" s="21">
        <v>65.7</v>
      </c>
      <c r="AB79" s="21">
        <v>62.6</v>
      </c>
      <c r="AC79" s="21">
        <v>60</v>
      </c>
      <c r="AD79" s="21">
        <v>60.7</v>
      </c>
      <c r="AE79" s="21">
        <v>60.3</v>
      </c>
    </row>
    <row r="80" spans="1:31" x14ac:dyDescent="0.25">
      <c r="A80" s="286"/>
      <c r="B80" s="18" t="s">
        <v>82</v>
      </c>
      <c r="C80" s="25">
        <v>58.7</v>
      </c>
      <c r="D80" s="25">
        <v>57.2</v>
      </c>
      <c r="E80" s="25">
        <v>63.9</v>
      </c>
      <c r="F80" s="25">
        <v>75.7</v>
      </c>
      <c r="G80" s="25">
        <v>78.2</v>
      </c>
      <c r="H80" s="25">
        <v>80.900000000000006</v>
      </c>
      <c r="I80" s="25">
        <v>77.599999999999994</v>
      </c>
      <c r="J80" s="25">
        <v>75.599999999999994</v>
      </c>
      <c r="K80" s="25">
        <v>71</v>
      </c>
      <c r="L80" s="25">
        <v>68.5</v>
      </c>
      <c r="M80" s="25">
        <v>65.8</v>
      </c>
      <c r="N80" s="25">
        <v>66.599999999999994</v>
      </c>
      <c r="O80" s="25">
        <v>66</v>
      </c>
      <c r="R80" t="s">
        <v>122</v>
      </c>
      <c r="S80" s="21">
        <v>45.1</v>
      </c>
      <c r="T80" s="21">
        <v>54.5</v>
      </c>
      <c r="U80" s="21">
        <v>53.5</v>
      </c>
      <c r="V80" s="21">
        <v>63.2</v>
      </c>
      <c r="W80" s="21">
        <v>77.3</v>
      </c>
      <c r="X80" s="21">
        <v>76.099999999999994</v>
      </c>
      <c r="Y80" s="21">
        <v>76.400000000000006</v>
      </c>
      <c r="Z80" s="21">
        <v>75.3</v>
      </c>
      <c r="AA80" s="21">
        <v>72.5</v>
      </c>
      <c r="AB80" s="21">
        <v>67.400000000000006</v>
      </c>
      <c r="AC80" s="21">
        <v>64.7</v>
      </c>
      <c r="AD80" s="21">
        <v>63</v>
      </c>
      <c r="AE80" s="21">
        <v>63.6</v>
      </c>
    </row>
    <row r="81" spans="1:31" ht="25.5" x14ac:dyDescent="0.25">
      <c r="A81" s="286"/>
      <c r="B81" s="18" t="s">
        <v>81</v>
      </c>
      <c r="C81" s="20">
        <v>44</v>
      </c>
      <c r="D81" s="20">
        <v>43.8</v>
      </c>
      <c r="E81" s="20">
        <v>50.3</v>
      </c>
      <c r="F81" s="20">
        <v>70.400000000000006</v>
      </c>
      <c r="G81" s="20">
        <v>74.3</v>
      </c>
      <c r="H81" s="20">
        <v>77.8</v>
      </c>
      <c r="I81" s="20">
        <v>74.099999999999994</v>
      </c>
      <c r="J81" s="20">
        <v>71.599999999999994</v>
      </c>
      <c r="K81" s="20">
        <v>60.7</v>
      </c>
      <c r="L81" s="20">
        <v>56.9</v>
      </c>
      <c r="M81" s="20">
        <v>54.5</v>
      </c>
      <c r="N81" s="20">
        <v>55.1</v>
      </c>
      <c r="O81" s="20">
        <v>54.8</v>
      </c>
      <c r="P81" s="22">
        <f>SUM(O80-O81)</f>
        <v>11.200000000000003</v>
      </c>
      <c r="Q81" s="22">
        <f>SUM(C80-C81)</f>
        <v>14.700000000000003</v>
      </c>
      <c r="R81" t="s">
        <v>123</v>
      </c>
      <c r="S81" s="21">
        <v>51.1</v>
      </c>
      <c r="T81" s="21">
        <v>46</v>
      </c>
      <c r="U81" s="21">
        <v>56.3</v>
      </c>
      <c r="V81" s="21">
        <v>56</v>
      </c>
      <c r="W81" s="21">
        <v>64.7</v>
      </c>
      <c r="X81" s="21">
        <v>74.8</v>
      </c>
      <c r="Y81" s="21">
        <v>74.8</v>
      </c>
      <c r="Z81" s="21">
        <v>73.5</v>
      </c>
      <c r="AA81" s="21">
        <v>72.5</v>
      </c>
      <c r="AB81" s="21">
        <v>70.8</v>
      </c>
      <c r="AC81" s="21">
        <v>66.3</v>
      </c>
      <c r="AD81" s="21">
        <v>64.8</v>
      </c>
      <c r="AE81" s="21">
        <v>63.2</v>
      </c>
    </row>
    <row r="82" spans="1:31" x14ac:dyDescent="0.25">
      <c r="A82" s="287" t="s">
        <v>122</v>
      </c>
      <c r="B82" s="19" t="s">
        <v>95</v>
      </c>
      <c r="C82" s="21">
        <v>45.1</v>
      </c>
      <c r="D82" s="21">
        <v>54.5</v>
      </c>
      <c r="E82" s="21">
        <v>53.5</v>
      </c>
      <c r="F82" s="19">
        <v>63.2</v>
      </c>
      <c r="G82" s="19">
        <v>77.3</v>
      </c>
      <c r="H82" s="19">
        <v>76.099999999999994</v>
      </c>
      <c r="I82" s="19">
        <v>76.400000000000006</v>
      </c>
      <c r="J82" s="19">
        <v>75.3</v>
      </c>
      <c r="K82" s="19">
        <v>72.5</v>
      </c>
      <c r="L82" s="19">
        <v>67.400000000000006</v>
      </c>
      <c r="M82" s="19">
        <v>64.7</v>
      </c>
      <c r="N82" s="19">
        <v>63</v>
      </c>
      <c r="O82" s="21">
        <v>63.6</v>
      </c>
      <c r="R82" t="s">
        <v>124</v>
      </c>
      <c r="S82" s="21">
        <v>49.7</v>
      </c>
      <c r="T82" s="21">
        <v>51.5</v>
      </c>
      <c r="U82" s="21">
        <v>46.7</v>
      </c>
      <c r="V82" s="21">
        <v>58.7</v>
      </c>
      <c r="W82" s="21">
        <v>57.4</v>
      </c>
      <c r="X82" s="21">
        <v>60.1</v>
      </c>
      <c r="Y82" s="21">
        <v>62.2</v>
      </c>
      <c r="Z82" s="21">
        <v>61.6</v>
      </c>
      <c r="AA82" s="21">
        <v>63.5</v>
      </c>
      <c r="AB82" s="21">
        <v>52.4</v>
      </c>
      <c r="AC82" s="21">
        <v>53.2</v>
      </c>
      <c r="AD82" s="21">
        <v>52.4</v>
      </c>
      <c r="AE82" s="21">
        <v>53.4</v>
      </c>
    </row>
    <row r="83" spans="1:31" x14ac:dyDescent="0.25">
      <c r="A83" s="286"/>
      <c r="B83" s="18" t="s">
        <v>82</v>
      </c>
      <c r="C83" s="25">
        <v>51.7</v>
      </c>
      <c r="D83" s="25">
        <v>62</v>
      </c>
      <c r="E83" s="25">
        <v>60.2</v>
      </c>
      <c r="F83" s="25">
        <v>68.099999999999994</v>
      </c>
      <c r="G83" s="25">
        <v>78.7</v>
      </c>
      <c r="H83" s="25">
        <v>77.400000000000006</v>
      </c>
      <c r="I83" s="25">
        <v>79.099999999999994</v>
      </c>
      <c r="J83" s="25">
        <v>78.3</v>
      </c>
      <c r="K83" s="25">
        <v>76.5</v>
      </c>
      <c r="L83" s="25">
        <v>72.400000000000006</v>
      </c>
      <c r="M83" s="25">
        <v>70.400000000000006</v>
      </c>
      <c r="N83" s="25">
        <v>68.7</v>
      </c>
      <c r="O83" s="25">
        <v>69.5</v>
      </c>
    </row>
    <row r="84" spans="1:31" ht="25.5" x14ac:dyDescent="0.25">
      <c r="A84" s="286"/>
      <c r="B84" s="18" t="s">
        <v>81</v>
      </c>
      <c r="C84" s="20">
        <v>38.700000000000003</v>
      </c>
      <c r="D84" s="20">
        <v>47.4</v>
      </c>
      <c r="E84" s="20">
        <v>47</v>
      </c>
      <c r="F84" s="20">
        <v>58.6</v>
      </c>
      <c r="G84" s="20">
        <v>75.900000000000006</v>
      </c>
      <c r="H84" s="20">
        <v>74.900000000000006</v>
      </c>
      <c r="I84" s="20">
        <v>73.8</v>
      </c>
      <c r="J84" s="20">
        <v>72.5</v>
      </c>
      <c r="K84" s="20">
        <v>68.599999999999994</v>
      </c>
      <c r="L84" s="20">
        <v>62.7</v>
      </c>
      <c r="M84" s="20">
        <v>59.2</v>
      </c>
      <c r="N84" s="20">
        <v>57.6</v>
      </c>
      <c r="O84" s="20">
        <v>58.1</v>
      </c>
      <c r="P84" s="22">
        <f>SUM(O83-O84)</f>
        <v>11.399999999999999</v>
      </c>
      <c r="Q84" s="22">
        <f>SUM(C83-C84)</f>
        <v>13</v>
      </c>
    </row>
    <row r="85" spans="1:31" x14ac:dyDescent="0.25">
      <c r="A85" s="287" t="s">
        <v>123</v>
      </c>
      <c r="B85" s="19" t="s">
        <v>95</v>
      </c>
      <c r="C85" s="21">
        <v>51.1</v>
      </c>
      <c r="D85" s="21">
        <v>46</v>
      </c>
      <c r="E85" s="21">
        <v>56.3</v>
      </c>
      <c r="F85" s="19">
        <v>56</v>
      </c>
      <c r="G85" s="19">
        <v>64.7</v>
      </c>
      <c r="H85" s="19">
        <v>74.8</v>
      </c>
      <c r="I85" s="19">
        <v>74.8</v>
      </c>
      <c r="J85" s="19">
        <v>73.5</v>
      </c>
      <c r="K85" s="19">
        <v>72.5</v>
      </c>
      <c r="L85" s="19">
        <v>70.8</v>
      </c>
      <c r="M85" s="19">
        <v>66.3</v>
      </c>
      <c r="N85" s="19">
        <v>64.8</v>
      </c>
      <c r="O85" s="21">
        <v>63.2</v>
      </c>
    </row>
    <row r="86" spans="1:31" x14ac:dyDescent="0.25">
      <c r="A86" s="286"/>
      <c r="B86" s="18" t="s">
        <v>82</v>
      </c>
      <c r="C86" s="25">
        <v>58.2</v>
      </c>
      <c r="D86" s="25">
        <v>52</v>
      </c>
      <c r="E86" s="25">
        <v>63.4</v>
      </c>
      <c r="F86" s="25">
        <v>62.1</v>
      </c>
      <c r="G86" s="25">
        <v>69.400000000000006</v>
      </c>
      <c r="H86" s="25">
        <v>76.5</v>
      </c>
      <c r="I86" s="25">
        <v>77.3</v>
      </c>
      <c r="J86" s="25">
        <v>76.7</v>
      </c>
      <c r="K86" s="25">
        <v>75.599999999999994</v>
      </c>
      <c r="L86" s="25">
        <v>74.599999999999994</v>
      </c>
      <c r="M86" s="25">
        <v>70.900000000000006</v>
      </c>
      <c r="N86" s="25">
        <v>70.099999999999994</v>
      </c>
      <c r="O86" s="25">
        <v>68.599999999999994</v>
      </c>
    </row>
    <row r="87" spans="1:31" ht="25.5" x14ac:dyDescent="0.25">
      <c r="A87" s="286"/>
      <c r="B87" s="18" t="s">
        <v>81</v>
      </c>
      <c r="C87" s="20">
        <v>44.3</v>
      </c>
      <c r="D87" s="20">
        <v>40.200000000000003</v>
      </c>
      <c r="E87" s="20">
        <v>49.6</v>
      </c>
      <c r="F87" s="20">
        <v>50.2</v>
      </c>
      <c r="G87" s="20">
        <v>60.1</v>
      </c>
      <c r="H87" s="20">
        <v>73.2</v>
      </c>
      <c r="I87" s="20">
        <v>72.400000000000006</v>
      </c>
      <c r="J87" s="20">
        <v>70.400000000000006</v>
      </c>
      <c r="K87" s="20">
        <v>69.5</v>
      </c>
      <c r="L87" s="20">
        <v>67.2</v>
      </c>
      <c r="M87" s="20">
        <v>62</v>
      </c>
      <c r="N87" s="20">
        <v>59.8</v>
      </c>
      <c r="O87" s="20">
        <v>58.2</v>
      </c>
      <c r="P87" s="22">
        <f>SUM(O86-O87)</f>
        <v>10.399999999999991</v>
      </c>
      <c r="Q87" s="22">
        <f>SUM(C86-C87)</f>
        <v>13.900000000000006</v>
      </c>
    </row>
    <row r="88" spans="1:31" x14ac:dyDescent="0.25">
      <c r="A88" s="287" t="s">
        <v>124</v>
      </c>
      <c r="B88" s="19" t="s">
        <v>95</v>
      </c>
      <c r="C88" s="21">
        <v>49.7</v>
      </c>
      <c r="D88" s="21">
        <v>51.5</v>
      </c>
      <c r="E88" s="21">
        <v>46.7</v>
      </c>
      <c r="F88" s="19">
        <v>58.7</v>
      </c>
      <c r="G88" s="19">
        <v>57.4</v>
      </c>
      <c r="H88" s="19">
        <v>60.1</v>
      </c>
      <c r="I88" s="19">
        <v>62.2</v>
      </c>
      <c r="J88" s="19">
        <v>61.6</v>
      </c>
      <c r="K88" s="19">
        <v>63.5</v>
      </c>
      <c r="L88" s="19">
        <v>52.4</v>
      </c>
      <c r="M88" s="19">
        <v>53.2</v>
      </c>
      <c r="N88" s="19">
        <v>52.4</v>
      </c>
      <c r="O88" s="21">
        <v>53.4</v>
      </c>
    </row>
    <row r="89" spans="1:31" x14ac:dyDescent="0.25">
      <c r="A89" s="286"/>
      <c r="B89" s="18" t="s">
        <v>82</v>
      </c>
      <c r="C89" s="25">
        <v>53.7</v>
      </c>
      <c r="D89" s="25">
        <v>55.2</v>
      </c>
      <c r="E89" s="25">
        <v>49.6</v>
      </c>
      <c r="F89" s="25">
        <v>61.5</v>
      </c>
      <c r="G89" s="25">
        <v>59.6</v>
      </c>
      <c r="H89" s="25">
        <v>60.7</v>
      </c>
      <c r="I89" s="25">
        <v>63.1</v>
      </c>
      <c r="J89" s="25">
        <v>63</v>
      </c>
      <c r="K89" s="25">
        <v>65.7</v>
      </c>
      <c r="L89" s="25">
        <v>52.9</v>
      </c>
      <c r="M89" s="25">
        <v>55.1</v>
      </c>
      <c r="N89" s="25">
        <v>54.3</v>
      </c>
      <c r="O89" s="25">
        <v>55.4</v>
      </c>
    </row>
    <row r="90" spans="1:31" ht="25.5" x14ac:dyDescent="0.25">
      <c r="A90" s="286"/>
      <c r="B90" s="18" t="s">
        <v>81</v>
      </c>
      <c r="C90" s="20">
        <v>45.9</v>
      </c>
      <c r="D90" s="20">
        <v>47.9</v>
      </c>
      <c r="E90" s="20">
        <v>44</v>
      </c>
      <c r="F90" s="20">
        <v>56</v>
      </c>
      <c r="G90" s="20">
        <v>55.4</v>
      </c>
      <c r="H90" s="20">
        <v>59.5</v>
      </c>
      <c r="I90" s="20">
        <v>61.4</v>
      </c>
      <c r="J90" s="20">
        <v>60.3</v>
      </c>
      <c r="K90" s="20">
        <v>61.4</v>
      </c>
      <c r="L90" s="20">
        <v>51.9</v>
      </c>
      <c r="M90" s="20">
        <v>51.5</v>
      </c>
      <c r="N90" s="20">
        <v>50.6</v>
      </c>
      <c r="O90" s="20">
        <v>51.6</v>
      </c>
      <c r="P90" s="22">
        <f>SUM(O89-O90)</f>
        <v>3.7999999999999972</v>
      </c>
      <c r="Q90" s="22">
        <f>SUM(C89-C90)</f>
        <v>7.8000000000000043</v>
      </c>
    </row>
    <row r="91" spans="1:31" ht="14.45" customHeight="1" x14ac:dyDescent="0.25">
      <c r="A91" s="287" t="s">
        <v>125</v>
      </c>
      <c r="B91" s="287"/>
      <c r="C91" s="287"/>
      <c r="D91" s="287"/>
      <c r="E91" s="287"/>
      <c r="F91" s="287"/>
      <c r="G91" s="287"/>
      <c r="H91" s="287"/>
      <c r="I91" s="287"/>
      <c r="J91" s="287"/>
      <c r="K91" s="287"/>
      <c r="L91" s="287"/>
      <c r="M91" s="287"/>
      <c r="N91" s="287"/>
      <c r="O91" s="287"/>
      <c r="S91" s="32" t="s">
        <v>142</v>
      </c>
      <c r="T91" s="32" t="s">
        <v>143</v>
      </c>
      <c r="U91" s="32" t="s">
        <v>144</v>
      </c>
      <c r="V91" s="32" t="s">
        <v>145</v>
      </c>
      <c r="W91" s="32" t="s">
        <v>146</v>
      </c>
      <c r="X91" s="32" t="s">
        <v>147</v>
      </c>
      <c r="Y91" s="32" t="s">
        <v>148</v>
      </c>
      <c r="Z91" s="32" t="s">
        <v>149</v>
      </c>
      <c r="AA91" s="32" t="s">
        <v>150</v>
      </c>
      <c r="AB91" s="32" t="s">
        <v>151</v>
      </c>
      <c r="AC91" s="32" t="s">
        <v>152</v>
      </c>
      <c r="AD91" s="32" t="s">
        <v>153</v>
      </c>
      <c r="AE91" s="32" t="s">
        <v>154</v>
      </c>
    </row>
    <row r="92" spans="1:31" x14ac:dyDescent="0.25">
      <c r="A92" s="287" t="s">
        <v>121</v>
      </c>
      <c r="B92" s="19" t="s">
        <v>95</v>
      </c>
      <c r="C92" s="21">
        <v>24</v>
      </c>
      <c r="D92" s="21">
        <v>21.7</v>
      </c>
      <c r="E92" s="21">
        <v>18.3</v>
      </c>
      <c r="F92" s="19">
        <v>0.5</v>
      </c>
      <c r="G92" s="19">
        <v>0</v>
      </c>
      <c r="H92" s="19">
        <v>0</v>
      </c>
      <c r="I92" s="19">
        <v>1.1000000000000001</v>
      </c>
      <c r="J92" s="19">
        <v>1.1000000000000001</v>
      </c>
      <c r="K92" s="19">
        <v>8</v>
      </c>
      <c r="L92" s="19">
        <v>10.5</v>
      </c>
      <c r="M92" s="19">
        <v>10.6</v>
      </c>
      <c r="N92" s="19">
        <v>11</v>
      </c>
      <c r="O92" s="21">
        <v>11.3</v>
      </c>
      <c r="R92" s="22" t="s">
        <v>121</v>
      </c>
      <c r="S92" s="21">
        <v>24</v>
      </c>
      <c r="T92" s="21">
        <v>21.7</v>
      </c>
      <c r="U92" s="21">
        <v>18.3</v>
      </c>
      <c r="V92" s="21">
        <v>0.5</v>
      </c>
      <c r="W92" s="21">
        <v>0</v>
      </c>
      <c r="X92" s="21">
        <v>0</v>
      </c>
      <c r="Y92" s="21">
        <v>1.1000000000000001</v>
      </c>
      <c r="Z92" s="21">
        <v>1.1000000000000001</v>
      </c>
      <c r="AA92" s="21">
        <v>8</v>
      </c>
      <c r="AB92" s="21">
        <v>10.5</v>
      </c>
      <c r="AC92" s="21">
        <v>10.6</v>
      </c>
      <c r="AD92" s="21">
        <v>11</v>
      </c>
      <c r="AE92" s="21">
        <v>11.3</v>
      </c>
    </row>
    <row r="93" spans="1:31" x14ac:dyDescent="0.25">
      <c r="A93" s="286"/>
      <c r="B93" s="18" t="s">
        <v>82</v>
      </c>
      <c r="C93" s="25">
        <v>19.5</v>
      </c>
      <c r="D93" s="25">
        <v>17.399999999999999</v>
      </c>
      <c r="E93" s="25">
        <v>13.5</v>
      </c>
      <c r="F93" s="25">
        <v>0.4</v>
      </c>
      <c r="G93" s="25">
        <v>0</v>
      </c>
      <c r="H93" s="25">
        <v>0</v>
      </c>
      <c r="I93" s="25">
        <v>0.5</v>
      </c>
      <c r="J93" s="25">
        <v>0.6</v>
      </c>
      <c r="K93" s="25">
        <v>4.8</v>
      </c>
      <c r="L93" s="25">
        <v>6.6</v>
      </c>
      <c r="M93" s="25">
        <v>7</v>
      </c>
      <c r="N93" s="25">
        <v>7.5</v>
      </c>
      <c r="O93" s="25">
        <v>7.6</v>
      </c>
      <c r="R93" s="22" t="s">
        <v>122</v>
      </c>
      <c r="S93" s="21">
        <v>23.9</v>
      </c>
      <c r="T93" s="21">
        <v>25.3</v>
      </c>
      <c r="U93" s="21">
        <v>22.3</v>
      </c>
      <c r="V93" s="21">
        <v>14.8</v>
      </c>
      <c r="W93" s="21">
        <v>1.2</v>
      </c>
      <c r="X93" s="21">
        <v>0</v>
      </c>
      <c r="Y93" s="21">
        <v>3</v>
      </c>
      <c r="Z93" s="21">
        <v>4.0999999999999996</v>
      </c>
      <c r="AA93" s="21">
        <v>6.2</v>
      </c>
      <c r="AB93" s="21">
        <v>10.199999999999999</v>
      </c>
      <c r="AC93" s="21">
        <v>12.4</v>
      </c>
      <c r="AD93" s="21">
        <v>12</v>
      </c>
      <c r="AE93" s="21">
        <v>13.1</v>
      </c>
    </row>
    <row r="94" spans="1:31" ht="25.5" x14ac:dyDescent="0.25">
      <c r="A94" s="286"/>
      <c r="B94" s="18" t="s">
        <v>81</v>
      </c>
      <c r="C94" s="20">
        <v>28.3</v>
      </c>
      <c r="D94" s="20">
        <v>25.9</v>
      </c>
      <c r="E94" s="20">
        <v>22.9</v>
      </c>
      <c r="F94" s="20">
        <v>0.6</v>
      </c>
      <c r="G94" s="20">
        <v>0</v>
      </c>
      <c r="H94" s="20">
        <v>0</v>
      </c>
      <c r="I94" s="20">
        <v>1.6</v>
      </c>
      <c r="J94" s="20">
        <v>0</v>
      </c>
      <c r="K94" s="20">
        <v>11</v>
      </c>
      <c r="L94" s="20">
        <v>14.1</v>
      </c>
      <c r="M94" s="20">
        <v>14.1</v>
      </c>
      <c r="N94" s="20">
        <v>14.3</v>
      </c>
      <c r="O94" s="20">
        <v>14.9</v>
      </c>
      <c r="P94" s="22">
        <f>SUM(O93-O94)</f>
        <v>-7.3000000000000007</v>
      </c>
      <c r="Q94" s="22">
        <f>SUM(C93-C94)</f>
        <v>-8.8000000000000007</v>
      </c>
      <c r="R94" s="22" t="s">
        <v>123</v>
      </c>
      <c r="S94" s="21">
        <v>18.8</v>
      </c>
      <c r="T94" s="21">
        <v>18.8</v>
      </c>
      <c r="U94" s="21">
        <v>20.9</v>
      </c>
      <c r="V94" s="21">
        <v>18.2</v>
      </c>
      <c r="W94" s="21">
        <v>11.1</v>
      </c>
      <c r="X94" s="21">
        <v>0.7</v>
      </c>
      <c r="Y94" s="21">
        <v>2.2000000000000002</v>
      </c>
      <c r="Z94" s="21">
        <v>4.2</v>
      </c>
      <c r="AA94" s="21">
        <v>4.7</v>
      </c>
      <c r="AB94" s="21">
        <v>5.5</v>
      </c>
      <c r="AC94" s="21">
        <v>9.6</v>
      </c>
      <c r="AD94" s="21">
        <v>11.1</v>
      </c>
      <c r="AE94" s="21">
        <v>11.1</v>
      </c>
    </row>
    <row r="95" spans="1:31" x14ac:dyDescent="0.25">
      <c r="A95" s="287" t="s">
        <v>122</v>
      </c>
      <c r="B95" s="19" t="s">
        <v>95</v>
      </c>
      <c r="C95" s="21">
        <v>23.9</v>
      </c>
      <c r="D95" s="21">
        <v>25.3</v>
      </c>
      <c r="E95" s="21">
        <v>22.3</v>
      </c>
      <c r="F95" s="19">
        <v>14.8</v>
      </c>
      <c r="G95" s="19">
        <v>1.2</v>
      </c>
      <c r="H95" s="19">
        <v>0</v>
      </c>
      <c r="I95" s="19">
        <v>3</v>
      </c>
      <c r="J95" s="19">
        <v>4.0999999999999996</v>
      </c>
      <c r="K95" s="19">
        <v>6.2</v>
      </c>
      <c r="L95" s="19">
        <v>10.199999999999999</v>
      </c>
      <c r="M95" s="19">
        <v>12.4</v>
      </c>
      <c r="N95" s="19">
        <v>12</v>
      </c>
      <c r="O95" s="21">
        <v>13.1</v>
      </c>
      <c r="R95" s="22"/>
    </row>
    <row r="96" spans="1:31" x14ac:dyDescent="0.25">
      <c r="A96" s="286"/>
      <c r="B96" s="18" t="s">
        <v>82</v>
      </c>
      <c r="C96" s="25">
        <v>19.899999999999999</v>
      </c>
      <c r="D96" s="25">
        <v>19.899999999999999</v>
      </c>
      <c r="E96" s="25">
        <v>17.100000000000001</v>
      </c>
      <c r="F96" s="25">
        <v>11</v>
      </c>
      <c r="G96" s="25">
        <v>0.9</v>
      </c>
      <c r="H96" s="25">
        <v>0</v>
      </c>
      <c r="I96" s="25">
        <v>1.4</v>
      </c>
      <c r="J96" s="25">
        <v>1.9</v>
      </c>
      <c r="K96" s="25">
        <v>3.1</v>
      </c>
      <c r="L96" s="25">
        <v>5.9</v>
      </c>
      <c r="M96" s="25">
        <v>7.7</v>
      </c>
      <c r="N96" s="25">
        <v>8.1999999999999993</v>
      </c>
      <c r="O96" s="25">
        <v>8.5</v>
      </c>
    </row>
    <row r="97" spans="1:31" ht="25.5" x14ac:dyDescent="0.25">
      <c r="A97" s="286"/>
      <c r="B97" s="18" t="s">
        <v>81</v>
      </c>
      <c r="C97" s="20">
        <v>30.5</v>
      </c>
      <c r="D97" s="20">
        <v>30.5</v>
      </c>
      <c r="E97" s="20">
        <v>27.2</v>
      </c>
      <c r="F97" s="20">
        <v>18.5</v>
      </c>
      <c r="G97" s="20">
        <v>1.5</v>
      </c>
      <c r="H97" s="20">
        <v>0.1</v>
      </c>
      <c r="I97" s="20">
        <v>4.5999999999999996</v>
      </c>
      <c r="J97" s="20">
        <v>6.2</v>
      </c>
      <c r="K97" s="20">
        <v>9.1999999999999993</v>
      </c>
      <c r="L97" s="20">
        <v>14.3</v>
      </c>
      <c r="M97" s="20">
        <v>17</v>
      </c>
      <c r="N97" s="20">
        <v>16.7</v>
      </c>
      <c r="O97" s="20">
        <v>17.5</v>
      </c>
      <c r="P97" s="22">
        <f>SUM(O96-O97)</f>
        <v>-9</v>
      </c>
      <c r="Q97" s="22">
        <f>SUM(C96-C97)</f>
        <v>-10.600000000000001</v>
      </c>
    </row>
    <row r="98" spans="1:31" x14ac:dyDescent="0.25">
      <c r="A98" s="287" t="s">
        <v>123</v>
      </c>
      <c r="B98" s="19" t="s">
        <v>95</v>
      </c>
      <c r="C98" s="21">
        <v>18.8</v>
      </c>
      <c r="D98" s="21">
        <v>18.8</v>
      </c>
      <c r="E98" s="21">
        <v>20.9</v>
      </c>
      <c r="F98" s="19">
        <v>18.2</v>
      </c>
      <c r="G98" s="19">
        <v>11.1</v>
      </c>
      <c r="H98" s="19">
        <v>0.7</v>
      </c>
      <c r="I98" s="19">
        <v>2.2000000000000002</v>
      </c>
      <c r="J98" s="19">
        <v>4.2</v>
      </c>
      <c r="K98" s="19">
        <v>4.7</v>
      </c>
      <c r="L98" s="19">
        <v>5.5</v>
      </c>
      <c r="M98" s="19">
        <v>9.6</v>
      </c>
      <c r="N98" s="19">
        <v>11.1</v>
      </c>
      <c r="O98" s="21">
        <v>11.1</v>
      </c>
    </row>
    <row r="99" spans="1:31" x14ac:dyDescent="0.25">
      <c r="A99" s="286"/>
      <c r="B99" s="18" t="s">
        <v>82</v>
      </c>
      <c r="C99" s="25">
        <v>14.3</v>
      </c>
      <c r="D99" s="25">
        <v>14.3</v>
      </c>
      <c r="E99" s="25">
        <v>16</v>
      </c>
      <c r="F99" s="25">
        <v>13.5</v>
      </c>
      <c r="G99" s="25">
        <v>7.8</v>
      </c>
      <c r="H99" s="25">
        <v>0.3</v>
      </c>
      <c r="I99" s="25">
        <v>0.8</v>
      </c>
      <c r="J99" s="25">
        <v>1.9</v>
      </c>
      <c r="K99" s="25">
        <v>2.1</v>
      </c>
      <c r="L99" s="25">
        <v>2.9</v>
      </c>
      <c r="M99" s="25">
        <v>5.6</v>
      </c>
      <c r="N99" s="25">
        <v>6.7</v>
      </c>
      <c r="O99" s="25">
        <v>7</v>
      </c>
    </row>
    <row r="100" spans="1:31" ht="25.5" x14ac:dyDescent="0.25">
      <c r="A100" s="286"/>
      <c r="B100" s="18" t="s">
        <v>81</v>
      </c>
      <c r="C100" s="20">
        <v>23.1</v>
      </c>
      <c r="D100" s="20">
        <v>23.1</v>
      </c>
      <c r="E100" s="20">
        <v>25.7</v>
      </c>
      <c r="F100" s="20">
        <v>22.6</v>
      </c>
      <c r="G100" s="20">
        <v>14.2</v>
      </c>
      <c r="H100" s="20">
        <v>1.1000000000000001</v>
      </c>
      <c r="I100" s="20">
        <v>3.5</v>
      </c>
      <c r="J100" s="20">
        <v>6.4</v>
      </c>
      <c r="K100" s="20">
        <v>7.1</v>
      </c>
      <c r="L100" s="20">
        <v>8.1</v>
      </c>
      <c r="M100" s="20">
        <v>13.3</v>
      </c>
      <c r="N100" s="20">
        <v>15.3</v>
      </c>
      <c r="O100" s="20">
        <v>15.1</v>
      </c>
      <c r="P100" s="22">
        <f>SUM(O99-O100)</f>
        <v>-8.1</v>
      </c>
      <c r="Q100" s="22">
        <f>SUM(C99-C100)</f>
        <v>-8.8000000000000007</v>
      </c>
    </row>
    <row r="103" spans="1:31" ht="14.45" customHeight="1" x14ac:dyDescent="0.25">
      <c r="A103" s="284" t="s">
        <v>126</v>
      </c>
      <c r="B103" s="284"/>
      <c r="C103" s="284"/>
      <c r="D103" s="284"/>
      <c r="E103" s="284"/>
      <c r="F103" s="284"/>
      <c r="G103" s="284"/>
      <c r="H103" s="284"/>
      <c r="I103" s="284"/>
      <c r="J103" s="284"/>
      <c r="K103" s="284"/>
      <c r="L103" s="284"/>
      <c r="M103" s="284"/>
      <c r="N103" s="284"/>
      <c r="O103" s="284"/>
    </row>
    <row r="104" spans="1:31" x14ac:dyDescent="0.25">
      <c r="A104" s="20"/>
      <c r="B104" s="20"/>
      <c r="C104" s="20"/>
      <c r="D104" s="20"/>
      <c r="E104" s="20"/>
      <c r="F104" s="20"/>
      <c r="G104" s="20"/>
      <c r="H104" s="20"/>
      <c r="I104" s="20"/>
      <c r="J104" s="20"/>
      <c r="K104" s="23"/>
    </row>
    <row r="105" spans="1:31" x14ac:dyDescent="0.25">
      <c r="A105" s="33" t="s">
        <v>99</v>
      </c>
      <c r="B105" s="34" t="s">
        <v>155</v>
      </c>
      <c r="C105" s="32" t="s">
        <v>142</v>
      </c>
      <c r="D105" s="32" t="s">
        <v>143</v>
      </c>
      <c r="E105" s="32" t="s">
        <v>144</v>
      </c>
      <c r="F105" s="32" t="s">
        <v>145</v>
      </c>
      <c r="G105" s="32" t="s">
        <v>146</v>
      </c>
      <c r="H105" s="32" t="s">
        <v>147</v>
      </c>
      <c r="I105" s="32" t="s">
        <v>148</v>
      </c>
      <c r="J105" s="32" t="s">
        <v>149</v>
      </c>
      <c r="K105" s="32" t="s">
        <v>150</v>
      </c>
      <c r="L105" s="32" t="s">
        <v>151</v>
      </c>
      <c r="M105" s="32" t="s">
        <v>152</v>
      </c>
      <c r="N105" s="32" t="s">
        <v>153</v>
      </c>
      <c r="O105" s="32" t="s">
        <v>154</v>
      </c>
      <c r="S105" s="32" t="s">
        <v>142</v>
      </c>
      <c r="T105" s="32" t="s">
        <v>143</v>
      </c>
      <c r="U105" s="32" t="s">
        <v>144</v>
      </c>
      <c r="V105" s="32" t="s">
        <v>145</v>
      </c>
      <c r="W105" s="32" t="s">
        <v>146</v>
      </c>
      <c r="X105" s="32" t="s">
        <v>147</v>
      </c>
      <c r="Y105" s="32" t="s">
        <v>148</v>
      </c>
      <c r="Z105" s="32" t="s">
        <v>149</v>
      </c>
      <c r="AA105" s="32" t="s">
        <v>150</v>
      </c>
      <c r="AB105" s="32" t="s">
        <v>151</v>
      </c>
      <c r="AC105" s="32" t="s">
        <v>152</v>
      </c>
      <c r="AD105" s="32" t="s">
        <v>153</v>
      </c>
      <c r="AE105" s="32" t="s">
        <v>154</v>
      </c>
    </row>
    <row r="106" spans="1:31" x14ac:dyDescent="0.25">
      <c r="A106" s="287" t="s">
        <v>127</v>
      </c>
      <c r="B106" s="19" t="s">
        <v>95</v>
      </c>
      <c r="C106" s="21">
        <v>1.1000000000000001</v>
      </c>
      <c r="D106" s="21">
        <v>1.1000000000000001</v>
      </c>
      <c r="E106" s="21">
        <v>1.7</v>
      </c>
      <c r="F106" s="19">
        <v>1.6</v>
      </c>
      <c r="G106" s="19">
        <v>2.2999999999999998</v>
      </c>
      <c r="H106" s="19">
        <v>2.7</v>
      </c>
      <c r="I106" s="19">
        <v>3.5</v>
      </c>
      <c r="J106" s="19">
        <v>4.2</v>
      </c>
      <c r="K106" s="19">
        <v>4.3</v>
      </c>
      <c r="L106" s="19">
        <v>4.5</v>
      </c>
      <c r="M106" s="19">
        <v>4.4000000000000004</v>
      </c>
      <c r="N106" s="19">
        <v>4.3</v>
      </c>
      <c r="O106" s="21">
        <v>4.0999999999999996</v>
      </c>
      <c r="R106" t="s">
        <v>127</v>
      </c>
      <c r="S106" s="21">
        <v>1.1000000000000001</v>
      </c>
      <c r="T106" s="21">
        <v>1.1000000000000001</v>
      </c>
      <c r="U106" s="21">
        <v>1.7</v>
      </c>
      <c r="V106" s="21">
        <v>1.6</v>
      </c>
      <c r="W106" s="21">
        <v>2.2999999999999998</v>
      </c>
      <c r="X106" s="21">
        <v>2.7</v>
      </c>
      <c r="Y106" s="21">
        <v>3.5</v>
      </c>
      <c r="Z106" s="21">
        <v>4.2</v>
      </c>
      <c r="AA106" s="21">
        <v>4.3</v>
      </c>
      <c r="AB106" s="21">
        <v>4.5</v>
      </c>
      <c r="AC106" s="21">
        <v>4.4000000000000004</v>
      </c>
      <c r="AD106" s="21">
        <v>4.3</v>
      </c>
      <c r="AE106" s="21">
        <v>4.0999999999999996</v>
      </c>
    </row>
    <row r="107" spans="1:31" x14ac:dyDescent="0.25">
      <c r="A107" s="286"/>
      <c r="B107" s="18" t="s">
        <v>82</v>
      </c>
      <c r="C107" s="25">
        <v>1.7</v>
      </c>
      <c r="D107" s="25">
        <v>1.7</v>
      </c>
      <c r="E107" s="25">
        <v>2.7</v>
      </c>
      <c r="F107" s="25">
        <v>2.6</v>
      </c>
      <c r="G107" s="25">
        <v>3.7</v>
      </c>
      <c r="H107" s="25">
        <v>4.2</v>
      </c>
      <c r="I107" s="25">
        <v>5.3</v>
      </c>
      <c r="J107" s="25">
        <v>5.9</v>
      </c>
      <c r="K107" s="25">
        <v>6</v>
      </c>
      <c r="L107" s="25">
        <v>6.2</v>
      </c>
      <c r="M107" s="25">
        <v>6.1</v>
      </c>
      <c r="N107" s="25">
        <v>6</v>
      </c>
      <c r="O107" s="25">
        <v>5.7</v>
      </c>
      <c r="R107" t="s">
        <v>128</v>
      </c>
      <c r="S107" s="21">
        <v>1.7</v>
      </c>
      <c r="T107" s="21">
        <v>1.6</v>
      </c>
      <c r="U107" s="21">
        <v>1.9</v>
      </c>
      <c r="V107" s="21">
        <v>2.2000000000000002</v>
      </c>
      <c r="W107" s="21">
        <v>2.2000000000000002</v>
      </c>
      <c r="X107" s="21">
        <v>3.4</v>
      </c>
      <c r="Y107" s="21">
        <v>4.4000000000000004</v>
      </c>
      <c r="Z107" s="21">
        <v>5.0999999999999996</v>
      </c>
      <c r="AA107" s="21">
        <v>5.6</v>
      </c>
      <c r="AB107" s="21">
        <v>5.0999999999999996</v>
      </c>
      <c r="AC107" s="21">
        <v>5.0999999999999996</v>
      </c>
      <c r="AD107" s="21">
        <v>5</v>
      </c>
      <c r="AE107" s="21">
        <v>4.7</v>
      </c>
    </row>
    <row r="108" spans="1:31" ht="25.5" x14ac:dyDescent="0.25">
      <c r="A108" s="286"/>
      <c r="B108" s="18" t="s">
        <v>81</v>
      </c>
      <c r="C108" s="20">
        <v>0.6</v>
      </c>
      <c r="D108" s="20">
        <v>0.5</v>
      </c>
      <c r="E108" s="20">
        <v>0.7</v>
      </c>
      <c r="F108" s="20">
        <v>0.7</v>
      </c>
      <c r="G108" s="20">
        <v>1</v>
      </c>
      <c r="H108" s="20">
        <v>1.3</v>
      </c>
      <c r="I108" s="20">
        <v>1.9</v>
      </c>
      <c r="J108" s="20">
        <v>2.5</v>
      </c>
      <c r="K108" s="20">
        <v>2.6</v>
      </c>
      <c r="L108" s="20">
        <v>2.8</v>
      </c>
      <c r="M108" s="20">
        <v>2.8</v>
      </c>
      <c r="N108" s="20">
        <v>2.7</v>
      </c>
      <c r="O108" s="20">
        <v>2.5</v>
      </c>
      <c r="P108" s="22">
        <f>SUM(O107-O108)</f>
        <v>3.2</v>
      </c>
      <c r="Q108" s="22">
        <f>SUM(C107-C108)</f>
        <v>1.1000000000000001</v>
      </c>
      <c r="R108" t="s">
        <v>156</v>
      </c>
      <c r="S108" s="21">
        <v>7.9</v>
      </c>
      <c r="T108" s="21">
        <v>10.6</v>
      </c>
      <c r="U108" s="21">
        <v>11.4</v>
      </c>
      <c r="V108" s="21">
        <v>14</v>
      </c>
      <c r="W108" s="21">
        <v>16.399999999999999</v>
      </c>
      <c r="X108" s="21">
        <v>18.399999999999999</v>
      </c>
      <c r="Y108" s="21">
        <v>28.4</v>
      </c>
      <c r="Z108" s="21">
        <v>31.3</v>
      </c>
      <c r="AA108" s="21">
        <v>38.299999999999997</v>
      </c>
      <c r="AB108" s="21">
        <v>35</v>
      </c>
      <c r="AC108" s="21">
        <v>33.200000000000003</v>
      </c>
      <c r="AD108" s="21">
        <v>34.200000000000003</v>
      </c>
      <c r="AE108" s="21">
        <v>35.6</v>
      </c>
    </row>
    <row r="109" spans="1:31" x14ac:dyDescent="0.25">
      <c r="A109" s="287" t="s">
        <v>128</v>
      </c>
      <c r="B109" s="19" t="s">
        <v>95</v>
      </c>
      <c r="C109" s="21">
        <v>1.7</v>
      </c>
      <c r="D109" s="21">
        <v>1.6</v>
      </c>
      <c r="E109" s="21">
        <v>1.9</v>
      </c>
      <c r="F109" s="19">
        <v>2.2000000000000002</v>
      </c>
      <c r="G109" s="19">
        <v>2.2000000000000002</v>
      </c>
      <c r="H109" s="19">
        <v>3.4</v>
      </c>
      <c r="I109" s="19">
        <v>4.4000000000000004</v>
      </c>
      <c r="J109" s="19">
        <v>5.0999999999999996</v>
      </c>
      <c r="K109" s="19">
        <v>5.6</v>
      </c>
      <c r="L109" s="19">
        <v>5.0999999999999996</v>
      </c>
      <c r="M109" s="19">
        <v>5.0999999999999996</v>
      </c>
      <c r="N109" s="19">
        <v>5</v>
      </c>
      <c r="O109" s="21">
        <v>4.7</v>
      </c>
    </row>
    <row r="110" spans="1:31" x14ac:dyDescent="0.25">
      <c r="A110" s="286"/>
      <c r="B110" s="18" t="s">
        <v>82</v>
      </c>
      <c r="C110" s="25">
        <v>2.7</v>
      </c>
      <c r="D110" s="25">
        <v>2.5</v>
      </c>
      <c r="E110" s="25">
        <v>3.2</v>
      </c>
      <c r="F110" s="25">
        <v>3.7</v>
      </c>
      <c r="G110" s="25">
        <v>3.5</v>
      </c>
      <c r="H110" s="25">
        <v>5.2</v>
      </c>
      <c r="I110" s="25">
        <v>6.3</v>
      </c>
      <c r="J110" s="25">
        <v>7.1</v>
      </c>
      <c r="K110" s="25">
        <v>7.9</v>
      </c>
      <c r="L110" s="25">
        <v>7</v>
      </c>
      <c r="M110" s="25">
        <v>7.1</v>
      </c>
      <c r="N110" s="25">
        <v>7.1</v>
      </c>
      <c r="O110" s="25">
        <v>6.6</v>
      </c>
    </row>
    <row r="111" spans="1:31" ht="25.5" x14ac:dyDescent="0.25">
      <c r="A111" s="286"/>
      <c r="B111" s="18" t="s">
        <v>81</v>
      </c>
      <c r="C111" s="20">
        <v>0.8</v>
      </c>
      <c r="D111" s="20">
        <v>0.8</v>
      </c>
      <c r="E111" s="20">
        <v>0.7</v>
      </c>
      <c r="F111" s="20">
        <v>0.9</v>
      </c>
      <c r="G111" s="20">
        <v>0.9</v>
      </c>
      <c r="H111" s="20">
        <v>1.6</v>
      </c>
      <c r="I111" s="20">
        <v>2.5</v>
      </c>
      <c r="J111" s="20">
        <v>3.1</v>
      </c>
      <c r="K111" s="20">
        <v>3.5</v>
      </c>
      <c r="L111" s="20">
        <v>3.2</v>
      </c>
      <c r="M111" s="20">
        <v>3.3</v>
      </c>
      <c r="N111" s="20">
        <v>2.9</v>
      </c>
      <c r="O111" s="20">
        <v>2.8</v>
      </c>
      <c r="P111" s="22">
        <f>SUM(O110-O111)</f>
        <v>3.8</v>
      </c>
      <c r="Q111" s="22">
        <f>SUM(C110-C111)</f>
        <v>1.9000000000000001</v>
      </c>
    </row>
    <row r="112" spans="1:31" x14ac:dyDescent="0.25">
      <c r="A112" s="287" t="s">
        <v>129</v>
      </c>
      <c r="B112" s="19" t="s">
        <v>95</v>
      </c>
      <c r="C112" s="21">
        <v>7.9</v>
      </c>
      <c r="D112" s="21">
        <v>10.6</v>
      </c>
      <c r="E112" s="21">
        <v>11.4</v>
      </c>
      <c r="F112" s="19">
        <v>14</v>
      </c>
      <c r="G112" s="19">
        <v>16.399999999999999</v>
      </c>
      <c r="H112" s="19">
        <v>18.399999999999999</v>
      </c>
      <c r="I112" s="19">
        <v>28.4</v>
      </c>
      <c r="J112" s="19">
        <v>31.3</v>
      </c>
      <c r="K112" s="19">
        <v>38.299999999999997</v>
      </c>
      <c r="L112" s="19">
        <v>35</v>
      </c>
      <c r="M112" s="19">
        <v>33.200000000000003</v>
      </c>
      <c r="N112" s="19">
        <v>34.200000000000003</v>
      </c>
      <c r="O112" s="21">
        <v>35.6</v>
      </c>
    </row>
    <row r="113" spans="1:17" x14ac:dyDescent="0.25">
      <c r="A113" s="286"/>
      <c r="B113" s="18" t="s">
        <v>82</v>
      </c>
      <c r="C113" s="25">
        <v>11.5</v>
      </c>
      <c r="D113" s="25">
        <v>15.7</v>
      </c>
      <c r="E113" s="25">
        <v>16</v>
      </c>
      <c r="F113" s="25">
        <v>20</v>
      </c>
      <c r="G113" s="25">
        <v>23.5</v>
      </c>
      <c r="H113" s="25">
        <v>26</v>
      </c>
      <c r="I113" s="25">
        <v>39.4</v>
      </c>
      <c r="J113" s="25">
        <v>42.3</v>
      </c>
      <c r="K113" s="25">
        <v>51.9</v>
      </c>
      <c r="L113" s="25">
        <v>46.9</v>
      </c>
      <c r="M113" s="25">
        <v>45.2</v>
      </c>
      <c r="N113" s="25">
        <v>47</v>
      </c>
      <c r="O113" s="25">
        <v>50</v>
      </c>
    </row>
    <row r="114" spans="1:17" ht="25.5" x14ac:dyDescent="0.25">
      <c r="A114" s="286"/>
      <c r="B114" s="18" t="s">
        <v>81</v>
      </c>
      <c r="C114" s="20">
        <v>4.5</v>
      </c>
      <c r="D114" s="20">
        <v>5.7</v>
      </c>
      <c r="E114" s="20">
        <v>6.9</v>
      </c>
      <c r="F114" s="20">
        <v>8.1999999999999993</v>
      </c>
      <c r="G114" s="20">
        <v>9.5</v>
      </c>
      <c r="H114" s="20">
        <v>11</v>
      </c>
      <c r="I114" s="20">
        <v>18</v>
      </c>
      <c r="J114" s="20">
        <v>20.8</v>
      </c>
      <c r="K114" s="20">
        <v>25.7</v>
      </c>
      <c r="L114" s="20">
        <v>23.6</v>
      </c>
      <c r="M114" s="20">
        <v>21.7</v>
      </c>
      <c r="N114" s="20">
        <v>27.8</v>
      </c>
      <c r="O114" s="20">
        <v>21.7</v>
      </c>
      <c r="P114" s="22">
        <f>SUM(O113-O114)</f>
        <v>28.3</v>
      </c>
      <c r="Q114" s="22">
        <f>SUM(C113-C114)</f>
        <v>7</v>
      </c>
    </row>
  </sheetData>
  <mergeCells count="29">
    <mergeCell ref="A4:A8"/>
    <mergeCell ref="A9:A13"/>
    <mergeCell ref="A14:A18"/>
    <mergeCell ref="A19:A23"/>
    <mergeCell ref="A25:O25"/>
    <mergeCell ref="A1:O1"/>
    <mergeCell ref="A28:A32"/>
    <mergeCell ref="A33:A37"/>
    <mergeCell ref="A38:A42"/>
    <mergeCell ref="A88:A90"/>
    <mergeCell ref="A48:A52"/>
    <mergeCell ref="A53:A57"/>
    <mergeCell ref="A58:A62"/>
    <mergeCell ref="A63:A67"/>
    <mergeCell ref="A68:A72"/>
    <mergeCell ref="A75:K75"/>
    <mergeCell ref="A78:O78"/>
    <mergeCell ref="A79:A81"/>
    <mergeCell ref="A82:A84"/>
    <mergeCell ref="A85:A87"/>
    <mergeCell ref="A43:A47"/>
    <mergeCell ref="A91:O91"/>
    <mergeCell ref="A103:O103"/>
    <mergeCell ref="A106:A108"/>
    <mergeCell ref="A109:A111"/>
    <mergeCell ref="A112:A114"/>
    <mergeCell ref="A92:A94"/>
    <mergeCell ref="A95:A97"/>
    <mergeCell ref="A98:A100"/>
  </mergeCells>
  <phoneticPr fontId="2"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0"/>
  <sheetViews>
    <sheetView workbookViewId="0">
      <selection activeCell="A92" sqref="A92:M95"/>
    </sheetView>
  </sheetViews>
  <sheetFormatPr defaultRowHeight="15" x14ac:dyDescent="0.25"/>
  <cols>
    <col min="1" max="1" width="14.28515625" customWidth="1"/>
    <col min="17" max="17" width="25" customWidth="1"/>
    <col min="18" max="18" width="22.7109375" customWidth="1"/>
    <col min="19" max="19" width="18.5703125" customWidth="1"/>
    <col min="20" max="20" width="16.28515625" customWidth="1"/>
    <col min="21" max="21" width="17.28515625" customWidth="1"/>
  </cols>
  <sheetData>
    <row r="1" spans="1:31" x14ac:dyDescent="0.25">
      <c r="A1" s="291" t="s">
        <v>157</v>
      </c>
      <c r="B1" s="286"/>
      <c r="C1" s="286"/>
      <c r="D1" s="286"/>
      <c r="E1" s="286"/>
      <c r="F1" s="286"/>
      <c r="G1" s="286"/>
      <c r="H1" s="286"/>
      <c r="I1" s="286"/>
      <c r="J1" s="286"/>
    </row>
    <row r="3" spans="1:31" x14ac:dyDescent="0.25">
      <c r="A3" s="294" t="s">
        <v>158</v>
      </c>
      <c r="B3" s="294"/>
      <c r="C3" s="294"/>
      <c r="D3" s="294"/>
      <c r="E3" s="294"/>
      <c r="F3" s="294"/>
      <c r="G3" s="294"/>
      <c r="H3" s="294"/>
      <c r="I3" s="294"/>
      <c r="J3" s="294"/>
      <c r="K3" s="294"/>
      <c r="L3" s="294"/>
      <c r="M3" s="294"/>
      <c r="N3" s="294"/>
    </row>
    <row r="4" spans="1:31" ht="14.45" customHeight="1" x14ac:dyDescent="0.25">
      <c r="A4" s="40"/>
      <c r="B4" s="32" t="s">
        <v>142</v>
      </c>
      <c r="C4" s="32" t="s">
        <v>143</v>
      </c>
      <c r="D4" s="32" t="s">
        <v>144</v>
      </c>
      <c r="E4" s="32" t="s">
        <v>145</v>
      </c>
      <c r="F4" s="32" t="s">
        <v>146</v>
      </c>
      <c r="G4" s="32" t="s">
        <v>147</v>
      </c>
      <c r="H4" s="32" t="s">
        <v>148</v>
      </c>
      <c r="I4" s="32" t="s">
        <v>149</v>
      </c>
      <c r="J4" s="32" t="s">
        <v>150</v>
      </c>
      <c r="K4" s="32" t="s">
        <v>151</v>
      </c>
      <c r="L4" s="32" t="s">
        <v>152</v>
      </c>
      <c r="M4" s="32" t="s">
        <v>153</v>
      </c>
      <c r="N4" s="32"/>
    </row>
    <row r="5" spans="1:31" x14ac:dyDescent="0.25">
      <c r="A5" s="42" t="s">
        <v>95</v>
      </c>
      <c r="B5" s="30">
        <v>2</v>
      </c>
      <c r="C5" s="30">
        <v>1.9</v>
      </c>
      <c r="D5" s="30">
        <v>1.7</v>
      </c>
      <c r="E5" s="30">
        <v>1.5</v>
      </c>
      <c r="F5" s="30">
        <v>1.8</v>
      </c>
      <c r="G5" s="30">
        <v>1.8</v>
      </c>
      <c r="H5" s="30">
        <v>1.4</v>
      </c>
      <c r="I5" s="30">
        <v>1.5</v>
      </c>
      <c r="J5" s="30">
        <v>1.8</v>
      </c>
      <c r="K5" s="30">
        <v>1.8</v>
      </c>
      <c r="L5" s="30">
        <v>1.6</v>
      </c>
      <c r="M5" s="30">
        <v>1.7</v>
      </c>
      <c r="N5" s="30"/>
      <c r="T5" s="32" t="s">
        <v>142</v>
      </c>
      <c r="U5" s="32" t="s">
        <v>143</v>
      </c>
      <c r="V5" s="32" t="s">
        <v>144</v>
      </c>
      <c r="W5" s="32" t="s">
        <v>145</v>
      </c>
      <c r="X5" s="32" t="s">
        <v>146</v>
      </c>
      <c r="Y5" s="32" t="s">
        <v>147</v>
      </c>
      <c r="Z5" s="32" t="s">
        <v>148</v>
      </c>
      <c r="AA5" s="32" t="s">
        <v>149</v>
      </c>
      <c r="AB5" s="32" t="s">
        <v>150</v>
      </c>
      <c r="AC5" s="32" t="s">
        <v>151</v>
      </c>
      <c r="AD5" s="32" t="s">
        <v>152</v>
      </c>
      <c r="AE5" s="32" t="s">
        <v>153</v>
      </c>
    </row>
    <row r="6" spans="1:31" x14ac:dyDescent="0.25">
      <c r="A6" s="40" t="s">
        <v>75</v>
      </c>
      <c r="B6" s="20">
        <v>2.2000000000000002</v>
      </c>
      <c r="C6" s="20">
        <v>1.7</v>
      </c>
      <c r="D6" s="20">
        <v>1.5</v>
      </c>
      <c r="E6" s="20">
        <v>1.5</v>
      </c>
      <c r="F6" s="20">
        <v>1.8</v>
      </c>
      <c r="G6" s="20">
        <v>1.7</v>
      </c>
      <c r="H6" s="20">
        <v>1.1000000000000001</v>
      </c>
      <c r="I6" s="20">
        <v>1.3</v>
      </c>
      <c r="J6" s="20">
        <v>1.5</v>
      </c>
      <c r="K6" s="20">
        <v>1.4</v>
      </c>
      <c r="L6" s="20">
        <v>1.1000000000000001</v>
      </c>
      <c r="M6" s="20">
        <v>1.1000000000000001</v>
      </c>
      <c r="N6" s="20"/>
      <c r="S6" s="50" t="s">
        <v>223</v>
      </c>
      <c r="T6" s="25">
        <v>1.5</v>
      </c>
      <c r="U6" s="25">
        <v>1.5</v>
      </c>
      <c r="V6" s="25">
        <v>1.3</v>
      </c>
      <c r="W6" s="25">
        <v>1.3</v>
      </c>
      <c r="X6" s="25">
        <v>1.5</v>
      </c>
      <c r="Y6" s="25">
        <v>1.4</v>
      </c>
      <c r="Z6" s="25">
        <v>1</v>
      </c>
      <c r="AA6" s="25">
        <v>1.1000000000000001</v>
      </c>
      <c r="AB6" s="25">
        <v>1.6</v>
      </c>
      <c r="AC6" s="25">
        <v>1.5</v>
      </c>
      <c r="AD6" s="25">
        <v>1.4</v>
      </c>
      <c r="AE6" s="25">
        <v>1.4</v>
      </c>
    </row>
    <row r="7" spans="1:31" x14ac:dyDescent="0.25">
      <c r="A7" s="40" t="s">
        <v>76</v>
      </c>
      <c r="B7" s="20">
        <v>1.8</v>
      </c>
      <c r="C7" s="20">
        <v>2.2000000000000002</v>
      </c>
      <c r="D7" s="20">
        <v>1.9</v>
      </c>
      <c r="E7" s="20">
        <v>1.6</v>
      </c>
      <c r="F7" s="20">
        <v>1.8</v>
      </c>
      <c r="G7" s="20">
        <v>1.8</v>
      </c>
      <c r="H7" s="20">
        <v>1.6</v>
      </c>
      <c r="I7" s="20">
        <v>1.8</v>
      </c>
      <c r="J7" s="20">
        <v>2.2000000000000002</v>
      </c>
      <c r="K7" s="20">
        <v>2.2999999999999998</v>
      </c>
      <c r="L7" s="20">
        <v>2.2999999999999998</v>
      </c>
      <c r="M7" s="20">
        <v>2.4</v>
      </c>
      <c r="N7" s="20"/>
      <c r="S7" s="50" t="s">
        <v>224</v>
      </c>
      <c r="T7" s="20">
        <v>1.9</v>
      </c>
      <c r="U7" s="20">
        <v>1.9</v>
      </c>
      <c r="V7" s="20">
        <v>1.6</v>
      </c>
      <c r="W7" s="20">
        <v>1.6</v>
      </c>
      <c r="X7" s="20">
        <v>1.7</v>
      </c>
      <c r="Y7" s="20">
        <v>1.7</v>
      </c>
      <c r="Z7" s="20">
        <v>1.2</v>
      </c>
      <c r="AA7" s="20">
        <v>1.3</v>
      </c>
      <c r="AB7" s="20">
        <v>1.9</v>
      </c>
      <c r="AC7" s="20">
        <v>1.8</v>
      </c>
      <c r="AD7" s="20">
        <v>1.7</v>
      </c>
      <c r="AE7" s="20">
        <v>1.7</v>
      </c>
    </row>
    <row r="8" spans="1:31" x14ac:dyDescent="0.25">
      <c r="A8" s="40" t="s">
        <v>82</v>
      </c>
      <c r="B8" s="25">
        <v>1.8</v>
      </c>
      <c r="C8" s="25">
        <v>1.7</v>
      </c>
      <c r="D8" s="25">
        <v>1.5</v>
      </c>
      <c r="E8" s="25">
        <v>1.4</v>
      </c>
      <c r="F8" s="25">
        <v>1.7</v>
      </c>
      <c r="G8" s="25">
        <v>1.5</v>
      </c>
      <c r="H8" s="25">
        <v>1.2</v>
      </c>
      <c r="I8" s="25">
        <v>1.4</v>
      </c>
      <c r="J8" s="25">
        <v>1.7</v>
      </c>
      <c r="K8" s="25">
        <v>1.6</v>
      </c>
      <c r="L8" s="25">
        <v>1</v>
      </c>
      <c r="M8" s="25">
        <v>1.5</v>
      </c>
      <c r="N8" s="25"/>
      <c r="S8" s="50" t="s">
        <v>225</v>
      </c>
      <c r="T8" s="25">
        <v>2.1</v>
      </c>
      <c r="U8" s="25">
        <v>1.9</v>
      </c>
      <c r="V8" s="25">
        <v>1.8</v>
      </c>
      <c r="W8" s="25">
        <v>1.5</v>
      </c>
      <c r="X8" s="25">
        <v>1.9</v>
      </c>
      <c r="Y8" s="25">
        <v>1.7</v>
      </c>
      <c r="Z8" s="25">
        <v>1.6</v>
      </c>
      <c r="AA8" s="25">
        <v>1.7</v>
      </c>
      <c r="AB8" s="25">
        <v>1.7</v>
      </c>
      <c r="AC8" s="25">
        <v>1.8</v>
      </c>
      <c r="AD8" s="25">
        <v>0.6</v>
      </c>
      <c r="AE8" s="25">
        <v>1.7</v>
      </c>
    </row>
    <row r="9" spans="1:31" x14ac:dyDescent="0.25">
      <c r="A9" s="40" t="s">
        <v>81</v>
      </c>
      <c r="B9" s="20">
        <v>2.2000000000000002</v>
      </c>
      <c r="C9" s="20">
        <v>2.2000000000000002</v>
      </c>
      <c r="D9" s="20">
        <v>1.8</v>
      </c>
      <c r="E9" s="20">
        <v>1.7</v>
      </c>
      <c r="F9" s="20">
        <v>1.9</v>
      </c>
      <c r="G9" s="20">
        <v>2</v>
      </c>
      <c r="H9" s="20">
        <v>1.5</v>
      </c>
      <c r="I9" s="20">
        <v>1.6</v>
      </c>
      <c r="J9" s="20">
        <v>2</v>
      </c>
      <c r="K9" s="20">
        <v>2</v>
      </c>
      <c r="L9" s="20">
        <v>2.2000000000000002</v>
      </c>
      <c r="M9" s="20">
        <v>1.8</v>
      </c>
      <c r="N9" s="20"/>
      <c r="S9" s="50" t="s">
        <v>226</v>
      </c>
      <c r="T9" s="20">
        <v>2.5</v>
      </c>
      <c r="U9" s="20">
        <v>2.4</v>
      </c>
      <c r="V9" s="20">
        <v>2</v>
      </c>
      <c r="W9" s="20">
        <v>1.8</v>
      </c>
      <c r="X9" s="20">
        <v>2.1</v>
      </c>
      <c r="Y9" s="20">
        <v>2.2000000000000002</v>
      </c>
      <c r="Z9" s="20">
        <v>1.9</v>
      </c>
      <c r="AA9" s="20">
        <v>1.9</v>
      </c>
      <c r="AB9" s="20">
        <v>2.1</v>
      </c>
      <c r="AC9" s="20">
        <v>2.1</v>
      </c>
      <c r="AD9" s="20">
        <v>2.8</v>
      </c>
      <c r="AE9" s="20">
        <v>2</v>
      </c>
    </row>
    <row r="10" spans="1:31" ht="14.45" customHeight="1" x14ac:dyDescent="0.25">
      <c r="A10" s="294" t="s">
        <v>159</v>
      </c>
      <c r="B10" s="294"/>
      <c r="C10" s="294"/>
      <c r="D10" s="294"/>
      <c r="E10" s="294"/>
      <c r="F10" s="294"/>
      <c r="G10" s="294"/>
      <c r="H10" s="294"/>
      <c r="I10" s="294"/>
      <c r="J10" s="294"/>
      <c r="K10" s="294"/>
      <c r="L10" s="294"/>
      <c r="M10" s="294"/>
      <c r="N10" s="294"/>
    </row>
    <row r="11" spans="1:31" x14ac:dyDescent="0.25">
      <c r="A11" s="42" t="s">
        <v>95</v>
      </c>
      <c r="B11" s="30">
        <v>1.7</v>
      </c>
      <c r="C11" s="30">
        <v>1.7</v>
      </c>
      <c r="D11" s="30">
        <v>1.4</v>
      </c>
      <c r="E11" s="30">
        <v>1.4</v>
      </c>
      <c r="F11" s="30">
        <v>1.6</v>
      </c>
      <c r="G11" s="30">
        <v>1.6</v>
      </c>
      <c r="H11" s="30">
        <v>1.1000000000000001</v>
      </c>
      <c r="I11" s="30">
        <v>1.2</v>
      </c>
      <c r="J11" s="30">
        <v>1.8</v>
      </c>
      <c r="K11" s="30">
        <v>1.7</v>
      </c>
      <c r="L11" s="30">
        <v>1.5</v>
      </c>
      <c r="M11" s="30">
        <v>1.6</v>
      </c>
      <c r="N11" s="30"/>
    </row>
    <row r="12" spans="1:31" x14ac:dyDescent="0.25">
      <c r="A12" s="40" t="s">
        <v>75</v>
      </c>
      <c r="B12" s="20">
        <v>2</v>
      </c>
      <c r="C12" s="20">
        <v>1.4</v>
      </c>
      <c r="D12" s="20">
        <v>1.3</v>
      </c>
      <c r="E12" s="20">
        <v>1.4</v>
      </c>
      <c r="F12" s="20">
        <v>1.6</v>
      </c>
      <c r="G12" s="20">
        <v>1.6</v>
      </c>
      <c r="H12" s="20">
        <v>0.9</v>
      </c>
      <c r="I12" s="20">
        <v>1.1000000000000001</v>
      </c>
      <c r="J12" s="20">
        <v>1.6</v>
      </c>
      <c r="K12" s="20">
        <v>1.4</v>
      </c>
      <c r="L12" s="20">
        <v>1.1000000000000001</v>
      </c>
      <c r="M12" s="20">
        <v>1.1000000000000001</v>
      </c>
      <c r="N12" s="20"/>
    </row>
    <row r="13" spans="1:31" x14ac:dyDescent="0.25">
      <c r="A13" s="40" t="s">
        <v>76</v>
      </c>
      <c r="B13" s="20">
        <v>1.4</v>
      </c>
      <c r="C13" s="20">
        <v>1.9</v>
      </c>
      <c r="D13" s="20">
        <v>1.5</v>
      </c>
      <c r="E13" s="20">
        <v>1.4</v>
      </c>
      <c r="F13" s="20">
        <v>1.6</v>
      </c>
      <c r="G13" s="20">
        <v>1.5</v>
      </c>
      <c r="H13" s="20">
        <v>1.3</v>
      </c>
      <c r="I13" s="20">
        <v>1.4</v>
      </c>
      <c r="J13" s="20">
        <v>2</v>
      </c>
      <c r="K13" s="20">
        <v>2</v>
      </c>
      <c r="L13" s="20">
        <v>2.1</v>
      </c>
      <c r="M13" s="20">
        <v>2.2000000000000002</v>
      </c>
      <c r="N13" s="20"/>
    </row>
    <row r="14" spans="1:31" x14ac:dyDescent="0.25">
      <c r="A14" s="40" t="s">
        <v>82</v>
      </c>
      <c r="B14" s="25">
        <v>1.5</v>
      </c>
      <c r="C14" s="25">
        <v>1.5</v>
      </c>
      <c r="D14" s="25">
        <v>1.3</v>
      </c>
      <c r="E14" s="25">
        <v>1.3</v>
      </c>
      <c r="F14" s="25">
        <v>1.5</v>
      </c>
      <c r="G14" s="25">
        <v>1.4</v>
      </c>
      <c r="H14" s="25">
        <v>1</v>
      </c>
      <c r="I14" s="25">
        <v>1.1000000000000001</v>
      </c>
      <c r="J14" s="25">
        <v>1.6</v>
      </c>
      <c r="K14" s="25">
        <v>1.5</v>
      </c>
      <c r="L14" s="25">
        <v>1.4</v>
      </c>
      <c r="M14" s="25">
        <v>1.4</v>
      </c>
      <c r="N14" s="25"/>
    </row>
    <row r="15" spans="1:31" x14ac:dyDescent="0.25">
      <c r="A15" s="40" t="s">
        <v>81</v>
      </c>
      <c r="B15" s="20">
        <v>1.9</v>
      </c>
      <c r="C15" s="20">
        <v>1.9</v>
      </c>
      <c r="D15" s="20">
        <v>1.6</v>
      </c>
      <c r="E15" s="20">
        <v>1.6</v>
      </c>
      <c r="F15" s="20">
        <v>1.7</v>
      </c>
      <c r="G15" s="20">
        <v>1.7</v>
      </c>
      <c r="H15" s="20">
        <v>1.2</v>
      </c>
      <c r="I15" s="20">
        <v>1.3</v>
      </c>
      <c r="J15" s="20">
        <v>1.9</v>
      </c>
      <c r="K15" s="20">
        <v>1.8</v>
      </c>
      <c r="L15" s="20">
        <v>1.7</v>
      </c>
      <c r="M15" s="20">
        <v>1.7</v>
      </c>
      <c r="N15" s="20"/>
    </row>
    <row r="16" spans="1:31" ht="14.45" customHeight="1" x14ac:dyDescent="0.25">
      <c r="A16" s="294" t="s">
        <v>160</v>
      </c>
      <c r="B16" s="294"/>
      <c r="C16" s="294"/>
      <c r="D16" s="294"/>
      <c r="E16" s="294"/>
      <c r="F16" s="294"/>
      <c r="G16" s="294"/>
      <c r="H16" s="294"/>
      <c r="I16" s="294"/>
      <c r="J16" s="294"/>
      <c r="K16" s="294"/>
      <c r="L16" s="294"/>
      <c r="M16" s="294"/>
      <c r="N16" s="294"/>
    </row>
    <row r="17" spans="1:24" x14ac:dyDescent="0.25">
      <c r="A17" s="42" t="s">
        <v>95</v>
      </c>
      <c r="B17" s="30">
        <v>2.2999999999999998</v>
      </c>
      <c r="C17" s="30">
        <v>2.2000000000000002</v>
      </c>
      <c r="D17" s="30">
        <v>1.9</v>
      </c>
      <c r="E17" s="30">
        <v>1.7</v>
      </c>
      <c r="F17" s="30">
        <v>2</v>
      </c>
      <c r="G17" s="30">
        <v>1.9</v>
      </c>
      <c r="H17" s="30">
        <v>1.7</v>
      </c>
      <c r="I17" s="30">
        <v>1.8</v>
      </c>
      <c r="J17" s="30">
        <v>1.9</v>
      </c>
      <c r="K17" s="30">
        <v>2</v>
      </c>
      <c r="L17" s="30">
        <v>1.8</v>
      </c>
      <c r="M17" s="30">
        <v>1.8</v>
      </c>
      <c r="N17" s="30"/>
    </row>
    <row r="18" spans="1:24" x14ac:dyDescent="0.25">
      <c r="A18" s="40" t="s">
        <v>75</v>
      </c>
      <c r="B18" s="20">
        <v>2.2999999999999998</v>
      </c>
      <c r="C18" s="20">
        <v>1.8</v>
      </c>
      <c r="D18" s="20">
        <v>1.6</v>
      </c>
      <c r="E18" s="20">
        <v>1.5</v>
      </c>
      <c r="F18" s="20">
        <v>1.9</v>
      </c>
      <c r="G18" s="20">
        <v>1.8</v>
      </c>
      <c r="H18" s="20">
        <v>1.4</v>
      </c>
      <c r="I18" s="20">
        <v>1.5</v>
      </c>
      <c r="J18" s="20">
        <v>1.5</v>
      </c>
      <c r="K18" s="20">
        <v>1.5</v>
      </c>
      <c r="L18" s="20">
        <v>1.2</v>
      </c>
      <c r="M18" s="20">
        <v>1.2</v>
      </c>
      <c r="N18" s="20"/>
    </row>
    <row r="19" spans="1:24" x14ac:dyDescent="0.25">
      <c r="A19" s="40" t="s">
        <v>76</v>
      </c>
      <c r="B19" s="20">
        <v>2.2999999999999998</v>
      </c>
      <c r="C19" s="20">
        <v>2.5</v>
      </c>
      <c r="D19" s="20">
        <v>2.2000000000000002</v>
      </c>
      <c r="E19" s="20">
        <v>1.8</v>
      </c>
      <c r="F19" s="20">
        <v>2</v>
      </c>
      <c r="G19" s="20">
        <v>2.1</v>
      </c>
      <c r="H19" s="20">
        <v>2.1</v>
      </c>
      <c r="I19" s="20">
        <v>2.1</v>
      </c>
      <c r="J19" s="20">
        <v>2.2999999999999998</v>
      </c>
      <c r="K19" s="20">
        <v>2.5</v>
      </c>
      <c r="L19" s="20">
        <v>2.5</v>
      </c>
      <c r="M19" s="20">
        <v>2.7</v>
      </c>
      <c r="N19" s="20"/>
    </row>
    <row r="20" spans="1:24" x14ac:dyDescent="0.25">
      <c r="A20" s="40" t="s">
        <v>82</v>
      </c>
      <c r="B20" s="25">
        <v>2.1</v>
      </c>
      <c r="C20" s="25">
        <v>1.9</v>
      </c>
      <c r="D20" s="25">
        <v>1.8</v>
      </c>
      <c r="E20" s="25">
        <v>1.5</v>
      </c>
      <c r="F20" s="25">
        <v>1.9</v>
      </c>
      <c r="G20" s="25">
        <v>1.7</v>
      </c>
      <c r="H20" s="25">
        <v>1.6</v>
      </c>
      <c r="I20" s="25">
        <v>1.7</v>
      </c>
      <c r="J20" s="25">
        <v>1.7</v>
      </c>
      <c r="K20" s="25">
        <v>1.8</v>
      </c>
      <c r="L20" s="25">
        <v>0.6</v>
      </c>
      <c r="M20" s="25">
        <v>1.7</v>
      </c>
      <c r="N20" s="25"/>
    </row>
    <row r="21" spans="1:24" x14ac:dyDescent="0.25">
      <c r="A21" s="40" t="s">
        <v>81</v>
      </c>
      <c r="B21" s="20">
        <v>2.5</v>
      </c>
      <c r="C21" s="20">
        <v>2.4</v>
      </c>
      <c r="D21" s="20">
        <v>2</v>
      </c>
      <c r="E21" s="20">
        <v>1.8</v>
      </c>
      <c r="F21" s="20">
        <v>2.1</v>
      </c>
      <c r="G21" s="20">
        <v>2.2000000000000002</v>
      </c>
      <c r="H21" s="20">
        <v>1.9</v>
      </c>
      <c r="I21" s="20">
        <v>1.9</v>
      </c>
      <c r="J21" s="20">
        <v>2.1</v>
      </c>
      <c r="K21" s="20">
        <v>2.1</v>
      </c>
      <c r="L21" s="20">
        <v>2.8</v>
      </c>
      <c r="M21" s="20">
        <v>2</v>
      </c>
      <c r="N21" s="20"/>
    </row>
    <row r="24" spans="1:24" x14ac:dyDescent="0.25">
      <c r="A24" s="292" t="s">
        <v>161</v>
      </c>
      <c r="B24" s="286"/>
      <c r="C24" s="286"/>
      <c r="D24" s="286"/>
      <c r="E24" s="286"/>
      <c r="F24" s="286"/>
      <c r="G24" s="286"/>
      <c r="H24" s="286"/>
      <c r="I24" s="286"/>
      <c r="J24" s="286"/>
      <c r="K24" s="286"/>
    </row>
    <row r="25" spans="1:24" x14ac:dyDescent="0.25">
      <c r="A25" s="39"/>
      <c r="B25" s="39"/>
      <c r="C25" s="39"/>
      <c r="D25" s="39"/>
      <c r="E25" s="39"/>
      <c r="F25" s="39"/>
      <c r="G25" s="39"/>
      <c r="H25" s="39"/>
      <c r="I25" s="39"/>
      <c r="J25" s="39"/>
      <c r="K25" s="43"/>
    </row>
    <row r="26" spans="1:24" x14ac:dyDescent="0.25">
      <c r="A26" s="33" t="s">
        <v>99</v>
      </c>
      <c r="B26" s="34" t="s">
        <v>155</v>
      </c>
      <c r="C26" s="32" t="s">
        <v>142</v>
      </c>
      <c r="D26" s="32" t="s">
        <v>143</v>
      </c>
      <c r="E26" s="32" t="s">
        <v>144</v>
      </c>
      <c r="F26" s="32" t="s">
        <v>145</v>
      </c>
      <c r="G26" s="32" t="s">
        <v>146</v>
      </c>
      <c r="H26" s="32" t="s">
        <v>147</v>
      </c>
      <c r="I26" s="32" t="s">
        <v>148</v>
      </c>
      <c r="J26" s="32" t="s">
        <v>149</v>
      </c>
      <c r="K26" s="32" t="s">
        <v>150</v>
      </c>
      <c r="L26" s="32" t="s">
        <v>151</v>
      </c>
      <c r="M26" s="32" t="s">
        <v>152</v>
      </c>
      <c r="N26" s="32" t="s">
        <v>153</v>
      </c>
      <c r="O26" s="32"/>
      <c r="Q26" s="33" t="s">
        <v>99</v>
      </c>
      <c r="R26" s="34" t="s">
        <v>155</v>
      </c>
      <c r="S26" s="32" t="s">
        <v>153</v>
      </c>
      <c r="U26" s="53"/>
      <c r="V26" s="53" t="s">
        <v>95</v>
      </c>
      <c r="W26" s="53" t="s">
        <v>75</v>
      </c>
      <c r="X26" s="53" t="s">
        <v>76</v>
      </c>
    </row>
    <row r="27" spans="1:24" x14ac:dyDescent="0.25">
      <c r="A27" s="287" t="s">
        <v>162</v>
      </c>
      <c r="B27" s="42" t="s">
        <v>95</v>
      </c>
      <c r="C27" s="42" t="s">
        <v>163</v>
      </c>
      <c r="D27" s="42" t="s">
        <v>163</v>
      </c>
      <c r="E27" s="42" t="s">
        <v>163</v>
      </c>
      <c r="F27" s="42" t="s">
        <v>163</v>
      </c>
      <c r="G27" s="42" t="s">
        <v>163</v>
      </c>
      <c r="H27" s="42" t="s">
        <v>163</v>
      </c>
      <c r="I27" s="42" t="s">
        <v>164</v>
      </c>
      <c r="J27" s="42" t="s">
        <v>165</v>
      </c>
      <c r="K27" s="42" t="s">
        <v>166</v>
      </c>
      <c r="L27" s="42" t="s">
        <v>167</v>
      </c>
      <c r="M27" s="42" t="s">
        <v>168</v>
      </c>
      <c r="N27" s="42" t="s">
        <v>167</v>
      </c>
      <c r="O27" s="42"/>
      <c r="Q27" s="289" t="s">
        <v>227</v>
      </c>
      <c r="R27" s="42" t="s">
        <v>95</v>
      </c>
      <c r="S27" s="51">
        <v>1.8</v>
      </c>
      <c r="U27" s="3" t="s">
        <v>228</v>
      </c>
      <c r="V27" s="29">
        <v>1.8</v>
      </c>
      <c r="W27" s="29">
        <v>1.3</v>
      </c>
      <c r="X27" s="29">
        <v>2.2999999999999998</v>
      </c>
    </row>
    <row r="28" spans="1:24" x14ac:dyDescent="0.25">
      <c r="A28" s="286"/>
      <c r="B28" s="40" t="s">
        <v>75</v>
      </c>
      <c r="C28" s="39" t="s">
        <v>163</v>
      </c>
      <c r="D28" s="39" t="s">
        <v>163</v>
      </c>
      <c r="E28" s="39" t="s">
        <v>163</v>
      </c>
      <c r="F28" s="39" t="s">
        <v>163</v>
      </c>
      <c r="G28" s="39" t="s">
        <v>163</v>
      </c>
      <c r="H28" s="39" t="s">
        <v>163</v>
      </c>
      <c r="I28" s="39" t="s">
        <v>169</v>
      </c>
      <c r="J28" s="39" t="s">
        <v>170</v>
      </c>
      <c r="K28" s="39" t="s">
        <v>166</v>
      </c>
      <c r="L28" s="39" t="s">
        <v>168</v>
      </c>
      <c r="M28" s="39" t="s">
        <v>171</v>
      </c>
      <c r="N28" s="39" t="s">
        <v>173</v>
      </c>
      <c r="O28" s="39"/>
      <c r="Q28" s="286"/>
      <c r="R28" s="40" t="s">
        <v>75</v>
      </c>
      <c r="S28" s="52">
        <v>1.3</v>
      </c>
      <c r="U28" s="54" t="s">
        <v>176</v>
      </c>
      <c r="V28" s="29">
        <v>2.6</v>
      </c>
      <c r="W28" s="29">
        <v>1.7</v>
      </c>
      <c r="X28" s="29">
        <v>3.7</v>
      </c>
    </row>
    <row r="29" spans="1:24" x14ac:dyDescent="0.25">
      <c r="A29" s="286"/>
      <c r="B29" s="40" t="s">
        <v>76</v>
      </c>
      <c r="C29" s="39" t="s">
        <v>163</v>
      </c>
      <c r="D29" s="39" t="s">
        <v>163</v>
      </c>
      <c r="E29" s="39" t="s">
        <v>163</v>
      </c>
      <c r="F29" s="39" t="s">
        <v>163</v>
      </c>
      <c r="G29" s="39" t="s">
        <v>163</v>
      </c>
      <c r="H29" s="39" t="s">
        <v>163</v>
      </c>
      <c r="I29" s="39" t="s">
        <v>172</v>
      </c>
      <c r="J29" s="39" t="s">
        <v>173</v>
      </c>
      <c r="K29" s="39" t="s">
        <v>166</v>
      </c>
      <c r="L29" s="39" t="s">
        <v>174</v>
      </c>
      <c r="M29" s="39" t="s">
        <v>175</v>
      </c>
      <c r="N29" s="39" t="s">
        <v>177</v>
      </c>
      <c r="O29" s="39"/>
      <c r="Q29" s="286"/>
      <c r="R29" s="40" t="s">
        <v>76</v>
      </c>
      <c r="S29" s="52">
        <v>2.2999999999999998</v>
      </c>
      <c r="U29" s="54" t="s">
        <v>187</v>
      </c>
      <c r="V29" s="29">
        <v>1.4</v>
      </c>
      <c r="W29" s="29">
        <v>0.9</v>
      </c>
      <c r="X29" s="29">
        <v>1.9</v>
      </c>
    </row>
    <row r="30" spans="1:24" x14ac:dyDescent="0.25">
      <c r="A30" s="287" t="s">
        <v>176</v>
      </c>
      <c r="B30" s="42" t="s">
        <v>95</v>
      </c>
      <c r="C30" s="42" t="s">
        <v>163</v>
      </c>
      <c r="D30" s="42" t="s">
        <v>163</v>
      </c>
      <c r="E30" s="42" t="s">
        <v>175</v>
      </c>
      <c r="F30" s="42" t="s">
        <v>177</v>
      </c>
      <c r="G30" s="42" t="s">
        <v>178</v>
      </c>
      <c r="H30" s="42" t="s">
        <v>179</v>
      </c>
      <c r="I30" s="42" t="s">
        <v>173</v>
      </c>
      <c r="J30" s="42" t="s">
        <v>180</v>
      </c>
      <c r="K30" s="42" t="s">
        <v>181</v>
      </c>
      <c r="L30" s="42" t="s">
        <v>182</v>
      </c>
      <c r="M30" s="42" t="s">
        <v>177</v>
      </c>
      <c r="N30" s="42" t="s">
        <v>195</v>
      </c>
      <c r="O30" s="42"/>
      <c r="Q30" s="287" t="s">
        <v>176</v>
      </c>
      <c r="R30" s="42" t="s">
        <v>95</v>
      </c>
      <c r="S30" s="51">
        <v>2.6</v>
      </c>
      <c r="U30" s="54" t="s">
        <v>190</v>
      </c>
      <c r="V30" s="29">
        <v>1</v>
      </c>
      <c r="W30" s="29">
        <v>0.6</v>
      </c>
      <c r="X30" s="29">
        <v>1.5</v>
      </c>
    </row>
    <row r="31" spans="1:24" x14ac:dyDescent="0.25">
      <c r="A31" s="286"/>
      <c r="B31" s="40" t="s">
        <v>75</v>
      </c>
      <c r="C31" s="39" t="s">
        <v>163</v>
      </c>
      <c r="D31" s="39" t="s">
        <v>163</v>
      </c>
      <c r="E31" s="39" t="s">
        <v>178</v>
      </c>
      <c r="F31" s="39" t="s">
        <v>181</v>
      </c>
      <c r="G31" s="39" t="s">
        <v>177</v>
      </c>
      <c r="H31" s="39" t="s">
        <v>179</v>
      </c>
      <c r="I31" s="39" t="s">
        <v>171</v>
      </c>
      <c r="J31" s="39" t="s">
        <v>183</v>
      </c>
      <c r="K31" s="39" t="s">
        <v>174</v>
      </c>
      <c r="L31" s="39" t="s">
        <v>174</v>
      </c>
      <c r="M31" s="39" t="s">
        <v>168</v>
      </c>
      <c r="N31" s="39" t="s">
        <v>166</v>
      </c>
      <c r="O31" s="39"/>
      <c r="Q31" s="286"/>
      <c r="R31" s="40" t="s">
        <v>75</v>
      </c>
      <c r="S31" s="52">
        <v>1.7</v>
      </c>
      <c r="U31" s="54" t="s">
        <v>192</v>
      </c>
      <c r="V31" s="29">
        <v>1.2</v>
      </c>
      <c r="W31" s="29">
        <v>0.9</v>
      </c>
      <c r="X31" s="29">
        <v>1.5</v>
      </c>
    </row>
    <row r="32" spans="1:24" x14ac:dyDescent="0.25">
      <c r="A32" s="286"/>
      <c r="B32" s="40" t="s">
        <v>76</v>
      </c>
      <c r="C32" s="39" t="s">
        <v>163</v>
      </c>
      <c r="D32" s="39" t="s">
        <v>163</v>
      </c>
      <c r="E32" s="39" t="s">
        <v>175</v>
      </c>
      <c r="F32" s="39" t="s">
        <v>177</v>
      </c>
      <c r="G32" s="39" t="s">
        <v>175</v>
      </c>
      <c r="H32" s="39" t="s">
        <v>179</v>
      </c>
      <c r="I32" s="39" t="s">
        <v>180</v>
      </c>
      <c r="J32" s="39" t="s">
        <v>168</v>
      </c>
      <c r="K32" s="39" t="s">
        <v>184</v>
      </c>
      <c r="L32" s="39" t="s">
        <v>185</v>
      </c>
      <c r="M32" s="39" t="s">
        <v>186</v>
      </c>
      <c r="N32" s="39" t="s">
        <v>217</v>
      </c>
      <c r="O32" s="39"/>
      <c r="Q32" s="286"/>
      <c r="R32" s="40" t="s">
        <v>76</v>
      </c>
      <c r="S32" s="52">
        <v>3.7</v>
      </c>
      <c r="U32" s="54" t="s">
        <v>193</v>
      </c>
      <c r="V32" s="29">
        <v>2.4</v>
      </c>
      <c r="W32" s="29">
        <v>1.5</v>
      </c>
      <c r="X32" s="29">
        <v>3.5</v>
      </c>
    </row>
    <row r="33" spans="1:24" x14ac:dyDescent="0.25">
      <c r="A33" s="287" t="s">
        <v>187</v>
      </c>
      <c r="B33" s="42" t="s">
        <v>95</v>
      </c>
      <c r="C33" s="42" t="s">
        <v>163</v>
      </c>
      <c r="D33" s="42" t="s">
        <v>163</v>
      </c>
      <c r="E33" s="42" t="s">
        <v>173</v>
      </c>
      <c r="F33" s="42" t="s">
        <v>171</v>
      </c>
      <c r="G33" s="42" t="s">
        <v>180</v>
      </c>
      <c r="H33" s="42" t="s">
        <v>180</v>
      </c>
      <c r="I33" s="42" t="s">
        <v>171</v>
      </c>
      <c r="J33" s="42" t="s">
        <v>173</v>
      </c>
      <c r="K33" s="42" t="s">
        <v>181</v>
      </c>
      <c r="L33" s="42" t="s">
        <v>183</v>
      </c>
      <c r="M33" s="42" t="s">
        <v>173</v>
      </c>
      <c r="N33" s="42" t="s">
        <v>183</v>
      </c>
      <c r="O33" s="42"/>
      <c r="Q33" s="287" t="s">
        <v>187</v>
      </c>
      <c r="R33" s="42" t="s">
        <v>95</v>
      </c>
      <c r="S33" s="51">
        <v>1.4</v>
      </c>
      <c r="U33" s="54" t="s">
        <v>197</v>
      </c>
      <c r="V33" s="29">
        <v>1.6</v>
      </c>
      <c r="W33" s="29">
        <v>1</v>
      </c>
      <c r="X33" s="29">
        <v>2.4</v>
      </c>
    </row>
    <row r="34" spans="1:24" x14ac:dyDescent="0.25">
      <c r="A34" s="286"/>
      <c r="B34" s="40" t="s">
        <v>75</v>
      </c>
      <c r="C34" s="39" t="s">
        <v>163</v>
      </c>
      <c r="D34" s="39" t="s">
        <v>163</v>
      </c>
      <c r="E34" s="39" t="s">
        <v>188</v>
      </c>
      <c r="F34" s="39" t="s">
        <v>171</v>
      </c>
      <c r="G34" s="39" t="s">
        <v>180</v>
      </c>
      <c r="H34" s="39" t="s">
        <v>180</v>
      </c>
      <c r="I34" s="39" t="s">
        <v>171</v>
      </c>
      <c r="J34" s="39" t="s">
        <v>188</v>
      </c>
      <c r="K34" s="39" t="s">
        <v>179</v>
      </c>
      <c r="L34" s="39" t="s">
        <v>188</v>
      </c>
      <c r="M34" s="39" t="s">
        <v>172</v>
      </c>
      <c r="N34" s="39" t="s">
        <v>172</v>
      </c>
      <c r="O34" s="39"/>
      <c r="Q34" s="286"/>
      <c r="R34" s="40" t="s">
        <v>75</v>
      </c>
      <c r="S34" s="52">
        <v>0.9</v>
      </c>
      <c r="U34" s="54" t="s">
        <v>198</v>
      </c>
      <c r="V34" s="29">
        <v>1.7</v>
      </c>
      <c r="W34" s="29">
        <v>1.1000000000000001</v>
      </c>
      <c r="X34" s="29">
        <v>2.4</v>
      </c>
    </row>
    <row r="35" spans="1:24" x14ac:dyDescent="0.25">
      <c r="A35" s="286"/>
      <c r="B35" s="40" t="s">
        <v>76</v>
      </c>
      <c r="C35" s="39" t="s">
        <v>163</v>
      </c>
      <c r="D35" s="39" t="s">
        <v>163</v>
      </c>
      <c r="E35" s="39" t="s">
        <v>183</v>
      </c>
      <c r="F35" s="39" t="s">
        <v>173</v>
      </c>
      <c r="G35" s="39" t="s">
        <v>180</v>
      </c>
      <c r="H35" s="39" t="s">
        <v>180</v>
      </c>
      <c r="I35" s="39" t="s">
        <v>173</v>
      </c>
      <c r="J35" s="39" t="s">
        <v>180</v>
      </c>
      <c r="K35" s="39" t="s">
        <v>189</v>
      </c>
      <c r="L35" s="39" t="s">
        <v>166</v>
      </c>
      <c r="M35" s="39" t="s">
        <v>166</v>
      </c>
      <c r="N35" s="39" t="s">
        <v>174</v>
      </c>
      <c r="O35" s="39"/>
      <c r="Q35" s="286"/>
      <c r="R35" s="40" t="s">
        <v>76</v>
      </c>
      <c r="S35" s="52">
        <v>1.9</v>
      </c>
      <c r="U35" s="54" t="s">
        <v>229</v>
      </c>
      <c r="V35" s="29">
        <v>1.7</v>
      </c>
      <c r="W35" s="29">
        <v>1</v>
      </c>
      <c r="X35" s="29">
        <v>2.5</v>
      </c>
    </row>
    <row r="36" spans="1:24" x14ac:dyDescent="0.25">
      <c r="A36" s="287" t="s">
        <v>190</v>
      </c>
      <c r="B36" s="42" t="s">
        <v>95</v>
      </c>
      <c r="C36" s="42" t="s">
        <v>163</v>
      </c>
      <c r="D36" s="42" t="s">
        <v>163</v>
      </c>
      <c r="E36" s="42" t="s">
        <v>188</v>
      </c>
      <c r="F36" s="42" t="s">
        <v>188</v>
      </c>
      <c r="G36" s="42" t="s">
        <v>183</v>
      </c>
      <c r="H36" s="42" t="s">
        <v>173</v>
      </c>
      <c r="I36" s="42" t="s">
        <v>165</v>
      </c>
      <c r="J36" s="42" t="s">
        <v>188</v>
      </c>
      <c r="K36" s="42" t="s">
        <v>171</v>
      </c>
      <c r="L36" s="42" t="s">
        <v>171</v>
      </c>
      <c r="M36" s="42" t="s">
        <v>165</v>
      </c>
      <c r="N36" s="42" t="s">
        <v>218</v>
      </c>
      <c r="O36" s="42"/>
      <c r="Q36" s="287" t="s">
        <v>190</v>
      </c>
      <c r="R36" s="42" t="s">
        <v>95</v>
      </c>
      <c r="S36" s="51">
        <v>1</v>
      </c>
    </row>
    <row r="37" spans="1:24" x14ac:dyDescent="0.25">
      <c r="A37" s="286"/>
      <c r="B37" s="40" t="s">
        <v>75</v>
      </c>
      <c r="C37" s="39" t="s">
        <v>163</v>
      </c>
      <c r="D37" s="39" t="s">
        <v>163</v>
      </c>
      <c r="E37" s="39" t="s">
        <v>165</v>
      </c>
      <c r="F37" s="39" t="s">
        <v>188</v>
      </c>
      <c r="G37" s="39" t="s">
        <v>183</v>
      </c>
      <c r="H37" s="39" t="s">
        <v>173</v>
      </c>
      <c r="I37" s="39" t="s">
        <v>172</v>
      </c>
      <c r="J37" s="39" t="s">
        <v>165</v>
      </c>
      <c r="K37" s="39" t="s">
        <v>171</v>
      </c>
      <c r="L37" s="39" t="s">
        <v>191</v>
      </c>
      <c r="M37" s="39" t="s">
        <v>170</v>
      </c>
      <c r="N37" s="39" t="s">
        <v>219</v>
      </c>
      <c r="O37" s="39"/>
      <c r="Q37" s="286"/>
      <c r="R37" s="40" t="s">
        <v>75</v>
      </c>
      <c r="S37" s="52">
        <v>0.6</v>
      </c>
    </row>
    <row r="38" spans="1:24" x14ac:dyDescent="0.25">
      <c r="A38" s="286"/>
      <c r="B38" s="40" t="s">
        <v>76</v>
      </c>
      <c r="C38" s="39" t="s">
        <v>163</v>
      </c>
      <c r="D38" s="39" t="s">
        <v>163</v>
      </c>
      <c r="E38" s="39" t="s">
        <v>171</v>
      </c>
      <c r="F38" s="39" t="s">
        <v>188</v>
      </c>
      <c r="G38" s="39" t="s">
        <v>183</v>
      </c>
      <c r="H38" s="39" t="s">
        <v>173</v>
      </c>
      <c r="I38" s="39" t="s">
        <v>171</v>
      </c>
      <c r="J38" s="39" t="s">
        <v>173</v>
      </c>
      <c r="K38" s="39" t="s">
        <v>173</v>
      </c>
      <c r="L38" s="39" t="s">
        <v>166</v>
      </c>
      <c r="M38" s="39" t="s">
        <v>183</v>
      </c>
      <c r="N38" s="39" t="s">
        <v>180</v>
      </c>
      <c r="O38" s="39"/>
      <c r="Q38" s="286"/>
      <c r="R38" s="40" t="s">
        <v>76</v>
      </c>
      <c r="S38" s="52">
        <v>1.5</v>
      </c>
    </row>
    <row r="39" spans="1:24" x14ac:dyDescent="0.25">
      <c r="A39" s="287" t="s">
        <v>192</v>
      </c>
      <c r="B39" s="42" t="s">
        <v>95</v>
      </c>
      <c r="C39" s="42" t="s">
        <v>163</v>
      </c>
      <c r="D39" s="42" t="s">
        <v>163</v>
      </c>
      <c r="E39" s="42" t="s">
        <v>173</v>
      </c>
      <c r="F39" s="42" t="s">
        <v>171</v>
      </c>
      <c r="G39" s="42" t="s">
        <v>183</v>
      </c>
      <c r="H39" s="42" t="s">
        <v>183</v>
      </c>
      <c r="I39" s="42" t="s">
        <v>173</v>
      </c>
      <c r="J39" s="42" t="s">
        <v>173</v>
      </c>
      <c r="K39" s="42" t="s">
        <v>183</v>
      </c>
      <c r="L39" s="42" t="s">
        <v>183</v>
      </c>
      <c r="M39" s="42" t="s">
        <v>183</v>
      </c>
      <c r="N39" s="42" t="s">
        <v>171</v>
      </c>
      <c r="O39" s="42"/>
      <c r="Q39" s="287" t="s">
        <v>192</v>
      </c>
      <c r="R39" s="42" t="s">
        <v>95</v>
      </c>
      <c r="S39" s="51">
        <v>1.2</v>
      </c>
    </row>
    <row r="40" spans="1:24" x14ac:dyDescent="0.25">
      <c r="A40" s="286"/>
      <c r="B40" s="40" t="s">
        <v>75</v>
      </c>
      <c r="C40" s="39" t="s">
        <v>163</v>
      </c>
      <c r="D40" s="39" t="s">
        <v>163</v>
      </c>
      <c r="E40" s="39" t="s">
        <v>188</v>
      </c>
      <c r="F40" s="39" t="s">
        <v>171</v>
      </c>
      <c r="G40" s="39" t="s">
        <v>183</v>
      </c>
      <c r="H40" s="39" t="s">
        <v>183</v>
      </c>
      <c r="I40" s="39" t="s">
        <v>173</v>
      </c>
      <c r="J40" s="39" t="s">
        <v>171</v>
      </c>
      <c r="K40" s="39" t="s">
        <v>173</v>
      </c>
      <c r="L40" s="39" t="s">
        <v>173</v>
      </c>
      <c r="M40" s="39" t="s">
        <v>165</v>
      </c>
      <c r="N40" s="39" t="s">
        <v>172</v>
      </c>
      <c r="O40" s="39"/>
      <c r="Q40" s="286"/>
      <c r="R40" s="40" t="s">
        <v>75</v>
      </c>
      <c r="S40" s="52">
        <v>0.9</v>
      </c>
    </row>
    <row r="41" spans="1:24" x14ac:dyDescent="0.25">
      <c r="A41" s="286"/>
      <c r="B41" s="40" t="s">
        <v>76</v>
      </c>
      <c r="C41" s="39" t="s">
        <v>163</v>
      </c>
      <c r="D41" s="39" t="s">
        <v>163</v>
      </c>
      <c r="E41" s="39" t="s">
        <v>183</v>
      </c>
      <c r="F41" s="39" t="s">
        <v>188</v>
      </c>
      <c r="G41" s="39" t="s">
        <v>173</v>
      </c>
      <c r="H41" s="39" t="s">
        <v>183</v>
      </c>
      <c r="I41" s="39" t="s">
        <v>173</v>
      </c>
      <c r="J41" s="39" t="s">
        <v>183</v>
      </c>
      <c r="K41" s="39" t="s">
        <v>180</v>
      </c>
      <c r="L41" s="39" t="s">
        <v>168</v>
      </c>
      <c r="M41" s="39" t="s">
        <v>167</v>
      </c>
      <c r="N41" s="39" t="s">
        <v>180</v>
      </c>
      <c r="O41" s="39"/>
      <c r="Q41" s="286"/>
      <c r="R41" s="40" t="s">
        <v>76</v>
      </c>
      <c r="S41" s="52">
        <v>1.5</v>
      </c>
    </row>
    <row r="42" spans="1:24" x14ac:dyDescent="0.25">
      <c r="A42" s="287" t="s">
        <v>193</v>
      </c>
      <c r="B42" s="42" t="s">
        <v>95</v>
      </c>
      <c r="C42" s="42" t="s">
        <v>163</v>
      </c>
      <c r="D42" s="42" t="s">
        <v>163</v>
      </c>
      <c r="E42" s="42" t="s">
        <v>189</v>
      </c>
      <c r="F42" s="42" t="s">
        <v>182</v>
      </c>
      <c r="G42" s="42" t="s">
        <v>194</v>
      </c>
      <c r="H42" s="42" t="s">
        <v>195</v>
      </c>
      <c r="I42" s="42" t="s">
        <v>181</v>
      </c>
      <c r="J42" s="42" t="s">
        <v>182</v>
      </c>
      <c r="K42" s="42" t="s">
        <v>181</v>
      </c>
      <c r="L42" s="42" t="s">
        <v>181</v>
      </c>
      <c r="M42" s="42" t="s">
        <v>178</v>
      </c>
      <c r="N42" s="42" t="s">
        <v>181</v>
      </c>
      <c r="O42" s="42"/>
      <c r="Q42" s="287" t="s">
        <v>193</v>
      </c>
      <c r="R42" s="42" t="s">
        <v>95</v>
      </c>
      <c r="S42" s="51">
        <v>2.4</v>
      </c>
    </row>
    <row r="43" spans="1:24" x14ac:dyDescent="0.25">
      <c r="A43" s="286"/>
      <c r="B43" s="40" t="s">
        <v>75</v>
      </c>
      <c r="C43" s="39" t="s">
        <v>163</v>
      </c>
      <c r="D43" s="39" t="s">
        <v>163</v>
      </c>
      <c r="E43" s="39" t="s">
        <v>195</v>
      </c>
      <c r="F43" s="39" t="s">
        <v>182</v>
      </c>
      <c r="G43" s="39" t="s">
        <v>189</v>
      </c>
      <c r="H43" s="39" t="s">
        <v>195</v>
      </c>
      <c r="I43" s="39" t="s">
        <v>178</v>
      </c>
      <c r="J43" s="39" t="s">
        <v>175</v>
      </c>
      <c r="K43" s="39" t="s">
        <v>174</v>
      </c>
      <c r="L43" s="39" t="s">
        <v>167</v>
      </c>
      <c r="M43" s="39" t="s">
        <v>180</v>
      </c>
      <c r="N43" s="39" t="s">
        <v>180</v>
      </c>
      <c r="O43" s="39"/>
      <c r="Q43" s="286"/>
      <c r="R43" s="40" t="s">
        <v>75</v>
      </c>
      <c r="S43" s="52">
        <v>1.5</v>
      </c>
    </row>
    <row r="44" spans="1:24" x14ac:dyDescent="0.25">
      <c r="A44" s="286"/>
      <c r="B44" s="40" t="s">
        <v>76</v>
      </c>
      <c r="C44" s="39" t="s">
        <v>163</v>
      </c>
      <c r="D44" s="39" t="s">
        <v>163</v>
      </c>
      <c r="E44" s="39" t="s">
        <v>184</v>
      </c>
      <c r="F44" s="39" t="s">
        <v>181</v>
      </c>
      <c r="G44" s="39" t="s">
        <v>195</v>
      </c>
      <c r="H44" s="39" t="s">
        <v>195</v>
      </c>
      <c r="I44" s="39" t="s">
        <v>194</v>
      </c>
      <c r="J44" s="39" t="s">
        <v>196</v>
      </c>
      <c r="K44" s="39" t="s">
        <v>196</v>
      </c>
      <c r="L44" s="39" t="s">
        <v>184</v>
      </c>
      <c r="M44" s="39" t="s">
        <v>185</v>
      </c>
      <c r="N44" s="39" t="s">
        <v>220</v>
      </c>
      <c r="O44" s="39"/>
      <c r="Q44" s="286"/>
      <c r="R44" s="40" t="s">
        <v>76</v>
      </c>
      <c r="S44" s="52">
        <v>3.5</v>
      </c>
    </row>
    <row r="45" spans="1:24" x14ac:dyDescent="0.25">
      <c r="A45" s="287" t="s">
        <v>197</v>
      </c>
      <c r="B45" s="42" t="s">
        <v>95</v>
      </c>
      <c r="C45" s="42" t="s">
        <v>163</v>
      </c>
      <c r="D45" s="42" t="s">
        <v>163</v>
      </c>
      <c r="E45" s="42" t="s">
        <v>168</v>
      </c>
      <c r="F45" s="42" t="s">
        <v>180</v>
      </c>
      <c r="G45" s="42" t="s">
        <v>167</v>
      </c>
      <c r="H45" s="42" t="s">
        <v>166</v>
      </c>
      <c r="I45" s="42" t="s">
        <v>183</v>
      </c>
      <c r="J45" s="42" t="s">
        <v>168</v>
      </c>
      <c r="K45" s="42" t="s">
        <v>166</v>
      </c>
      <c r="L45" s="42" t="s">
        <v>167</v>
      </c>
      <c r="M45" s="42" t="s">
        <v>168</v>
      </c>
      <c r="N45" s="42" t="s">
        <v>168</v>
      </c>
      <c r="O45" s="42"/>
      <c r="Q45" s="287" t="s">
        <v>197</v>
      </c>
      <c r="R45" s="42" t="s">
        <v>95</v>
      </c>
      <c r="S45" s="51">
        <v>1.6</v>
      </c>
    </row>
    <row r="46" spans="1:24" x14ac:dyDescent="0.25">
      <c r="A46" s="286"/>
      <c r="B46" s="40" t="s">
        <v>75</v>
      </c>
      <c r="C46" s="39" t="s">
        <v>163</v>
      </c>
      <c r="D46" s="39" t="s">
        <v>163</v>
      </c>
      <c r="E46" s="39" t="s">
        <v>183</v>
      </c>
      <c r="F46" s="39" t="s">
        <v>180</v>
      </c>
      <c r="G46" s="39" t="s">
        <v>167</v>
      </c>
      <c r="H46" s="39" t="s">
        <v>166</v>
      </c>
      <c r="I46" s="39" t="s">
        <v>171</v>
      </c>
      <c r="J46" s="39" t="s">
        <v>183</v>
      </c>
      <c r="K46" s="39" t="s">
        <v>183</v>
      </c>
      <c r="L46" s="39" t="s">
        <v>183</v>
      </c>
      <c r="M46" s="39" t="s">
        <v>188</v>
      </c>
      <c r="N46" s="39" t="s">
        <v>218</v>
      </c>
      <c r="O46" s="39"/>
      <c r="Q46" s="286"/>
      <c r="R46" s="40" t="s">
        <v>75</v>
      </c>
      <c r="S46" s="52">
        <v>1</v>
      </c>
    </row>
    <row r="47" spans="1:24" x14ac:dyDescent="0.25">
      <c r="A47" s="286"/>
      <c r="B47" s="40" t="s">
        <v>76</v>
      </c>
      <c r="C47" s="39" t="s">
        <v>163</v>
      </c>
      <c r="D47" s="39" t="s">
        <v>163</v>
      </c>
      <c r="E47" s="39" t="s">
        <v>167</v>
      </c>
      <c r="F47" s="39" t="s">
        <v>168</v>
      </c>
      <c r="G47" s="39" t="s">
        <v>174</v>
      </c>
      <c r="H47" s="39" t="s">
        <v>166</v>
      </c>
      <c r="I47" s="39" t="s">
        <v>166</v>
      </c>
      <c r="J47" s="39" t="s">
        <v>167</v>
      </c>
      <c r="K47" s="39" t="s">
        <v>175</v>
      </c>
      <c r="L47" s="39" t="s">
        <v>178</v>
      </c>
      <c r="M47" s="39" t="s">
        <v>178</v>
      </c>
      <c r="N47" s="39" t="s">
        <v>181</v>
      </c>
      <c r="O47" s="39"/>
      <c r="Q47" s="286"/>
      <c r="R47" s="40" t="s">
        <v>76</v>
      </c>
      <c r="S47" s="52">
        <v>2.4</v>
      </c>
    </row>
    <row r="48" spans="1:24" x14ac:dyDescent="0.25">
      <c r="A48" s="287" t="s">
        <v>198</v>
      </c>
      <c r="B48" s="42" t="s">
        <v>95</v>
      </c>
      <c r="C48" s="42" t="s">
        <v>163</v>
      </c>
      <c r="D48" s="42" t="s">
        <v>163</v>
      </c>
      <c r="E48" s="42" t="s">
        <v>167</v>
      </c>
      <c r="F48" s="42" t="s">
        <v>183</v>
      </c>
      <c r="G48" s="42" t="s">
        <v>179</v>
      </c>
      <c r="H48" s="42" t="s">
        <v>167</v>
      </c>
      <c r="I48" s="42" t="s">
        <v>168</v>
      </c>
      <c r="J48" s="42" t="s">
        <v>168</v>
      </c>
      <c r="K48" s="42" t="s">
        <v>167</v>
      </c>
      <c r="L48" s="42" t="s">
        <v>179</v>
      </c>
      <c r="M48" s="42" t="s">
        <v>166</v>
      </c>
      <c r="N48" s="42" t="s">
        <v>166</v>
      </c>
      <c r="O48" s="42"/>
      <c r="Q48" s="287" t="s">
        <v>198</v>
      </c>
      <c r="R48" s="42" t="s">
        <v>95</v>
      </c>
      <c r="S48" s="51">
        <v>1.7</v>
      </c>
    </row>
    <row r="49" spans="1:30" x14ac:dyDescent="0.25">
      <c r="A49" s="286"/>
      <c r="B49" s="40" t="s">
        <v>75</v>
      </c>
      <c r="C49" s="39" t="s">
        <v>163</v>
      </c>
      <c r="D49" s="39" t="s">
        <v>163</v>
      </c>
      <c r="E49" s="39" t="s">
        <v>180</v>
      </c>
      <c r="F49" s="39" t="s">
        <v>171</v>
      </c>
      <c r="G49" s="39" t="s">
        <v>167</v>
      </c>
      <c r="H49" s="39" t="s">
        <v>167</v>
      </c>
      <c r="I49" s="39" t="s">
        <v>171</v>
      </c>
      <c r="J49" s="39" t="s">
        <v>183</v>
      </c>
      <c r="K49" s="39" t="s">
        <v>183</v>
      </c>
      <c r="L49" s="39" t="s">
        <v>168</v>
      </c>
      <c r="M49" s="39" t="s">
        <v>165</v>
      </c>
      <c r="N49" s="39" t="s">
        <v>188</v>
      </c>
      <c r="O49" s="39"/>
      <c r="Q49" s="286"/>
      <c r="R49" s="40" t="s">
        <v>75</v>
      </c>
      <c r="S49" s="52">
        <v>1.1000000000000001</v>
      </c>
    </row>
    <row r="50" spans="1:30" x14ac:dyDescent="0.25">
      <c r="A50" s="286"/>
      <c r="B50" s="40" t="s">
        <v>76</v>
      </c>
      <c r="C50" s="39" t="s">
        <v>163</v>
      </c>
      <c r="D50" s="39" t="s">
        <v>163</v>
      </c>
      <c r="E50" s="39" t="s">
        <v>178</v>
      </c>
      <c r="F50" s="39" t="s">
        <v>166</v>
      </c>
      <c r="G50" s="39" t="s">
        <v>175</v>
      </c>
      <c r="H50" s="39" t="s">
        <v>167</v>
      </c>
      <c r="I50" s="39" t="s">
        <v>174</v>
      </c>
      <c r="J50" s="39" t="s">
        <v>179</v>
      </c>
      <c r="K50" s="39" t="s">
        <v>177</v>
      </c>
      <c r="L50" s="39" t="s">
        <v>181</v>
      </c>
      <c r="M50" s="39" t="s">
        <v>181</v>
      </c>
      <c r="N50" s="39" t="s">
        <v>181</v>
      </c>
      <c r="O50" s="39"/>
      <c r="Q50" s="286"/>
      <c r="R50" s="40" t="s">
        <v>76</v>
      </c>
      <c r="S50" s="52">
        <v>2.4</v>
      </c>
    </row>
    <row r="51" spans="1:30" x14ac:dyDescent="0.25">
      <c r="A51" s="287" t="s">
        <v>198</v>
      </c>
      <c r="B51" s="42" t="s">
        <v>95</v>
      </c>
      <c r="C51" s="42" t="s">
        <v>163</v>
      </c>
      <c r="D51" s="42" t="s">
        <v>163</v>
      </c>
      <c r="E51" s="42" t="s">
        <v>180</v>
      </c>
      <c r="F51" s="42" t="s">
        <v>173</v>
      </c>
      <c r="G51" s="42" t="s">
        <v>183</v>
      </c>
      <c r="H51" s="42" t="s">
        <v>166</v>
      </c>
      <c r="I51" s="42" t="s">
        <v>180</v>
      </c>
      <c r="J51" s="42" t="s">
        <v>180</v>
      </c>
      <c r="K51" s="42" t="s">
        <v>168</v>
      </c>
      <c r="L51" s="42" t="s">
        <v>166</v>
      </c>
      <c r="M51" s="42" t="s">
        <v>168</v>
      </c>
      <c r="N51" s="42" t="s">
        <v>166</v>
      </c>
      <c r="O51" s="42"/>
      <c r="Q51" s="287" t="s">
        <v>198</v>
      </c>
      <c r="R51" s="42" t="s">
        <v>95</v>
      </c>
      <c r="S51" s="51">
        <v>1.7</v>
      </c>
    </row>
    <row r="52" spans="1:30" x14ac:dyDescent="0.25">
      <c r="A52" s="286"/>
      <c r="B52" s="40" t="s">
        <v>75</v>
      </c>
      <c r="C52" s="39" t="s">
        <v>163</v>
      </c>
      <c r="D52" s="39" t="s">
        <v>163</v>
      </c>
      <c r="E52" s="39" t="s">
        <v>188</v>
      </c>
      <c r="F52" s="39" t="s">
        <v>188</v>
      </c>
      <c r="G52" s="39" t="s">
        <v>171</v>
      </c>
      <c r="H52" s="39" t="s">
        <v>166</v>
      </c>
      <c r="I52" s="39" t="s">
        <v>188</v>
      </c>
      <c r="J52" s="39" t="s">
        <v>171</v>
      </c>
      <c r="K52" s="39" t="s">
        <v>188</v>
      </c>
      <c r="L52" s="39" t="s">
        <v>171</v>
      </c>
      <c r="M52" s="39" t="s">
        <v>165</v>
      </c>
      <c r="N52" s="39" t="s">
        <v>218</v>
      </c>
      <c r="O52" s="39"/>
      <c r="Q52" s="286"/>
      <c r="R52" s="40" t="s">
        <v>75</v>
      </c>
      <c r="S52" s="52">
        <v>1</v>
      </c>
    </row>
    <row r="53" spans="1:30" x14ac:dyDescent="0.25">
      <c r="A53" s="286"/>
      <c r="B53" s="40" t="s">
        <v>76</v>
      </c>
      <c r="C53" s="39" t="s">
        <v>163</v>
      </c>
      <c r="D53" s="39" t="s">
        <v>163</v>
      </c>
      <c r="E53" s="39" t="s">
        <v>174</v>
      </c>
      <c r="F53" s="39" t="s">
        <v>168</v>
      </c>
      <c r="G53" s="39" t="s">
        <v>168</v>
      </c>
      <c r="H53" s="39" t="s">
        <v>166</v>
      </c>
      <c r="I53" s="39" t="s">
        <v>174</v>
      </c>
      <c r="J53" s="39" t="s">
        <v>174</v>
      </c>
      <c r="K53" s="39" t="s">
        <v>175</v>
      </c>
      <c r="L53" s="39" t="s">
        <v>177</v>
      </c>
      <c r="M53" s="39" t="s">
        <v>177</v>
      </c>
      <c r="N53" s="39" t="s">
        <v>182</v>
      </c>
      <c r="O53" s="39"/>
      <c r="Q53" s="286"/>
      <c r="R53" s="40" t="s">
        <v>76</v>
      </c>
      <c r="S53" s="52">
        <v>2.5</v>
      </c>
    </row>
    <row r="54" spans="1:30" x14ac:dyDescent="0.25">
      <c r="A54" s="290" t="s">
        <v>199</v>
      </c>
      <c r="B54" s="286"/>
      <c r="C54" s="286"/>
      <c r="D54" s="286"/>
      <c r="E54" s="286"/>
      <c r="F54" s="286"/>
      <c r="G54" s="286"/>
      <c r="H54" s="286"/>
      <c r="I54" s="286"/>
      <c r="J54" s="286"/>
      <c r="K54" s="286"/>
    </row>
    <row r="55" spans="1:30" x14ac:dyDescent="0.25">
      <c r="A55" s="31"/>
      <c r="B55" s="31"/>
      <c r="C55" s="31"/>
      <c r="D55" s="31"/>
      <c r="E55" s="31"/>
      <c r="F55" s="31"/>
      <c r="G55" s="31"/>
      <c r="H55" s="31"/>
      <c r="I55" s="31"/>
      <c r="J55" s="31"/>
      <c r="K55" s="31"/>
    </row>
    <row r="56" spans="1:30" x14ac:dyDescent="0.25">
      <c r="A56" s="31"/>
      <c r="B56" s="31"/>
      <c r="C56" s="31"/>
      <c r="D56" s="31"/>
      <c r="E56" s="31"/>
      <c r="F56" s="31"/>
      <c r="G56" s="31"/>
      <c r="H56" s="31"/>
      <c r="I56" s="31"/>
      <c r="J56" s="31"/>
      <c r="K56" s="31"/>
    </row>
    <row r="57" spans="1:30" ht="30" customHeight="1" x14ac:dyDescent="0.25">
      <c r="A57" s="291" t="s">
        <v>200</v>
      </c>
      <c r="B57" s="286"/>
      <c r="C57" s="286"/>
      <c r="D57" s="286"/>
      <c r="E57" s="286"/>
      <c r="F57" s="286"/>
      <c r="G57" s="286"/>
      <c r="H57" s="286"/>
      <c r="I57" s="286"/>
      <c r="J57" s="286"/>
      <c r="K57" s="31"/>
      <c r="Q57" s="291" t="s">
        <v>222</v>
      </c>
      <c r="R57" s="292"/>
      <c r="S57" s="292"/>
      <c r="T57" s="292"/>
      <c r="U57" s="292"/>
      <c r="V57" s="47"/>
      <c r="W57" s="47"/>
      <c r="X57" s="47"/>
      <c r="Y57" s="47"/>
      <c r="Z57" s="47"/>
      <c r="AA57" s="47"/>
      <c r="AB57" s="47"/>
      <c r="AC57" s="47"/>
      <c r="AD57" s="47"/>
    </row>
    <row r="58" spans="1:30" x14ac:dyDescent="0.25">
      <c r="A58" s="39"/>
      <c r="B58" s="39"/>
      <c r="C58" s="39"/>
      <c r="D58" s="39"/>
      <c r="E58" s="39"/>
      <c r="F58" s="39"/>
      <c r="G58" s="39"/>
      <c r="H58" s="39"/>
      <c r="I58" s="39"/>
      <c r="J58" s="39"/>
      <c r="K58" s="31"/>
      <c r="Q58" s="39"/>
      <c r="R58" s="39"/>
      <c r="S58" s="39"/>
      <c r="T58" s="39"/>
      <c r="U58" s="39"/>
      <c r="V58" s="39"/>
      <c r="W58" s="39"/>
      <c r="X58" s="39"/>
      <c r="Y58" s="39"/>
      <c r="Z58" s="39"/>
      <c r="AA58" s="31"/>
    </row>
    <row r="59" spans="1:30" ht="38.25" x14ac:dyDescent="0.25">
      <c r="A59" s="40"/>
      <c r="B59" s="32" t="s">
        <v>142</v>
      </c>
      <c r="C59" s="32" t="s">
        <v>143</v>
      </c>
      <c r="D59" s="32" t="s">
        <v>144</v>
      </c>
      <c r="E59" s="32" t="s">
        <v>145</v>
      </c>
      <c r="F59" s="32" t="s">
        <v>146</v>
      </c>
      <c r="G59" s="32" t="s">
        <v>147</v>
      </c>
      <c r="H59" s="32" t="s">
        <v>148</v>
      </c>
      <c r="I59" s="32" t="s">
        <v>149</v>
      </c>
      <c r="J59" s="32" t="s">
        <v>150</v>
      </c>
      <c r="K59" s="32" t="s">
        <v>151</v>
      </c>
      <c r="L59" s="32" t="s">
        <v>152</v>
      </c>
      <c r="M59" s="32" t="s">
        <v>153</v>
      </c>
      <c r="N59" s="32"/>
      <c r="Q59" s="40"/>
      <c r="R59" s="40" t="s">
        <v>202</v>
      </c>
      <c r="S59" s="40" t="s">
        <v>203</v>
      </c>
      <c r="T59" s="40" t="s">
        <v>204</v>
      </c>
      <c r="U59" s="40" t="s">
        <v>205</v>
      </c>
      <c r="V59" s="40"/>
      <c r="W59" s="40"/>
      <c r="X59" s="40"/>
      <c r="Y59" s="40"/>
      <c r="Z59" s="40"/>
      <c r="AA59" s="44"/>
    </row>
    <row r="60" spans="1:30" x14ac:dyDescent="0.25">
      <c r="A60" s="42" t="s">
        <v>95</v>
      </c>
      <c r="B60" s="30">
        <v>3.3</v>
      </c>
      <c r="C60" s="30">
        <v>2.9</v>
      </c>
      <c r="D60" s="30">
        <v>2.4</v>
      </c>
      <c r="E60" s="30">
        <v>2.2000000000000002</v>
      </c>
      <c r="F60" s="30">
        <v>3.2</v>
      </c>
      <c r="G60" s="30">
        <v>3.8</v>
      </c>
      <c r="H60" s="30">
        <v>2.8</v>
      </c>
      <c r="I60" s="30">
        <v>2.8</v>
      </c>
      <c r="J60" s="30">
        <v>3.7</v>
      </c>
      <c r="K60" s="30">
        <v>3.5</v>
      </c>
      <c r="L60" s="30">
        <v>2.5</v>
      </c>
      <c r="M60" s="51">
        <v>2.5</v>
      </c>
      <c r="Q60" s="45" t="s">
        <v>95</v>
      </c>
      <c r="R60" s="56">
        <v>634450</v>
      </c>
      <c r="S60" s="56">
        <v>618740</v>
      </c>
      <c r="T60" s="56">
        <v>15710</v>
      </c>
      <c r="U60" s="55">
        <v>2.5</v>
      </c>
      <c r="V60" s="39"/>
      <c r="W60" s="39"/>
      <c r="X60" s="39"/>
      <c r="Y60" s="39"/>
      <c r="Z60" s="39"/>
      <c r="AA60" s="31"/>
    </row>
    <row r="61" spans="1:30" x14ac:dyDescent="0.25">
      <c r="A61" s="40" t="s">
        <v>82</v>
      </c>
      <c r="B61" s="20">
        <v>2.5</v>
      </c>
      <c r="C61" s="20">
        <v>2.2999999999999998</v>
      </c>
      <c r="D61" s="20">
        <v>1.9</v>
      </c>
      <c r="E61" s="20">
        <v>1.8</v>
      </c>
      <c r="F61" s="20">
        <v>2.7</v>
      </c>
      <c r="G61" s="20">
        <v>3.2</v>
      </c>
      <c r="H61" s="20">
        <v>2.2999999999999998</v>
      </c>
      <c r="I61" s="20">
        <v>2.4</v>
      </c>
      <c r="J61" s="20">
        <v>2.9</v>
      </c>
      <c r="K61" s="20">
        <v>2.8</v>
      </c>
      <c r="L61" s="20">
        <v>2.1</v>
      </c>
      <c r="M61" s="59">
        <v>2.1</v>
      </c>
      <c r="Q61" s="45" t="s">
        <v>206</v>
      </c>
      <c r="R61" s="56">
        <v>318492</v>
      </c>
      <c r="S61" s="56">
        <v>315063</v>
      </c>
      <c r="T61" s="56">
        <v>3429</v>
      </c>
      <c r="U61" s="55">
        <v>1.1000000000000001</v>
      </c>
      <c r="V61" s="39"/>
      <c r="W61" s="39"/>
      <c r="X61" s="39"/>
      <c r="Y61" s="39"/>
      <c r="Z61" s="39"/>
      <c r="AA61" s="31"/>
    </row>
    <row r="62" spans="1:30" x14ac:dyDescent="0.25">
      <c r="A62" s="40" t="s">
        <v>81</v>
      </c>
      <c r="B62" s="20">
        <v>4.0999999999999996</v>
      </c>
      <c r="C62" s="20">
        <v>3.5</v>
      </c>
      <c r="D62" s="20">
        <v>3</v>
      </c>
      <c r="E62" s="20">
        <v>2.5</v>
      </c>
      <c r="F62" s="20">
        <v>3.7</v>
      </c>
      <c r="G62" s="20">
        <v>4.4000000000000004</v>
      </c>
      <c r="H62" s="20">
        <v>3.2</v>
      </c>
      <c r="I62" s="20">
        <v>3.2</v>
      </c>
      <c r="J62" s="20">
        <v>4.5</v>
      </c>
      <c r="K62" s="20">
        <v>4.2</v>
      </c>
      <c r="L62" s="20">
        <v>3</v>
      </c>
      <c r="M62" s="59">
        <v>2.9</v>
      </c>
      <c r="Q62" s="46" t="s">
        <v>207</v>
      </c>
      <c r="R62" s="57">
        <v>184997</v>
      </c>
      <c r="S62" s="57">
        <v>182679</v>
      </c>
      <c r="T62" s="57">
        <v>2318</v>
      </c>
      <c r="U62" s="58">
        <v>1.3</v>
      </c>
      <c r="V62" s="39"/>
      <c r="W62" s="39"/>
      <c r="X62" s="39"/>
      <c r="Y62" s="39"/>
      <c r="Z62" s="39"/>
      <c r="AA62" s="31"/>
    </row>
    <row r="63" spans="1:30" x14ac:dyDescent="0.25">
      <c r="A63" s="290" t="s">
        <v>201</v>
      </c>
      <c r="B63" s="286"/>
      <c r="C63" s="286"/>
      <c r="D63" s="286"/>
      <c r="E63" s="286"/>
      <c r="F63" s="286"/>
      <c r="G63" s="286"/>
      <c r="H63" s="286"/>
      <c r="I63" s="286"/>
      <c r="J63" s="286"/>
      <c r="K63" s="286"/>
      <c r="Q63" s="46" t="s">
        <v>208</v>
      </c>
      <c r="R63" s="57">
        <v>133171</v>
      </c>
      <c r="S63" s="57">
        <v>132067</v>
      </c>
      <c r="T63" s="57">
        <v>1104</v>
      </c>
      <c r="U63" s="58">
        <v>0.8</v>
      </c>
      <c r="V63" s="39"/>
      <c r="W63" s="39"/>
      <c r="X63" s="39"/>
      <c r="Y63" s="39"/>
      <c r="Z63" s="39"/>
      <c r="AA63" s="31"/>
    </row>
    <row r="64" spans="1:30" x14ac:dyDescent="0.25">
      <c r="A64" s="31"/>
      <c r="B64" s="31"/>
      <c r="C64" s="31"/>
      <c r="D64" s="31"/>
      <c r="E64" s="31"/>
      <c r="F64" s="31"/>
      <c r="G64" s="31"/>
      <c r="H64" s="31"/>
      <c r="I64" s="31"/>
      <c r="J64" s="31"/>
      <c r="K64" s="31"/>
      <c r="Q64" s="45" t="s">
        <v>209</v>
      </c>
      <c r="R64" s="56">
        <v>265031</v>
      </c>
      <c r="S64" s="56">
        <v>253381</v>
      </c>
      <c r="T64" s="56">
        <v>11650</v>
      </c>
      <c r="U64" s="55">
        <v>4.3</v>
      </c>
      <c r="V64" s="39"/>
      <c r="W64" s="39"/>
      <c r="X64" s="39"/>
      <c r="Y64" s="39"/>
      <c r="Z64" s="39"/>
      <c r="AA64" s="31"/>
    </row>
    <row r="65" spans="1:27" x14ac:dyDescent="0.25">
      <c r="A65" s="31"/>
      <c r="B65" s="31"/>
      <c r="C65" s="31"/>
      <c r="D65" s="31"/>
      <c r="E65" s="31"/>
      <c r="F65" s="31"/>
      <c r="G65" s="31"/>
      <c r="H65" s="31"/>
      <c r="I65" s="31"/>
      <c r="J65" s="31"/>
      <c r="K65" s="31"/>
      <c r="Q65" s="46" t="s">
        <v>210</v>
      </c>
      <c r="R65" s="57">
        <v>115180</v>
      </c>
      <c r="S65" s="57">
        <v>108583</v>
      </c>
      <c r="T65" s="57">
        <v>6597</v>
      </c>
      <c r="U65" s="58">
        <v>5.7</v>
      </c>
      <c r="V65" s="39"/>
      <c r="W65" s="39"/>
      <c r="X65" s="39"/>
      <c r="Y65" s="39"/>
      <c r="Z65" s="39"/>
      <c r="AA65" s="31"/>
    </row>
    <row r="66" spans="1:27" ht="28.5" x14ac:dyDescent="0.25">
      <c r="Q66" s="46" t="s">
        <v>211</v>
      </c>
      <c r="R66" s="57">
        <v>43308</v>
      </c>
      <c r="S66" s="57">
        <v>41361</v>
      </c>
      <c r="T66" s="57">
        <v>1947</v>
      </c>
      <c r="U66" s="58">
        <v>4.5</v>
      </c>
      <c r="V66" s="39"/>
      <c r="W66" s="39"/>
      <c r="X66" s="39"/>
      <c r="Y66" s="39"/>
      <c r="Z66" s="39"/>
      <c r="AA66" s="31"/>
    </row>
    <row r="67" spans="1:27" x14ac:dyDescent="0.25">
      <c r="Q67" s="46" t="s">
        <v>212</v>
      </c>
      <c r="R67" s="57">
        <v>105723</v>
      </c>
      <c r="S67" s="57">
        <v>102658</v>
      </c>
      <c r="T67" s="57">
        <v>3065</v>
      </c>
      <c r="U67" s="58">
        <v>2.9</v>
      </c>
      <c r="V67" s="39"/>
      <c r="W67" s="39"/>
      <c r="X67" s="39"/>
      <c r="Y67" s="39"/>
      <c r="Z67" s="39"/>
      <c r="AA67" s="31"/>
    </row>
    <row r="68" spans="1:27" x14ac:dyDescent="0.25">
      <c r="Q68" s="45" t="s">
        <v>213</v>
      </c>
      <c r="R68" s="56">
        <v>50927</v>
      </c>
      <c r="S68" s="56">
        <v>50296</v>
      </c>
      <c r="T68" s="56">
        <v>631</v>
      </c>
      <c r="U68" s="55">
        <v>1.2</v>
      </c>
      <c r="V68" s="39"/>
      <c r="W68" s="39"/>
      <c r="X68" s="39"/>
      <c r="Y68" s="39"/>
      <c r="Z68" s="39"/>
      <c r="AA68" s="31"/>
    </row>
    <row r="69" spans="1:27" x14ac:dyDescent="0.25">
      <c r="Q69" s="293" t="s">
        <v>221</v>
      </c>
      <c r="R69" s="286"/>
      <c r="S69" s="286"/>
      <c r="T69" s="286"/>
      <c r="U69" s="286"/>
      <c r="V69" s="286"/>
      <c r="W69" s="286"/>
      <c r="X69" s="286"/>
      <c r="Y69" s="286"/>
      <c r="Z69" s="286"/>
      <c r="AA69" s="286"/>
    </row>
    <row r="79" spans="1:27" x14ac:dyDescent="0.25">
      <c r="A79" s="39"/>
      <c r="B79" s="39"/>
      <c r="C79" s="39"/>
      <c r="D79" s="39"/>
      <c r="E79" s="39"/>
      <c r="F79" s="39"/>
      <c r="G79" s="39"/>
      <c r="H79" s="39"/>
      <c r="I79" s="39"/>
      <c r="J79" s="39"/>
      <c r="K79" s="31"/>
    </row>
    <row r="80" spans="1:27" x14ac:dyDescent="0.25">
      <c r="A80" s="39"/>
      <c r="B80" s="39"/>
      <c r="C80" s="39"/>
      <c r="D80" s="39"/>
      <c r="E80" s="39"/>
      <c r="F80" s="39"/>
      <c r="G80" s="39"/>
      <c r="H80" s="39"/>
      <c r="I80" s="39"/>
      <c r="J80" s="39"/>
      <c r="K80" s="31"/>
    </row>
    <row r="81" spans="1:14" x14ac:dyDescent="0.25">
      <c r="A81" s="291" t="s">
        <v>215</v>
      </c>
      <c r="B81" s="286"/>
      <c r="C81" s="286"/>
      <c r="D81" s="286"/>
      <c r="E81" s="286"/>
      <c r="F81" s="286"/>
      <c r="G81" s="286"/>
      <c r="H81" s="286"/>
      <c r="I81" s="286"/>
      <c r="J81" s="286"/>
      <c r="K81" s="31"/>
    </row>
    <row r="82" spans="1:14" x14ac:dyDescent="0.25">
      <c r="A82" s="39"/>
      <c r="B82" s="39"/>
      <c r="C82" s="39"/>
      <c r="D82" s="39"/>
      <c r="E82" s="39"/>
      <c r="F82" s="39"/>
      <c r="G82" s="39"/>
      <c r="H82" s="39"/>
      <c r="I82" s="39"/>
      <c r="J82" s="39"/>
      <c r="K82" s="31"/>
    </row>
    <row r="83" spans="1:14" x14ac:dyDescent="0.25">
      <c r="A83" s="40"/>
      <c r="B83" s="32" t="s">
        <v>142</v>
      </c>
      <c r="C83" s="32" t="s">
        <v>143</v>
      </c>
      <c r="D83" s="32" t="s">
        <v>144</v>
      </c>
      <c r="E83" s="32" t="s">
        <v>145</v>
      </c>
      <c r="F83" s="32" t="s">
        <v>146</v>
      </c>
      <c r="G83" s="32" t="s">
        <v>147</v>
      </c>
      <c r="H83" s="32" t="s">
        <v>148</v>
      </c>
      <c r="I83" s="32" t="s">
        <v>149</v>
      </c>
      <c r="J83" s="32" t="s">
        <v>150</v>
      </c>
      <c r="K83" s="32" t="s">
        <v>151</v>
      </c>
      <c r="L83" s="32" t="s">
        <v>152</v>
      </c>
      <c r="M83" s="32" t="s">
        <v>153</v>
      </c>
      <c r="N83" s="32"/>
    </row>
    <row r="84" spans="1:14" x14ac:dyDescent="0.25">
      <c r="A84" s="42" t="s">
        <v>95</v>
      </c>
      <c r="B84" s="30">
        <v>8.1999999999999993</v>
      </c>
      <c r="C84" s="30">
        <v>8.5</v>
      </c>
      <c r="D84" s="30">
        <v>8.3000000000000007</v>
      </c>
      <c r="E84" s="30">
        <v>8.6</v>
      </c>
      <c r="F84" s="30">
        <v>19.8</v>
      </c>
      <c r="G84" s="30">
        <v>30.4</v>
      </c>
      <c r="H84" s="30">
        <v>7.9</v>
      </c>
      <c r="I84" s="30">
        <v>4.3</v>
      </c>
      <c r="J84" s="30">
        <v>5</v>
      </c>
      <c r="K84" s="30">
        <v>4.2</v>
      </c>
      <c r="L84" s="30">
        <v>3.5</v>
      </c>
      <c r="M84" s="60">
        <v>3.9</v>
      </c>
    </row>
    <row r="85" spans="1:14" x14ac:dyDescent="0.25">
      <c r="A85" s="40" t="s">
        <v>82</v>
      </c>
      <c r="B85" s="20">
        <v>8.1999999999999993</v>
      </c>
      <c r="C85" s="20">
        <v>8.6999999999999993</v>
      </c>
      <c r="D85" s="20">
        <v>8.3000000000000007</v>
      </c>
      <c r="E85" s="20">
        <v>9.6999999999999993</v>
      </c>
      <c r="F85" s="20">
        <v>21.9</v>
      </c>
      <c r="G85" s="20">
        <v>35.799999999999997</v>
      </c>
      <c r="H85" s="20">
        <v>10.5</v>
      </c>
      <c r="I85" s="20">
        <v>7.1</v>
      </c>
      <c r="J85" s="20">
        <v>6.2</v>
      </c>
      <c r="K85" s="20">
        <v>4.9000000000000004</v>
      </c>
      <c r="L85" s="20">
        <v>4.0999999999999996</v>
      </c>
      <c r="M85" s="59">
        <v>4.9000000000000004</v>
      </c>
    </row>
    <row r="86" spans="1:14" x14ac:dyDescent="0.25">
      <c r="A86" s="40" t="s">
        <v>81</v>
      </c>
      <c r="B86" s="20">
        <v>8.1999999999999993</v>
      </c>
      <c r="C86" s="20">
        <v>8.3000000000000007</v>
      </c>
      <c r="D86" s="20">
        <v>8.1999999999999993</v>
      </c>
      <c r="E86" s="20">
        <v>7.9</v>
      </c>
      <c r="F86" s="20">
        <v>18.600000000000001</v>
      </c>
      <c r="G86" s="20">
        <v>27.4</v>
      </c>
      <c r="H86" s="20">
        <v>7</v>
      </c>
      <c r="I86" s="20">
        <v>3.6</v>
      </c>
      <c r="J86" s="20">
        <v>4.5</v>
      </c>
      <c r="K86" s="20">
        <v>3.9</v>
      </c>
      <c r="L86" s="20">
        <v>3.2</v>
      </c>
      <c r="M86" s="59">
        <v>3.4</v>
      </c>
    </row>
    <row r="87" spans="1:14" x14ac:dyDescent="0.25">
      <c r="A87" s="290" t="s">
        <v>214</v>
      </c>
      <c r="B87" s="286"/>
      <c r="C87" s="286"/>
      <c r="D87" s="286"/>
      <c r="E87" s="286"/>
      <c r="F87" s="286"/>
      <c r="G87" s="286"/>
      <c r="H87" s="286"/>
      <c r="I87" s="286"/>
      <c r="J87" s="286"/>
      <c r="K87" s="286"/>
    </row>
    <row r="88" spans="1:14" x14ac:dyDescent="0.25">
      <c r="A88" s="39"/>
      <c r="B88" s="39"/>
      <c r="C88" s="39"/>
      <c r="D88" s="39"/>
      <c r="E88" s="39"/>
      <c r="F88" s="39"/>
      <c r="G88" s="39"/>
      <c r="H88" s="39"/>
      <c r="I88" s="39"/>
      <c r="J88" s="39"/>
      <c r="K88" s="31"/>
    </row>
    <row r="89" spans="1:14" x14ac:dyDescent="0.25">
      <c r="A89" s="39"/>
      <c r="B89" s="39"/>
      <c r="C89" s="39"/>
      <c r="D89" s="39"/>
      <c r="E89" s="39"/>
      <c r="F89" s="39"/>
      <c r="G89" s="39"/>
      <c r="H89" s="39"/>
      <c r="I89" s="39"/>
      <c r="J89" s="39"/>
      <c r="K89" s="31"/>
    </row>
    <row r="90" spans="1:14" x14ac:dyDescent="0.25">
      <c r="A90" s="291" t="s">
        <v>216</v>
      </c>
      <c r="B90" s="286"/>
      <c r="C90" s="286"/>
      <c r="D90" s="286"/>
      <c r="E90" s="286"/>
      <c r="F90" s="286"/>
      <c r="G90" s="286"/>
      <c r="H90" s="286"/>
      <c r="I90" s="286"/>
      <c r="J90" s="286"/>
      <c r="K90" s="31"/>
    </row>
    <row r="91" spans="1:14" x14ac:dyDescent="0.25">
      <c r="A91" s="39"/>
      <c r="B91" s="39"/>
      <c r="C91" s="39"/>
      <c r="D91" s="39"/>
      <c r="E91" s="39"/>
      <c r="F91" s="39"/>
      <c r="G91" s="39"/>
      <c r="H91" s="39"/>
      <c r="I91" s="39"/>
      <c r="J91" s="39"/>
      <c r="K91" s="31"/>
    </row>
    <row r="92" spans="1:14" x14ac:dyDescent="0.25">
      <c r="A92" s="40"/>
      <c r="B92" s="32" t="s">
        <v>142</v>
      </c>
      <c r="C92" s="32" t="s">
        <v>143</v>
      </c>
      <c r="D92" s="32" t="s">
        <v>144</v>
      </c>
      <c r="E92" s="32" t="s">
        <v>145</v>
      </c>
      <c r="F92" s="32" t="s">
        <v>146</v>
      </c>
      <c r="G92" s="32" t="s">
        <v>147</v>
      </c>
      <c r="H92" s="32" t="s">
        <v>148</v>
      </c>
      <c r="I92" s="32" t="s">
        <v>149</v>
      </c>
      <c r="J92" s="32" t="s">
        <v>150</v>
      </c>
      <c r="K92" s="32" t="s">
        <v>151</v>
      </c>
      <c r="L92" s="32" t="s">
        <v>152</v>
      </c>
      <c r="M92" s="32" t="s">
        <v>153</v>
      </c>
      <c r="N92" s="32"/>
    </row>
    <row r="93" spans="1:14" x14ac:dyDescent="0.25">
      <c r="A93" s="42" t="s">
        <v>95</v>
      </c>
      <c r="B93" s="30">
        <v>7.5</v>
      </c>
      <c r="C93" s="30">
        <v>4.8</v>
      </c>
      <c r="D93" s="30">
        <v>5.9</v>
      </c>
      <c r="E93" s="30">
        <v>5.5</v>
      </c>
      <c r="F93" s="30">
        <v>5.5</v>
      </c>
      <c r="G93" s="30">
        <v>6.1</v>
      </c>
      <c r="H93" s="30">
        <v>8.9</v>
      </c>
      <c r="I93" s="30">
        <v>7.9</v>
      </c>
      <c r="J93" s="30">
        <v>10.7</v>
      </c>
      <c r="K93" s="30">
        <v>9.6999999999999993</v>
      </c>
      <c r="L93" s="30">
        <v>10</v>
      </c>
      <c r="M93" s="30">
        <v>9.1999999999999993</v>
      </c>
      <c r="N93" s="30"/>
    </row>
    <row r="94" spans="1:14" x14ac:dyDescent="0.25">
      <c r="A94" s="40" t="s">
        <v>82</v>
      </c>
      <c r="B94" s="20">
        <v>5.6</v>
      </c>
      <c r="C94" s="20">
        <v>4.4000000000000004</v>
      </c>
      <c r="D94" s="20">
        <v>5.5</v>
      </c>
      <c r="E94" s="20">
        <v>5.4</v>
      </c>
      <c r="F94" s="20">
        <v>5.4</v>
      </c>
      <c r="G94" s="20">
        <v>5.9</v>
      </c>
      <c r="H94" s="20">
        <v>8.6</v>
      </c>
      <c r="I94" s="20">
        <v>7.8</v>
      </c>
      <c r="J94" s="20">
        <v>9.8000000000000007</v>
      </c>
      <c r="K94" s="20">
        <v>8.6</v>
      </c>
      <c r="L94" s="20">
        <v>9.5</v>
      </c>
      <c r="M94" s="20">
        <v>8.6999999999999993</v>
      </c>
      <c r="N94" s="20"/>
    </row>
    <row r="95" spans="1:14" x14ac:dyDescent="0.25">
      <c r="A95" s="40" t="s">
        <v>81</v>
      </c>
      <c r="B95" s="20">
        <v>12.6</v>
      </c>
      <c r="C95" s="20">
        <v>6.1</v>
      </c>
      <c r="D95" s="20">
        <v>7.1</v>
      </c>
      <c r="E95" s="20">
        <v>5.9</v>
      </c>
      <c r="F95" s="20">
        <v>5.9</v>
      </c>
      <c r="G95" s="20">
        <v>6.7</v>
      </c>
      <c r="H95" s="20">
        <v>9.5</v>
      </c>
      <c r="I95" s="20">
        <v>8.1999999999999993</v>
      </c>
      <c r="J95" s="20">
        <v>12.4</v>
      </c>
      <c r="K95" s="20">
        <v>11.8</v>
      </c>
      <c r="L95" s="20">
        <v>11</v>
      </c>
      <c r="M95" s="20">
        <v>10.3</v>
      </c>
      <c r="N95" s="20"/>
    </row>
    <row r="96" spans="1:14" x14ac:dyDescent="0.25">
      <c r="A96" s="290" t="s">
        <v>214</v>
      </c>
      <c r="B96" s="286"/>
      <c r="C96" s="286"/>
      <c r="D96" s="286"/>
      <c r="E96" s="286"/>
      <c r="F96" s="286"/>
      <c r="G96" s="286"/>
      <c r="H96" s="286"/>
      <c r="I96" s="286"/>
      <c r="J96" s="286"/>
      <c r="K96" s="286"/>
    </row>
    <row r="97" spans="1:11" x14ac:dyDescent="0.25">
      <c r="A97" s="39"/>
      <c r="B97" s="39"/>
      <c r="C97" s="39"/>
      <c r="D97" s="39"/>
      <c r="E97" s="39"/>
      <c r="F97" s="39"/>
      <c r="G97" s="39"/>
      <c r="H97" s="39"/>
      <c r="I97" s="39"/>
      <c r="J97" s="39"/>
      <c r="K97" s="31"/>
    </row>
    <row r="99" spans="1:11" x14ac:dyDescent="0.25">
      <c r="A99" s="283" t="s">
        <v>230</v>
      </c>
      <c r="B99" s="283"/>
      <c r="C99" s="283"/>
      <c r="D99" s="283"/>
      <c r="E99" s="283"/>
      <c r="F99" s="283"/>
      <c r="G99" s="283"/>
      <c r="H99" s="283"/>
      <c r="I99" s="283"/>
      <c r="J99" s="283"/>
    </row>
    <row r="100" spans="1:11" x14ac:dyDescent="0.25">
      <c r="B100" s="32" t="s">
        <v>146</v>
      </c>
      <c r="C100" s="32" t="s">
        <v>147</v>
      </c>
      <c r="D100" s="32" t="s">
        <v>148</v>
      </c>
      <c r="E100" s="32" t="s">
        <v>149</v>
      </c>
      <c r="F100" s="32" t="s">
        <v>150</v>
      </c>
      <c r="G100" s="32" t="s">
        <v>151</v>
      </c>
      <c r="H100" s="32" t="s">
        <v>152</v>
      </c>
      <c r="I100" s="32" t="s">
        <v>153</v>
      </c>
      <c r="J100" s="32" t="s">
        <v>154</v>
      </c>
    </row>
    <row r="101" spans="1:11" x14ac:dyDescent="0.25">
      <c r="A101" s="49" t="s">
        <v>0</v>
      </c>
      <c r="B101" s="16">
        <v>1.6</v>
      </c>
      <c r="C101" s="16">
        <v>1.5</v>
      </c>
      <c r="D101" s="16">
        <v>1.2</v>
      </c>
      <c r="E101" s="16">
        <v>1.2</v>
      </c>
      <c r="F101" s="16">
        <v>1.6</v>
      </c>
      <c r="G101" s="16">
        <v>1.7</v>
      </c>
      <c r="H101" s="16">
        <v>1.7</v>
      </c>
      <c r="I101" s="16">
        <v>1.5</v>
      </c>
      <c r="J101" s="16">
        <v>1.5</v>
      </c>
    </row>
    <row r="102" spans="1:11" x14ac:dyDescent="0.25">
      <c r="A102" s="49" t="s">
        <v>1</v>
      </c>
      <c r="B102" s="16">
        <v>2.2000000000000002</v>
      </c>
      <c r="C102" s="16">
        <v>2.4</v>
      </c>
      <c r="D102" s="16">
        <v>2</v>
      </c>
      <c r="E102" s="16">
        <v>2.2000000000000002</v>
      </c>
      <c r="F102" s="16">
        <v>2.8</v>
      </c>
      <c r="G102" s="16">
        <v>2.5</v>
      </c>
      <c r="H102" s="16">
        <v>2.6</v>
      </c>
      <c r="I102" s="16">
        <v>2.4</v>
      </c>
      <c r="J102" s="16">
        <v>2.5</v>
      </c>
    </row>
    <row r="103" spans="1:11" x14ac:dyDescent="0.25">
      <c r="A103" s="49" t="s">
        <v>2</v>
      </c>
      <c r="B103" s="16">
        <v>1.5</v>
      </c>
      <c r="C103" s="16">
        <v>1.3</v>
      </c>
      <c r="D103" s="16">
        <v>1.3</v>
      </c>
      <c r="E103" s="16">
        <v>1.2</v>
      </c>
      <c r="F103" s="16">
        <v>1.5</v>
      </c>
      <c r="G103" s="16">
        <v>1.4</v>
      </c>
      <c r="H103" s="16">
        <v>1.3</v>
      </c>
      <c r="I103" s="16">
        <v>1.3</v>
      </c>
      <c r="J103" s="16">
        <v>1.4</v>
      </c>
    </row>
    <row r="104" spans="1:11" x14ac:dyDescent="0.25">
      <c r="A104" s="49" t="s">
        <v>3</v>
      </c>
      <c r="B104" s="16">
        <v>2.1</v>
      </c>
      <c r="C104" s="16">
        <v>2.2000000000000002</v>
      </c>
      <c r="D104" s="16">
        <v>1.8</v>
      </c>
      <c r="E104" s="16">
        <v>2</v>
      </c>
      <c r="F104" s="16">
        <v>2.4</v>
      </c>
      <c r="G104" s="16">
        <v>2.1</v>
      </c>
      <c r="H104" s="16">
        <v>2</v>
      </c>
      <c r="I104" s="16">
        <v>2.1</v>
      </c>
      <c r="J104" s="16">
        <v>1.9</v>
      </c>
    </row>
    <row r="105" spans="1:11" ht="30" x14ac:dyDescent="0.25">
      <c r="A105" s="49" t="s">
        <v>4</v>
      </c>
      <c r="B105" s="16">
        <v>1.6</v>
      </c>
      <c r="C105" s="16">
        <v>1.8</v>
      </c>
      <c r="D105" s="16">
        <v>1.3</v>
      </c>
      <c r="E105" s="16">
        <v>1.5</v>
      </c>
      <c r="F105" s="16">
        <v>2</v>
      </c>
      <c r="G105" s="16">
        <v>1.7</v>
      </c>
      <c r="H105" s="16">
        <v>1.7</v>
      </c>
      <c r="I105" s="16">
        <v>1.7</v>
      </c>
      <c r="J105" s="16">
        <v>1.5</v>
      </c>
    </row>
    <row r="106" spans="1:11" ht="30" x14ac:dyDescent="0.25">
      <c r="A106" s="49" t="s">
        <v>5</v>
      </c>
      <c r="B106" s="16">
        <v>1.9</v>
      </c>
      <c r="C106" s="16">
        <v>1.7</v>
      </c>
      <c r="D106" s="16">
        <v>0.9</v>
      </c>
      <c r="E106" s="16">
        <v>1.3</v>
      </c>
      <c r="F106" s="16">
        <v>1.2</v>
      </c>
      <c r="G106" s="16">
        <v>1.4</v>
      </c>
      <c r="H106" s="16">
        <v>1.3</v>
      </c>
      <c r="I106" s="16">
        <v>1.2</v>
      </c>
      <c r="J106" s="16">
        <v>1.2</v>
      </c>
    </row>
    <row r="107" spans="1:11" ht="30" x14ac:dyDescent="0.25">
      <c r="A107" s="49" t="s">
        <v>6</v>
      </c>
      <c r="B107" s="16">
        <v>1.5</v>
      </c>
      <c r="C107" s="16">
        <v>1.5</v>
      </c>
      <c r="D107" s="16">
        <v>1.1000000000000001</v>
      </c>
      <c r="E107" s="16">
        <v>1.1000000000000001</v>
      </c>
      <c r="F107" s="16">
        <v>2</v>
      </c>
      <c r="G107" s="16">
        <v>1.6</v>
      </c>
      <c r="H107" s="16">
        <v>1.5</v>
      </c>
      <c r="I107" s="16">
        <v>1.5</v>
      </c>
      <c r="J107" s="16">
        <v>1.8</v>
      </c>
    </row>
    <row r="108" spans="1:11" x14ac:dyDescent="0.25">
      <c r="A108" s="49" t="s">
        <v>7</v>
      </c>
      <c r="B108" s="16">
        <v>2.5</v>
      </c>
      <c r="C108" s="16">
        <v>1.9</v>
      </c>
      <c r="D108" s="16">
        <v>1.5</v>
      </c>
      <c r="E108" s="16">
        <v>1.9</v>
      </c>
      <c r="F108" s="16">
        <v>2.4</v>
      </c>
      <c r="G108" s="16">
        <v>2.2999999999999998</v>
      </c>
      <c r="H108" s="16">
        <v>1</v>
      </c>
      <c r="I108" s="16">
        <v>2.1</v>
      </c>
      <c r="J108" s="16">
        <v>1.4</v>
      </c>
    </row>
    <row r="111" spans="1:11" x14ac:dyDescent="0.25">
      <c r="A111" s="283" t="s">
        <v>231</v>
      </c>
      <c r="B111" s="283"/>
      <c r="C111" s="283"/>
      <c r="D111" s="283"/>
      <c r="E111" s="283"/>
      <c r="F111" s="283"/>
      <c r="G111" s="283"/>
      <c r="H111" s="283"/>
      <c r="I111" s="283"/>
      <c r="J111" s="283"/>
    </row>
    <row r="112" spans="1:11" x14ac:dyDescent="0.25">
      <c r="A112" s="31"/>
      <c r="B112" s="32" t="s">
        <v>147</v>
      </c>
      <c r="C112" s="32" t="s">
        <v>148</v>
      </c>
      <c r="D112" s="32" t="s">
        <v>149</v>
      </c>
      <c r="E112" s="32" t="s">
        <v>150</v>
      </c>
      <c r="F112" s="32" t="s">
        <v>151</v>
      </c>
      <c r="G112" s="32" t="s">
        <v>152</v>
      </c>
      <c r="H112" s="32" t="s">
        <v>153</v>
      </c>
      <c r="I112" s="32" t="s">
        <v>154</v>
      </c>
    </row>
    <row r="113" spans="1:9" x14ac:dyDescent="0.25">
      <c r="A113" s="49" t="s">
        <v>0</v>
      </c>
      <c r="B113" s="16">
        <v>3.8</v>
      </c>
      <c r="C113" s="16">
        <v>3</v>
      </c>
      <c r="D113" s="16">
        <v>3.1</v>
      </c>
      <c r="E113" s="16">
        <v>3.2</v>
      </c>
      <c r="F113" s="16">
        <v>3</v>
      </c>
      <c r="G113" s="16">
        <v>2.4</v>
      </c>
      <c r="H113" s="16">
        <v>2.2000000000000002</v>
      </c>
      <c r="I113" s="16">
        <v>2.7</v>
      </c>
    </row>
    <row r="114" spans="1:9" x14ac:dyDescent="0.25">
      <c r="A114" s="49" t="s">
        <v>1</v>
      </c>
      <c r="B114" s="16">
        <v>4.0999999999999996</v>
      </c>
      <c r="C114" s="16">
        <v>3.6</v>
      </c>
      <c r="D114" s="16">
        <v>3.8</v>
      </c>
      <c r="E114" s="16">
        <v>4.5999999999999996</v>
      </c>
      <c r="F114" s="16">
        <v>4.5999999999999996</v>
      </c>
      <c r="G114" s="16">
        <v>3.6</v>
      </c>
      <c r="H114" s="16">
        <v>3.8</v>
      </c>
      <c r="I114" s="16">
        <v>3.3</v>
      </c>
    </row>
    <row r="115" spans="1:9" x14ac:dyDescent="0.25">
      <c r="A115" s="49" t="s">
        <v>2</v>
      </c>
      <c r="B115" s="16">
        <v>4.8</v>
      </c>
      <c r="C115" s="16">
        <v>3.1</v>
      </c>
      <c r="D115" s="16">
        <v>3.2</v>
      </c>
      <c r="E115" s="16">
        <v>3.7</v>
      </c>
      <c r="F115" s="16">
        <v>3.3</v>
      </c>
      <c r="G115" s="16">
        <v>2.4</v>
      </c>
      <c r="H115" s="16">
        <v>2.7</v>
      </c>
      <c r="I115" s="16">
        <v>2.5</v>
      </c>
    </row>
    <row r="116" spans="1:9" x14ac:dyDescent="0.25">
      <c r="A116" s="49" t="s">
        <v>3</v>
      </c>
      <c r="B116" s="16">
        <v>4.7</v>
      </c>
      <c r="C116" s="16">
        <v>3.2</v>
      </c>
      <c r="D116" s="16">
        <v>2.2999999999999998</v>
      </c>
      <c r="E116" s="16">
        <v>3.5</v>
      </c>
      <c r="F116" s="16">
        <v>3.6</v>
      </c>
      <c r="G116" s="16">
        <v>3</v>
      </c>
      <c r="H116" s="16">
        <v>2.8</v>
      </c>
      <c r="I116" s="16">
        <v>3</v>
      </c>
    </row>
    <row r="117" spans="1:9" ht="30" x14ac:dyDescent="0.25">
      <c r="A117" s="49" t="s">
        <v>4</v>
      </c>
      <c r="B117" s="16">
        <v>3.2</v>
      </c>
      <c r="C117" s="16">
        <v>2.6</v>
      </c>
      <c r="D117" s="16">
        <v>2.2000000000000002</v>
      </c>
      <c r="E117" s="16">
        <v>2.7</v>
      </c>
      <c r="F117" s="16">
        <v>2.7</v>
      </c>
      <c r="G117" s="16">
        <v>2.1</v>
      </c>
      <c r="H117" s="16">
        <v>2.2000000000000002</v>
      </c>
      <c r="I117" s="16">
        <v>2.2999999999999998</v>
      </c>
    </row>
    <row r="118" spans="1:9" ht="30" x14ac:dyDescent="0.25">
      <c r="A118" s="49" t="s">
        <v>5</v>
      </c>
      <c r="B118" s="16">
        <v>4.8</v>
      </c>
      <c r="C118" s="16">
        <v>2.2000000000000002</v>
      </c>
      <c r="D118" s="16">
        <v>2.8</v>
      </c>
      <c r="E118" s="16">
        <v>3</v>
      </c>
      <c r="F118" s="16">
        <v>3.8</v>
      </c>
      <c r="G118" s="16">
        <v>2.1</v>
      </c>
      <c r="H118" s="16">
        <v>2</v>
      </c>
      <c r="I118" s="16">
        <v>1.7</v>
      </c>
    </row>
    <row r="119" spans="1:9" ht="30" x14ac:dyDescent="0.25">
      <c r="A119" s="49" t="s">
        <v>6</v>
      </c>
      <c r="B119" s="16">
        <v>3.7</v>
      </c>
      <c r="C119" s="16">
        <v>2.2999999999999998</v>
      </c>
      <c r="D119" s="16">
        <v>2.8</v>
      </c>
      <c r="E119" s="16">
        <v>3.6</v>
      </c>
      <c r="F119" s="16">
        <v>3.4</v>
      </c>
      <c r="G119" s="16">
        <v>2.5</v>
      </c>
      <c r="H119" s="16">
        <v>2.4</v>
      </c>
      <c r="I119" s="16">
        <v>2.5</v>
      </c>
    </row>
    <row r="120" spans="1:9" x14ac:dyDescent="0.25">
      <c r="A120" s="49" t="s">
        <v>7</v>
      </c>
      <c r="B120" s="16">
        <v>4.5</v>
      </c>
      <c r="C120" s="16">
        <v>2.8</v>
      </c>
      <c r="D120" s="16">
        <v>2.7</v>
      </c>
      <c r="E120" s="16">
        <v>4.4000000000000004</v>
      </c>
      <c r="F120" s="16">
        <v>4.8</v>
      </c>
      <c r="G120" s="16">
        <v>3.4</v>
      </c>
      <c r="H120" s="16">
        <v>3.2</v>
      </c>
      <c r="I120" s="16">
        <v>3.2</v>
      </c>
    </row>
  </sheetData>
  <mergeCells count="34">
    <mergeCell ref="A1:J1"/>
    <mergeCell ref="A3:N3"/>
    <mergeCell ref="A10:N10"/>
    <mergeCell ref="A16:N16"/>
    <mergeCell ref="A24:K24"/>
    <mergeCell ref="A27:A29"/>
    <mergeCell ref="A30:A32"/>
    <mergeCell ref="A33:A35"/>
    <mergeCell ref="A57:J57"/>
    <mergeCell ref="A63:K63"/>
    <mergeCell ref="Q69:AA69"/>
    <mergeCell ref="A81:J81"/>
    <mergeCell ref="A36:A38"/>
    <mergeCell ref="A39:A41"/>
    <mergeCell ref="A42:A44"/>
    <mergeCell ref="A45:A47"/>
    <mergeCell ref="A48:A50"/>
    <mergeCell ref="A51:A53"/>
    <mergeCell ref="A111:J111"/>
    <mergeCell ref="Q27:Q29"/>
    <mergeCell ref="Q30:Q32"/>
    <mergeCell ref="Q33:Q35"/>
    <mergeCell ref="Q36:Q38"/>
    <mergeCell ref="Q39:Q41"/>
    <mergeCell ref="Q42:Q44"/>
    <mergeCell ref="Q45:Q47"/>
    <mergeCell ref="Q48:Q50"/>
    <mergeCell ref="Q51:Q53"/>
    <mergeCell ref="A87:K87"/>
    <mergeCell ref="A90:J90"/>
    <mergeCell ref="A96:K96"/>
    <mergeCell ref="Q57:U57"/>
    <mergeCell ref="A99:J99"/>
    <mergeCell ref="A54:K5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0"/>
  <sheetViews>
    <sheetView topLeftCell="F45" workbookViewId="0">
      <selection activeCell="A63" sqref="A63:N70"/>
    </sheetView>
  </sheetViews>
  <sheetFormatPr defaultRowHeight="15" x14ac:dyDescent="0.25"/>
  <cols>
    <col min="17" max="17" width="12.5703125" customWidth="1"/>
  </cols>
  <sheetData>
    <row r="1" spans="1:32" x14ac:dyDescent="0.25">
      <c r="A1" s="295" t="s">
        <v>237</v>
      </c>
      <c r="B1" s="295"/>
      <c r="C1" s="295"/>
      <c r="D1" s="295"/>
      <c r="E1" s="295"/>
      <c r="F1" s="295"/>
      <c r="G1" s="295"/>
      <c r="H1" s="295"/>
      <c r="I1" s="295"/>
      <c r="J1" s="295"/>
      <c r="K1" s="295"/>
      <c r="L1" s="295"/>
      <c r="M1" s="295"/>
      <c r="N1" s="295"/>
    </row>
    <row r="2" spans="1:32" x14ac:dyDescent="0.25">
      <c r="A2" s="41"/>
      <c r="B2" s="32" t="s">
        <v>142</v>
      </c>
      <c r="C2" s="32" t="s">
        <v>143</v>
      </c>
      <c r="D2" s="32" t="s">
        <v>144</v>
      </c>
      <c r="E2" s="32" t="s">
        <v>145</v>
      </c>
      <c r="F2" s="32" t="s">
        <v>146</v>
      </c>
      <c r="G2" s="32" t="s">
        <v>147</v>
      </c>
      <c r="H2" s="32" t="s">
        <v>148</v>
      </c>
      <c r="I2" s="32" t="s">
        <v>149</v>
      </c>
      <c r="J2" s="32" t="s">
        <v>150</v>
      </c>
      <c r="K2" s="32" t="s">
        <v>151</v>
      </c>
      <c r="L2" s="32" t="s">
        <v>152</v>
      </c>
      <c r="M2" s="32" t="s">
        <v>153</v>
      </c>
      <c r="N2" s="32" t="s">
        <v>154</v>
      </c>
      <c r="Q2" s="41"/>
      <c r="R2" s="32" t="s">
        <v>142</v>
      </c>
      <c r="S2" s="32" t="s">
        <v>143</v>
      </c>
      <c r="T2" s="32" t="s">
        <v>144</v>
      </c>
      <c r="U2" s="32" t="s">
        <v>145</v>
      </c>
      <c r="V2" s="32" t="s">
        <v>146</v>
      </c>
      <c r="W2" s="32" t="s">
        <v>147</v>
      </c>
      <c r="X2" s="32" t="s">
        <v>148</v>
      </c>
      <c r="Y2" s="32" t="s">
        <v>149</v>
      </c>
      <c r="Z2" s="32" t="s">
        <v>150</v>
      </c>
      <c r="AA2" s="32" t="s">
        <v>151</v>
      </c>
      <c r="AB2" s="32" t="s">
        <v>152</v>
      </c>
      <c r="AC2" s="32" t="s">
        <v>153</v>
      </c>
      <c r="AD2" s="32" t="s">
        <v>154</v>
      </c>
    </row>
    <row r="3" spans="1:32" ht="25.5" x14ac:dyDescent="0.25">
      <c r="A3" s="42" t="s">
        <v>95</v>
      </c>
      <c r="B3" s="16">
        <v>553572</v>
      </c>
      <c r="C3" s="16">
        <v>552073</v>
      </c>
      <c r="D3" s="16">
        <v>524606</v>
      </c>
      <c r="E3" s="16">
        <v>512881</v>
      </c>
      <c r="F3" s="16">
        <v>487813</v>
      </c>
      <c r="G3" s="16">
        <v>400076</v>
      </c>
      <c r="H3" s="16">
        <v>415288</v>
      </c>
      <c r="I3" s="16">
        <v>400106</v>
      </c>
      <c r="J3" s="16">
        <v>423940</v>
      </c>
      <c r="K3" s="16">
        <v>377101</v>
      </c>
      <c r="L3" s="16">
        <v>376382</v>
      </c>
      <c r="M3" s="16">
        <v>375531</v>
      </c>
      <c r="N3" s="16">
        <v>378327</v>
      </c>
      <c r="Q3" s="48" t="s">
        <v>254</v>
      </c>
      <c r="R3" s="16">
        <v>553572</v>
      </c>
      <c r="S3" s="16">
        <v>552073</v>
      </c>
      <c r="T3" s="16">
        <v>524606</v>
      </c>
      <c r="U3" s="16">
        <v>512881</v>
      </c>
      <c r="V3" s="16">
        <v>487813</v>
      </c>
      <c r="W3" s="16">
        <v>400076</v>
      </c>
      <c r="X3" s="16">
        <v>415288</v>
      </c>
      <c r="Y3" s="16">
        <v>400106</v>
      </c>
      <c r="Z3" s="16">
        <v>423940</v>
      </c>
      <c r="AA3" s="16">
        <v>377101</v>
      </c>
      <c r="AB3" s="16">
        <v>376382</v>
      </c>
      <c r="AC3" s="16">
        <v>375531</v>
      </c>
      <c r="AD3" s="16">
        <v>378327</v>
      </c>
      <c r="AE3">
        <f>SUM(R3-AD3)</f>
        <v>175245</v>
      </c>
      <c r="AF3" s="7">
        <f>SUM(AE3/R3)</f>
        <v>0.31657128611996271</v>
      </c>
    </row>
    <row r="4" spans="1:32" ht="25.5" x14ac:dyDescent="0.25">
      <c r="A4" s="41" t="s">
        <v>75</v>
      </c>
      <c r="B4" s="16">
        <v>422907</v>
      </c>
      <c r="C4" s="16">
        <v>428036</v>
      </c>
      <c r="D4" s="16">
        <v>402680</v>
      </c>
      <c r="E4" s="16">
        <v>392629</v>
      </c>
      <c r="F4" s="16">
        <v>359138</v>
      </c>
      <c r="G4" s="16">
        <v>300315</v>
      </c>
      <c r="H4" s="16">
        <v>312553</v>
      </c>
      <c r="I4" s="16">
        <v>297659</v>
      </c>
      <c r="J4" s="16">
        <v>319520</v>
      </c>
      <c r="K4" s="16">
        <v>280844</v>
      </c>
      <c r="L4" s="16">
        <v>282982</v>
      </c>
      <c r="M4" s="16">
        <v>284225</v>
      </c>
      <c r="N4" s="16">
        <v>287719</v>
      </c>
      <c r="Q4" s="48" t="s">
        <v>233</v>
      </c>
      <c r="R4" s="16">
        <v>216606</v>
      </c>
      <c r="S4" s="16">
        <v>205178</v>
      </c>
      <c r="T4" s="16">
        <v>201693</v>
      </c>
      <c r="U4" s="16">
        <v>196721</v>
      </c>
      <c r="V4" s="16">
        <v>227130</v>
      </c>
      <c r="W4" s="16">
        <v>182609</v>
      </c>
      <c r="X4" s="16">
        <v>181142</v>
      </c>
      <c r="Y4" s="16">
        <v>181794</v>
      </c>
      <c r="Z4" s="16">
        <v>184580</v>
      </c>
      <c r="AA4" s="16">
        <v>177310</v>
      </c>
      <c r="AB4" s="16">
        <v>168934</v>
      </c>
      <c r="AC4" s="16">
        <v>170297</v>
      </c>
      <c r="AD4" s="16">
        <v>174084</v>
      </c>
      <c r="AE4" s="36">
        <f t="shared" ref="AE4:AE7" si="0">SUM(R4-AD4)</f>
        <v>42522</v>
      </c>
      <c r="AF4" s="7">
        <f t="shared" ref="AF4:AF7" si="1">SUM(AE4/R4)</f>
        <v>0.19631035151380849</v>
      </c>
    </row>
    <row r="5" spans="1:32" x14ac:dyDescent="0.25">
      <c r="A5" s="41" t="s">
        <v>76</v>
      </c>
      <c r="B5" s="16">
        <v>130665</v>
      </c>
      <c r="C5" s="16">
        <v>124037</v>
      </c>
      <c r="D5" s="16">
        <v>121926</v>
      </c>
      <c r="E5" s="16">
        <v>120252</v>
      </c>
      <c r="F5" s="16">
        <v>128675</v>
      </c>
      <c r="G5" s="16">
        <v>99761</v>
      </c>
      <c r="H5" s="16">
        <v>102735</v>
      </c>
      <c r="I5" s="16">
        <v>102447</v>
      </c>
      <c r="J5" s="16">
        <v>104420</v>
      </c>
      <c r="K5" s="16">
        <v>96257</v>
      </c>
      <c r="L5" s="16">
        <v>93400</v>
      </c>
      <c r="M5" s="16">
        <v>91306</v>
      </c>
      <c r="N5" s="16">
        <v>90608</v>
      </c>
      <c r="Q5" s="48" t="s">
        <v>58</v>
      </c>
      <c r="R5" s="16">
        <v>187576</v>
      </c>
      <c r="S5" s="16">
        <v>218205</v>
      </c>
      <c r="T5" s="16">
        <v>202113</v>
      </c>
      <c r="U5" s="16">
        <v>204863</v>
      </c>
      <c r="V5" s="16">
        <v>202160</v>
      </c>
      <c r="W5" s="16">
        <v>187521</v>
      </c>
      <c r="X5" s="16">
        <v>200004</v>
      </c>
      <c r="Y5" s="16">
        <v>172613</v>
      </c>
      <c r="Z5" s="16">
        <v>189855</v>
      </c>
      <c r="AA5" s="16">
        <v>152741</v>
      </c>
      <c r="AB5" s="16">
        <v>153590</v>
      </c>
      <c r="AC5" s="16">
        <v>148653</v>
      </c>
      <c r="AD5" s="16">
        <v>149236</v>
      </c>
      <c r="AE5" s="36">
        <f t="shared" si="0"/>
        <v>38340</v>
      </c>
      <c r="AF5" s="7">
        <f t="shared" si="1"/>
        <v>0.20439715102145264</v>
      </c>
    </row>
    <row r="6" spans="1:32" x14ac:dyDescent="0.25">
      <c r="B6" s="7">
        <f>SUM(B5/B3)</f>
        <v>0.23603975634605798</v>
      </c>
      <c r="C6" s="7">
        <f t="shared" ref="C6:N6" si="2">SUM(C5/C3)</f>
        <v>0.22467499769052282</v>
      </c>
      <c r="D6" s="7">
        <f t="shared" si="2"/>
        <v>0.23241442148965127</v>
      </c>
      <c r="E6" s="7">
        <f t="shared" si="2"/>
        <v>0.23446374500127709</v>
      </c>
      <c r="F6" s="7">
        <f t="shared" si="2"/>
        <v>0.26377935807368807</v>
      </c>
      <c r="G6" s="7">
        <f t="shared" si="2"/>
        <v>0.24935512252671993</v>
      </c>
      <c r="H6" s="7">
        <f t="shared" si="2"/>
        <v>0.24738253934618867</v>
      </c>
      <c r="I6" s="7">
        <f t="shared" si="2"/>
        <v>0.25604964684358644</v>
      </c>
      <c r="J6" s="7">
        <f t="shared" si="2"/>
        <v>0.24630843987356701</v>
      </c>
      <c r="K6" s="7">
        <f t="shared" si="2"/>
        <v>0.25525522340168816</v>
      </c>
      <c r="L6" s="7">
        <f t="shared" si="2"/>
        <v>0.24815214330122057</v>
      </c>
      <c r="M6" s="7">
        <f t="shared" si="2"/>
        <v>0.24313838271673976</v>
      </c>
      <c r="N6" s="7">
        <f t="shared" si="2"/>
        <v>0.23949652020606513</v>
      </c>
      <c r="Q6" s="48" t="s">
        <v>59</v>
      </c>
      <c r="R6" s="16">
        <v>133829</v>
      </c>
      <c r="S6" s="16">
        <v>113084</v>
      </c>
      <c r="T6" s="16">
        <v>100901</v>
      </c>
      <c r="U6" s="16">
        <v>89805</v>
      </c>
      <c r="V6" s="16">
        <v>34733</v>
      </c>
      <c r="W6" s="16">
        <v>4570</v>
      </c>
      <c r="X6" s="16">
        <v>5643</v>
      </c>
      <c r="Y6" s="16">
        <v>11915</v>
      </c>
      <c r="Z6" s="16">
        <v>11605</v>
      </c>
      <c r="AA6" s="16">
        <v>10523</v>
      </c>
      <c r="AB6" s="16">
        <v>19423</v>
      </c>
      <c r="AC6" s="16">
        <v>23327</v>
      </c>
      <c r="AD6" s="16">
        <v>23059</v>
      </c>
      <c r="AE6" s="36">
        <f t="shared" si="0"/>
        <v>110770</v>
      </c>
      <c r="AF6" s="7">
        <f t="shared" si="1"/>
        <v>0.82769803256394359</v>
      </c>
    </row>
    <row r="7" spans="1:32" x14ac:dyDescent="0.25">
      <c r="Q7" s="48" t="s">
        <v>60</v>
      </c>
      <c r="R7" s="16">
        <v>12660</v>
      </c>
      <c r="S7" s="16">
        <v>12986</v>
      </c>
      <c r="T7" s="16">
        <v>17574</v>
      </c>
      <c r="U7" s="16">
        <v>19232</v>
      </c>
      <c r="V7" s="16">
        <v>21311</v>
      </c>
      <c r="W7" s="16">
        <v>23386</v>
      </c>
      <c r="X7" s="16">
        <v>26891</v>
      </c>
      <c r="Y7" s="16">
        <v>31532</v>
      </c>
      <c r="Z7" s="16">
        <v>35692</v>
      </c>
      <c r="AA7" s="16">
        <v>34134</v>
      </c>
      <c r="AB7" s="16">
        <v>31982</v>
      </c>
      <c r="AC7" s="16">
        <v>30985</v>
      </c>
      <c r="AD7" s="16">
        <v>29432</v>
      </c>
      <c r="AE7" s="36">
        <f t="shared" si="0"/>
        <v>-16772</v>
      </c>
      <c r="AF7" s="7">
        <f t="shared" si="1"/>
        <v>-1.3248025276461295</v>
      </c>
    </row>
    <row r="8" spans="1:32" x14ac:dyDescent="0.25">
      <c r="A8" s="295" t="s">
        <v>238</v>
      </c>
      <c r="B8" s="295"/>
      <c r="C8" s="295"/>
      <c r="D8" s="295"/>
      <c r="E8" s="295"/>
      <c r="F8" s="295"/>
      <c r="G8" s="295"/>
      <c r="H8" s="295"/>
      <c r="I8" s="295"/>
      <c r="J8" s="295"/>
      <c r="K8" s="295"/>
      <c r="L8" s="295"/>
      <c r="M8" s="295"/>
      <c r="N8" s="295"/>
    </row>
    <row r="9" spans="1:32" x14ac:dyDescent="0.25">
      <c r="A9" s="41"/>
      <c r="B9" s="32" t="s">
        <v>142</v>
      </c>
      <c r="C9" s="32" t="s">
        <v>143</v>
      </c>
      <c r="D9" s="32" t="s">
        <v>144</v>
      </c>
      <c r="E9" s="32" t="s">
        <v>145</v>
      </c>
      <c r="F9" s="32" t="s">
        <v>146</v>
      </c>
      <c r="G9" s="32" t="s">
        <v>147</v>
      </c>
      <c r="H9" s="32" t="s">
        <v>148</v>
      </c>
      <c r="I9" s="32" t="s">
        <v>149</v>
      </c>
      <c r="J9" s="32" t="s">
        <v>150</v>
      </c>
      <c r="K9" s="32" t="s">
        <v>151</v>
      </c>
      <c r="L9" s="32" t="s">
        <v>152</v>
      </c>
      <c r="M9" s="32" t="s">
        <v>153</v>
      </c>
      <c r="N9" s="32" t="s">
        <v>154</v>
      </c>
    </row>
    <row r="10" spans="1:32" x14ac:dyDescent="0.25">
      <c r="A10" s="42" t="s">
        <v>95</v>
      </c>
      <c r="B10" s="16">
        <v>216606</v>
      </c>
      <c r="C10" s="16">
        <v>205178</v>
      </c>
      <c r="D10" s="16">
        <v>201693</v>
      </c>
      <c r="E10" s="16">
        <v>196721</v>
      </c>
      <c r="F10" s="16">
        <v>227130</v>
      </c>
      <c r="G10" s="16">
        <v>182609</v>
      </c>
      <c r="H10" s="16">
        <v>181142</v>
      </c>
      <c r="I10" s="16">
        <v>181794</v>
      </c>
      <c r="J10" s="16">
        <v>184580</v>
      </c>
      <c r="K10" s="16">
        <v>177310</v>
      </c>
      <c r="L10" s="16">
        <v>168934</v>
      </c>
      <c r="M10" s="16">
        <v>170297</v>
      </c>
      <c r="N10" s="16">
        <v>174084</v>
      </c>
    </row>
    <row r="11" spans="1:32" x14ac:dyDescent="0.25">
      <c r="A11" s="41" t="s">
        <v>75</v>
      </c>
      <c r="B11" s="16">
        <v>120399</v>
      </c>
      <c r="C11" s="16">
        <v>111745</v>
      </c>
      <c r="D11" s="16">
        <v>108011</v>
      </c>
      <c r="E11" s="16">
        <v>104269</v>
      </c>
      <c r="F11" s="16">
        <v>117771</v>
      </c>
      <c r="G11" s="16">
        <v>96047</v>
      </c>
      <c r="H11" s="16">
        <v>94869</v>
      </c>
      <c r="I11" s="16">
        <v>95023</v>
      </c>
      <c r="J11" s="16">
        <v>96386</v>
      </c>
      <c r="K11" s="16">
        <v>94271</v>
      </c>
      <c r="L11" s="16">
        <v>90082</v>
      </c>
      <c r="M11" s="16">
        <v>92965</v>
      </c>
      <c r="N11" s="16">
        <v>97429</v>
      </c>
    </row>
    <row r="12" spans="1:32" x14ac:dyDescent="0.25">
      <c r="A12" s="41" t="s">
        <v>76</v>
      </c>
      <c r="B12" s="16">
        <v>96207</v>
      </c>
      <c r="C12" s="16">
        <v>93433</v>
      </c>
      <c r="D12" s="16">
        <v>93682</v>
      </c>
      <c r="E12" s="16">
        <v>92452</v>
      </c>
      <c r="F12" s="16">
        <v>109359</v>
      </c>
      <c r="G12" s="16">
        <v>86562</v>
      </c>
      <c r="H12" s="16">
        <v>86273</v>
      </c>
      <c r="I12" s="16">
        <v>86771</v>
      </c>
      <c r="J12" s="16">
        <v>88194</v>
      </c>
      <c r="K12" s="16">
        <v>83039</v>
      </c>
      <c r="L12" s="16">
        <v>78852</v>
      </c>
      <c r="M12" s="16">
        <v>77332</v>
      </c>
      <c r="N12" s="16">
        <v>76655</v>
      </c>
    </row>
    <row r="13" spans="1:32" x14ac:dyDescent="0.25">
      <c r="B13" s="7">
        <f>SUM(B12/B10)</f>
        <v>0.44415667156034461</v>
      </c>
      <c r="C13" s="7">
        <f t="shared" ref="C13" si="3">SUM(C12/C10)</f>
        <v>0.45537533263800212</v>
      </c>
      <c r="D13" s="7">
        <f t="shared" ref="D13" si="4">SUM(D12/D10)</f>
        <v>0.464478192103841</v>
      </c>
      <c r="E13" s="7">
        <f t="shared" ref="E13" si="5">SUM(E12/E10)</f>
        <v>0.46996507744470595</v>
      </c>
      <c r="F13" s="7">
        <f t="shared" ref="F13" si="6">SUM(F12/F10)</f>
        <v>0.48148197067758552</v>
      </c>
      <c r="G13" s="7">
        <f t="shared" ref="G13" si="7">SUM(G12/G10)</f>
        <v>0.47402920995131675</v>
      </c>
      <c r="H13" s="7">
        <f t="shared" ref="H13" si="8">SUM(H12/H10)</f>
        <v>0.47627275838844663</v>
      </c>
      <c r="I13" s="7">
        <f t="shared" ref="I13" si="9">SUM(I12/I10)</f>
        <v>0.47730398142953012</v>
      </c>
      <c r="J13" s="7">
        <f t="shared" ref="J13" si="10">SUM(J12/J10)</f>
        <v>0.47780908007368078</v>
      </c>
      <c r="K13" s="7">
        <f t="shared" ref="K13" si="11">SUM(K12/K10)</f>
        <v>0.46832665952286956</v>
      </c>
      <c r="L13" s="7">
        <f t="shared" ref="L13" si="12">SUM(L12/L10)</f>
        <v>0.46676216747368793</v>
      </c>
      <c r="M13" s="7">
        <f t="shared" ref="M13" si="13">SUM(M12/M10)</f>
        <v>0.45410077687804246</v>
      </c>
      <c r="N13" s="7">
        <f t="shared" ref="N13" si="14">SUM(N12/N10)</f>
        <v>0.44033340226557294</v>
      </c>
    </row>
    <row r="15" spans="1:32" x14ac:dyDescent="0.25">
      <c r="A15" s="295" t="s">
        <v>239</v>
      </c>
      <c r="B15" s="295"/>
      <c r="C15" s="295"/>
      <c r="D15" s="295"/>
      <c r="E15" s="295"/>
      <c r="F15" s="295"/>
      <c r="G15" s="295"/>
      <c r="H15" s="295"/>
      <c r="I15" s="295"/>
      <c r="J15" s="295"/>
      <c r="K15" s="295"/>
      <c r="L15" s="295"/>
      <c r="M15" s="295"/>
      <c r="N15" s="295"/>
    </row>
    <row r="16" spans="1:32" x14ac:dyDescent="0.25">
      <c r="A16" s="41"/>
      <c r="B16" s="32" t="s">
        <v>142</v>
      </c>
      <c r="C16" s="32" t="s">
        <v>143</v>
      </c>
      <c r="D16" s="32" t="s">
        <v>144</v>
      </c>
      <c r="E16" s="32" t="s">
        <v>145</v>
      </c>
      <c r="F16" s="32" t="s">
        <v>146</v>
      </c>
      <c r="G16" s="32" t="s">
        <v>147</v>
      </c>
      <c r="H16" s="32" t="s">
        <v>148</v>
      </c>
      <c r="I16" s="32" t="s">
        <v>149</v>
      </c>
      <c r="J16" s="32" t="s">
        <v>150</v>
      </c>
      <c r="K16" s="32" t="s">
        <v>151</v>
      </c>
      <c r="L16" s="32" t="s">
        <v>152</v>
      </c>
      <c r="M16" s="32" t="s">
        <v>153</v>
      </c>
      <c r="N16" s="32" t="s">
        <v>154</v>
      </c>
    </row>
    <row r="17" spans="1:14" x14ac:dyDescent="0.25">
      <c r="A17" s="42" t="s">
        <v>95</v>
      </c>
      <c r="B17" s="16">
        <v>187576</v>
      </c>
      <c r="C17" s="16">
        <v>218205</v>
      </c>
      <c r="D17" s="16">
        <v>202113</v>
      </c>
      <c r="E17" s="16">
        <v>204863</v>
      </c>
      <c r="F17" s="16">
        <v>202160</v>
      </c>
      <c r="G17" s="16">
        <v>187521</v>
      </c>
      <c r="H17" s="16">
        <v>200004</v>
      </c>
      <c r="I17" s="16">
        <v>172613</v>
      </c>
      <c r="J17" s="16">
        <v>189855</v>
      </c>
      <c r="K17" s="16">
        <v>152741</v>
      </c>
      <c r="L17" s="16">
        <v>153590</v>
      </c>
      <c r="M17" s="16">
        <v>148653</v>
      </c>
      <c r="N17" s="16">
        <v>149236</v>
      </c>
    </row>
    <row r="18" spans="1:14" x14ac:dyDescent="0.25">
      <c r="A18" s="41" t="s">
        <v>75</v>
      </c>
      <c r="B18" s="16">
        <v>175947</v>
      </c>
      <c r="C18" s="16">
        <v>205873</v>
      </c>
      <c r="D18" s="16">
        <v>190440</v>
      </c>
      <c r="E18" s="16">
        <v>191721</v>
      </c>
      <c r="F18" s="16">
        <v>188262</v>
      </c>
      <c r="G18" s="16">
        <v>175842</v>
      </c>
      <c r="H18" s="16">
        <v>185213</v>
      </c>
      <c r="I18" s="16">
        <v>159889</v>
      </c>
      <c r="J18" s="16">
        <v>176455</v>
      </c>
      <c r="K18" s="16">
        <v>142046</v>
      </c>
      <c r="L18" s="16">
        <v>143158</v>
      </c>
      <c r="M18" s="16">
        <v>139255</v>
      </c>
      <c r="N18" s="16">
        <v>139781</v>
      </c>
    </row>
    <row r="19" spans="1:14" x14ac:dyDescent="0.25">
      <c r="A19" s="41" t="s">
        <v>76</v>
      </c>
      <c r="B19" s="16">
        <v>11629</v>
      </c>
      <c r="C19" s="16">
        <v>12332</v>
      </c>
      <c r="D19" s="16">
        <v>11673</v>
      </c>
      <c r="E19" s="16">
        <v>13142</v>
      </c>
      <c r="F19" s="16">
        <v>13898</v>
      </c>
      <c r="G19" s="16">
        <v>11679</v>
      </c>
      <c r="H19" s="16">
        <v>14791</v>
      </c>
      <c r="I19" s="16">
        <v>12724</v>
      </c>
      <c r="J19" s="16">
        <v>13400</v>
      </c>
      <c r="K19" s="16">
        <v>10695</v>
      </c>
      <c r="L19" s="16">
        <v>10432</v>
      </c>
      <c r="M19" s="16">
        <v>9398</v>
      </c>
      <c r="N19" s="16">
        <v>9455</v>
      </c>
    </row>
    <row r="20" spans="1:14" x14ac:dyDescent="0.25">
      <c r="B20" s="7">
        <f>SUM(B19/B17)</f>
        <v>6.1996204205228812E-2</v>
      </c>
      <c r="C20" s="7">
        <f t="shared" ref="C20" si="15">SUM(C19/C17)</f>
        <v>5.6515661877592174E-2</v>
      </c>
      <c r="D20" s="7">
        <f t="shared" ref="D20" si="16">SUM(D19/D17)</f>
        <v>5.7754820323284502E-2</v>
      </c>
      <c r="E20" s="7">
        <f t="shared" ref="E20" si="17">SUM(E19/E17)</f>
        <v>6.415018817453616E-2</v>
      </c>
      <c r="F20" s="7">
        <f t="shared" ref="F20" si="18">SUM(F19/F17)</f>
        <v>6.8747526711515627E-2</v>
      </c>
      <c r="G20" s="7">
        <f t="shared" ref="G20" si="19">SUM(G19/G17)</f>
        <v>6.2281024525253172E-2</v>
      </c>
      <c r="H20" s="7">
        <f t="shared" ref="H20" si="20">SUM(H19/H17)</f>
        <v>7.3953520929581407E-2</v>
      </c>
      <c r="I20" s="7">
        <f t="shared" ref="I20" si="21">SUM(I19/I17)</f>
        <v>7.371403080880351E-2</v>
      </c>
      <c r="J20" s="7">
        <f t="shared" ref="J20" si="22">SUM(J19/J17)</f>
        <v>7.0580179610755578E-2</v>
      </c>
      <c r="K20" s="7">
        <f t="shared" ref="K20" si="23">SUM(K19/K17)</f>
        <v>7.0020492205760079E-2</v>
      </c>
      <c r="L20" s="7">
        <f t="shared" ref="L20" si="24">SUM(L19/L17)</f>
        <v>6.7921088612539884E-2</v>
      </c>
      <c r="M20" s="7">
        <f t="shared" ref="M20" si="25">SUM(M19/M17)</f>
        <v>6.3221058438107533E-2</v>
      </c>
      <c r="N20" s="7">
        <f t="shared" ref="N20" si="26">SUM(N19/N17)</f>
        <v>6.3356026695971485E-2</v>
      </c>
    </row>
    <row r="22" spans="1:14" x14ac:dyDescent="0.25">
      <c r="A22" s="295" t="s">
        <v>240</v>
      </c>
      <c r="B22" s="295"/>
      <c r="C22" s="295"/>
      <c r="D22" s="295"/>
      <c r="E22" s="295"/>
      <c r="F22" s="295"/>
      <c r="G22" s="295"/>
      <c r="H22" s="295"/>
      <c r="I22" s="295"/>
      <c r="J22" s="295"/>
      <c r="K22" s="295"/>
      <c r="L22" s="295"/>
      <c r="M22" s="295"/>
      <c r="N22" s="295"/>
    </row>
    <row r="23" spans="1:14" x14ac:dyDescent="0.25">
      <c r="A23" s="41"/>
      <c r="B23" s="32" t="s">
        <v>142</v>
      </c>
      <c r="C23" s="32" t="s">
        <v>143</v>
      </c>
      <c r="D23" s="32" t="s">
        <v>144</v>
      </c>
      <c r="E23" s="32" t="s">
        <v>145</v>
      </c>
      <c r="F23" s="32" t="s">
        <v>146</v>
      </c>
      <c r="G23" s="32" t="s">
        <v>147</v>
      </c>
      <c r="H23" s="32" t="s">
        <v>148</v>
      </c>
      <c r="I23" s="32" t="s">
        <v>149</v>
      </c>
      <c r="J23" s="32" t="s">
        <v>150</v>
      </c>
      <c r="K23" s="32" t="s">
        <v>151</v>
      </c>
      <c r="L23" s="32" t="s">
        <v>152</v>
      </c>
      <c r="M23" s="32" t="s">
        <v>153</v>
      </c>
      <c r="N23" s="32" t="s">
        <v>154</v>
      </c>
    </row>
    <row r="24" spans="1:14" x14ac:dyDescent="0.25">
      <c r="A24" s="42" t="s">
        <v>95</v>
      </c>
      <c r="B24" s="16">
        <v>133829</v>
      </c>
      <c r="C24" s="16">
        <v>113084</v>
      </c>
      <c r="D24" s="16">
        <v>100901</v>
      </c>
      <c r="E24" s="16">
        <v>89805</v>
      </c>
      <c r="F24" s="16">
        <v>34733</v>
      </c>
      <c r="G24" s="16">
        <v>4570</v>
      </c>
      <c r="H24" s="16">
        <v>5643</v>
      </c>
      <c r="I24" s="16">
        <v>11915</v>
      </c>
      <c r="J24" s="16">
        <v>11605</v>
      </c>
      <c r="K24" s="16">
        <v>10523</v>
      </c>
      <c r="L24" s="16">
        <v>19423</v>
      </c>
      <c r="M24" s="16">
        <v>23327</v>
      </c>
      <c r="N24" s="16">
        <v>23059</v>
      </c>
    </row>
    <row r="25" spans="1:14" x14ac:dyDescent="0.25">
      <c r="A25" s="41" t="s">
        <v>75</v>
      </c>
      <c r="B25" s="16">
        <v>111705</v>
      </c>
      <c r="C25" s="16">
        <v>95210</v>
      </c>
      <c r="D25" s="16">
        <v>84984</v>
      </c>
      <c r="E25" s="16">
        <v>75958</v>
      </c>
      <c r="F25" s="16">
        <v>30694</v>
      </c>
      <c r="G25" s="16">
        <v>3771</v>
      </c>
      <c r="H25" s="16">
        <v>4877</v>
      </c>
      <c r="I25" s="16">
        <v>9980</v>
      </c>
      <c r="J25" s="16">
        <v>9816</v>
      </c>
      <c r="K25" s="16">
        <v>8926</v>
      </c>
      <c r="L25" s="16">
        <v>16251</v>
      </c>
      <c r="M25" s="16">
        <v>19900</v>
      </c>
      <c r="N25" s="16">
        <v>19594</v>
      </c>
    </row>
    <row r="26" spans="1:14" x14ac:dyDescent="0.25">
      <c r="A26" s="41" t="s">
        <v>76</v>
      </c>
      <c r="B26" s="16">
        <v>22124</v>
      </c>
      <c r="C26" s="16">
        <v>17874</v>
      </c>
      <c r="D26" s="16">
        <v>15917</v>
      </c>
      <c r="E26" s="16">
        <v>13847</v>
      </c>
      <c r="F26" s="16">
        <v>4039</v>
      </c>
      <c r="G26" s="16">
        <v>799</v>
      </c>
      <c r="H26" s="16">
        <v>766</v>
      </c>
      <c r="I26" s="16">
        <v>1935</v>
      </c>
      <c r="J26" s="16">
        <v>1789</v>
      </c>
      <c r="K26" s="16">
        <v>1597</v>
      </c>
      <c r="L26" s="16">
        <v>3172</v>
      </c>
      <c r="M26" s="16">
        <v>3427</v>
      </c>
      <c r="N26" s="16">
        <v>3465</v>
      </c>
    </row>
    <row r="27" spans="1:14" x14ac:dyDescent="0.25">
      <c r="B27" s="7">
        <f>SUM(B26/B24)</f>
        <v>0.16531543985234889</v>
      </c>
      <c r="C27" s="7">
        <f t="shared" ref="C27" si="27">SUM(C26/C24)</f>
        <v>0.15805949559619398</v>
      </c>
      <c r="D27" s="7">
        <f t="shared" ref="D27" si="28">SUM(D26/D24)</f>
        <v>0.15774868435397071</v>
      </c>
      <c r="E27" s="7">
        <f t="shared" ref="E27" si="29">SUM(E26/E24)</f>
        <v>0.15418963309392572</v>
      </c>
      <c r="F27" s="7">
        <f t="shared" ref="F27" si="30">SUM(F26/F24)</f>
        <v>0.11628710448276855</v>
      </c>
      <c r="G27" s="7">
        <f t="shared" ref="G27" si="31">SUM(G26/G24)</f>
        <v>0.17483588621444202</v>
      </c>
      <c r="H27" s="7">
        <f t="shared" ref="H27" si="32">SUM(H26/H24)</f>
        <v>0.13574339890129364</v>
      </c>
      <c r="I27" s="7">
        <f t="shared" ref="I27" si="33">SUM(I26/I24)</f>
        <v>0.16240033571128829</v>
      </c>
      <c r="J27" s="7">
        <f t="shared" ref="J27" si="34">SUM(J26/J24)</f>
        <v>0.15415769065058166</v>
      </c>
      <c r="K27" s="7">
        <f t="shared" ref="K27" si="35">SUM(K26/K24)</f>
        <v>0.15176280528366434</v>
      </c>
      <c r="L27" s="7">
        <f t="shared" ref="L27" si="36">SUM(L26/L24)</f>
        <v>0.16331153786747671</v>
      </c>
      <c r="M27" s="7">
        <f t="shared" ref="M27" si="37">SUM(M26/M24)</f>
        <v>0.14691130449693487</v>
      </c>
      <c r="N27" s="7">
        <f t="shared" ref="N27" si="38">SUM(N26/N24)</f>
        <v>0.15026670714254739</v>
      </c>
    </row>
    <row r="29" spans="1:14" x14ac:dyDescent="0.25">
      <c r="A29" s="295" t="s">
        <v>241</v>
      </c>
      <c r="B29" s="295"/>
      <c r="C29" s="295"/>
      <c r="D29" s="295"/>
      <c r="E29" s="295"/>
      <c r="F29" s="295"/>
      <c r="G29" s="295"/>
      <c r="H29" s="295"/>
      <c r="I29" s="295"/>
      <c r="J29" s="295"/>
      <c r="K29" s="295"/>
      <c r="L29" s="295"/>
      <c r="M29" s="295"/>
      <c r="N29" s="295"/>
    </row>
    <row r="30" spans="1:14" x14ac:dyDescent="0.25">
      <c r="A30" s="41"/>
      <c r="B30" s="32" t="s">
        <v>142</v>
      </c>
      <c r="C30" s="32" t="s">
        <v>143</v>
      </c>
      <c r="D30" s="32" t="s">
        <v>144</v>
      </c>
      <c r="E30" s="32" t="s">
        <v>145</v>
      </c>
      <c r="F30" s="32" t="s">
        <v>146</v>
      </c>
      <c r="G30" s="32" t="s">
        <v>147</v>
      </c>
      <c r="H30" s="32" t="s">
        <v>148</v>
      </c>
      <c r="I30" s="32" t="s">
        <v>149</v>
      </c>
      <c r="J30" s="32" t="s">
        <v>150</v>
      </c>
      <c r="K30" s="32" t="s">
        <v>151</v>
      </c>
      <c r="L30" s="32" t="s">
        <v>152</v>
      </c>
      <c r="M30" s="32" t="s">
        <v>153</v>
      </c>
      <c r="N30" s="32" t="s">
        <v>154</v>
      </c>
    </row>
    <row r="31" spans="1:14" x14ac:dyDescent="0.25">
      <c r="A31" s="42" t="s">
        <v>95</v>
      </c>
      <c r="B31" s="16">
        <v>12660</v>
      </c>
      <c r="C31" s="16">
        <v>12986</v>
      </c>
      <c r="D31" s="16">
        <v>17574</v>
      </c>
      <c r="E31" s="16">
        <v>19232</v>
      </c>
      <c r="F31" s="16">
        <v>21311</v>
      </c>
      <c r="G31" s="16">
        <v>23386</v>
      </c>
      <c r="H31" s="16">
        <v>26891</v>
      </c>
      <c r="I31" s="16">
        <v>31532</v>
      </c>
      <c r="J31" s="16">
        <v>35692</v>
      </c>
      <c r="K31" s="16">
        <v>34134</v>
      </c>
      <c r="L31" s="16">
        <v>31982</v>
      </c>
      <c r="M31" s="16">
        <v>30985</v>
      </c>
      <c r="N31" s="16">
        <v>29432</v>
      </c>
    </row>
    <row r="32" spans="1:14" x14ac:dyDescent="0.25">
      <c r="A32" s="41" t="s">
        <v>75</v>
      </c>
      <c r="B32" s="16">
        <v>12243</v>
      </c>
      <c r="C32" s="16">
        <v>12794</v>
      </c>
      <c r="D32" s="16">
        <v>17094</v>
      </c>
      <c r="E32" s="16">
        <v>18549</v>
      </c>
      <c r="F32" s="16">
        <v>20665</v>
      </c>
      <c r="G32" s="16">
        <v>22774</v>
      </c>
      <c r="H32" s="16">
        <v>26052</v>
      </c>
      <c r="I32" s="16">
        <v>30648</v>
      </c>
      <c r="J32" s="16">
        <v>34767</v>
      </c>
      <c r="K32" s="16">
        <v>33351</v>
      </c>
      <c r="L32" s="16">
        <v>31161</v>
      </c>
      <c r="M32" s="16">
        <v>29995</v>
      </c>
      <c r="N32" s="16">
        <v>28509</v>
      </c>
    </row>
    <row r="33" spans="1:14" x14ac:dyDescent="0.25">
      <c r="A33" s="41" t="s">
        <v>76</v>
      </c>
      <c r="B33" s="16">
        <v>417</v>
      </c>
      <c r="C33" s="16">
        <v>192</v>
      </c>
      <c r="D33" s="16">
        <v>480</v>
      </c>
      <c r="E33" s="16">
        <v>683</v>
      </c>
      <c r="F33" s="16">
        <v>646</v>
      </c>
      <c r="G33" s="16">
        <v>612</v>
      </c>
      <c r="H33" s="16">
        <v>839</v>
      </c>
      <c r="I33" s="16">
        <v>884</v>
      </c>
      <c r="J33" s="16">
        <v>925</v>
      </c>
      <c r="K33" s="16">
        <v>783</v>
      </c>
      <c r="L33" s="16">
        <v>821</v>
      </c>
      <c r="M33" s="16">
        <v>990</v>
      </c>
      <c r="N33" s="16">
        <v>923</v>
      </c>
    </row>
    <row r="34" spans="1:14" x14ac:dyDescent="0.25">
      <c r="B34" s="7">
        <f>SUM(B33/B31)</f>
        <v>3.2938388625592417E-2</v>
      </c>
      <c r="C34" s="7">
        <f t="shared" ref="C34" si="39">SUM(C33/C31)</f>
        <v>1.4785153241952871E-2</v>
      </c>
      <c r="D34" s="7">
        <f t="shared" ref="D34" si="40">SUM(D33/D31)</f>
        <v>2.7313076135199729E-2</v>
      </c>
      <c r="E34" s="7">
        <f t="shared" ref="E34" si="41">SUM(E33/E31)</f>
        <v>3.5513727121464229E-2</v>
      </c>
      <c r="F34" s="7">
        <f t="shared" ref="F34" si="42">SUM(F33/F31)</f>
        <v>3.0312983905025574E-2</v>
      </c>
      <c r="G34" s="7">
        <f t="shared" ref="G34" si="43">SUM(G33/G31)</f>
        <v>2.6169503121525699E-2</v>
      </c>
      <c r="H34" s="7">
        <f t="shared" ref="H34" si="44">SUM(H33/H31)</f>
        <v>3.1200029749730393E-2</v>
      </c>
      <c r="I34" s="7">
        <f t="shared" ref="I34" si="45">SUM(I33/I31)</f>
        <v>2.8035012051249524E-2</v>
      </c>
      <c r="J34" s="7">
        <f t="shared" ref="J34" si="46">SUM(J33/J31)</f>
        <v>2.5916171691135269E-2</v>
      </c>
      <c r="K34" s="7">
        <f t="shared" ref="K34" si="47">SUM(K33/K31)</f>
        <v>2.2939005097556687E-2</v>
      </c>
      <c r="L34" s="7">
        <f t="shared" ref="L34" si="48">SUM(L33/L31)</f>
        <v>2.5670689762991684E-2</v>
      </c>
      <c r="M34" s="7">
        <f t="shared" ref="M34" si="49">SUM(M33/M31)</f>
        <v>3.1950944005163788E-2</v>
      </c>
      <c r="N34" s="7">
        <f t="shared" ref="N34" si="50">SUM(N33/N31)</f>
        <v>3.1360424028268552E-2</v>
      </c>
    </row>
    <row r="37" spans="1:14" x14ac:dyDescent="0.25">
      <c r="A37" s="295" t="s">
        <v>251</v>
      </c>
      <c r="B37" s="295"/>
      <c r="C37" s="295"/>
      <c r="D37" s="295"/>
      <c r="E37" s="295"/>
      <c r="F37" s="295"/>
      <c r="G37" s="295"/>
      <c r="H37" s="295"/>
      <c r="I37" s="295"/>
      <c r="J37" s="295"/>
      <c r="K37" s="295"/>
      <c r="L37" s="295"/>
      <c r="M37" s="295"/>
      <c r="N37" s="295"/>
    </row>
    <row r="38" spans="1:14" x14ac:dyDescent="0.25">
      <c r="A38" s="41"/>
      <c r="B38" s="32" t="s">
        <v>142</v>
      </c>
      <c r="C38" s="32" t="s">
        <v>143</v>
      </c>
      <c r="D38" s="32" t="s">
        <v>144</v>
      </c>
      <c r="E38" s="32" t="s">
        <v>145</v>
      </c>
      <c r="F38" s="32" t="s">
        <v>146</v>
      </c>
      <c r="G38" s="32" t="s">
        <v>147</v>
      </c>
      <c r="H38" s="32" t="s">
        <v>148</v>
      </c>
      <c r="I38" s="32" t="s">
        <v>149</v>
      </c>
      <c r="J38" s="32" t="s">
        <v>150</v>
      </c>
      <c r="K38" s="32" t="s">
        <v>151</v>
      </c>
      <c r="L38" s="32" t="s">
        <v>152</v>
      </c>
      <c r="M38" s="32" t="s">
        <v>153</v>
      </c>
      <c r="N38" s="32" t="s">
        <v>154</v>
      </c>
    </row>
    <row r="39" spans="1:14" ht="45" x14ac:dyDescent="0.25">
      <c r="A39" s="15" t="s">
        <v>243</v>
      </c>
      <c r="B39" s="16">
        <v>28596</v>
      </c>
      <c r="C39" s="16">
        <v>26691</v>
      </c>
      <c r="D39" s="16">
        <v>26467</v>
      </c>
      <c r="E39" s="16">
        <v>25656</v>
      </c>
      <c r="F39" s="16">
        <v>29175</v>
      </c>
      <c r="G39" s="16">
        <v>23637</v>
      </c>
      <c r="H39" s="16">
        <v>23474</v>
      </c>
      <c r="I39" s="16">
        <v>23535</v>
      </c>
      <c r="J39" s="16">
        <v>23783</v>
      </c>
      <c r="K39" s="16">
        <v>22820</v>
      </c>
      <c r="L39" s="16">
        <v>21910</v>
      </c>
      <c r="M39" s="16">
        <v>22153</v>
      </c>
      <c r="N39" s="16">
        <v>22211</v>
      </c>
    </row>
    <row r="40" spans="1:14" ht="45" x14ac:dyDescent="0.25">
      <c r="A40" s="15" t="s">
        <v>244</v>
      </c>
      <c r="B40" s="16">
        <v>24262</v>
      </c>
      <c r="C40" s="16">
        <v>22202</v>
      </c>
      <c r="D40" s="16">
        <v>22005</v>
      </c>
      <c r="E40" s="16">
        <v>21152</v>
      </c>
      <c r="F40" s="16">
        <v>24098</v>
      </c>
      <c r="G40" s="16">
        <v>20772</v>
      </c>
      <c r="H40" s="16">
        <v>20730</v>
      </c>
      <c r="I40" s="16">
        <v>20484</v>
      </c>
      <c r="J40" s="16">
        <v>20752</v>
      </c>
      <c r="K40" s="16">
        <v>20185</v>
      </c>
      <c r="L40" s="16">
        <v>19428</v>
      </c>
      <c r="M40" s="16">
        <v>19678</v>
      </c>
      <c r="N40" s="16">
        <v>20191</v>
      </c>
    </row>
    <row r="41" spans="1:14" ht="45" x14ac:dyDescent="0.25">
      <c r="A41" s="15" t="s">
        <v>245</v>
      </c>
      <c r="B41" s="16">
        <v>41965</v>
      </c>
      <c r="C41" s="16">
        <v>40008</v>
      </c>
      <c r="D41" s="16">
        <v>39719</v>
      </c>
      <c r="E41" s="16">
        <v>38791</v>
      </c>
      <c r="F41" s="16">
        <v>45686</v>
      </c>
      <c r="G41" s="16">
        <v>36017</v>
      </c>
      <c r="H41" s="16">
        <v>36393</v>
      </c>
      <c r="I41" s="16">
        <v>36602</v>
      </c>
      <c r="J41" s="16">
        <v>37703</v>
      </c>
      <c r="K41" s="16">
        <v>35858</v>
      </c>
      <c r="L41" s="16">
        <v>34324</v>
      </c>
      <c r="M41" s="16">
        <v>33679</v>
      </c>
      <c r="N41" s="16">
        <v>34103</v>
      </c>
    </row>
    <row r="42" spans="1:14" ht="45" x14ac:dyDescent="0.25">
      <c r="A42" s="15" t="s">
        <v>246</v>
      </c>
      <c r="B42" s="16">
        <v>27541</v>
      </c>
      <c r="C42" s="16">
        <v>25755</v>
      </c>
      <c r="D42" s="16">
        <v>25580</v>
      </c>
      <c r="E42" s="16">
        <v>25297</v>
      </c>
      <c r="F42" s="16">
        <v>29071</v>
      </c>
      <c r="G42" s="16">
        <v>23077</v>
      </c>
      <c r="H42" s="16">
        <v>22684</v>
      </c>
      <c r="I42" s="16">
        <v>23291</v>
      </c>
      <c r="J42" s="16">
        <v>23744</v>
      </c>
      <c r="K42" s="16">
        <v>22658</v>
      </c>
      <c r="L42" s="16">
        <v>21476</v>
      </c>
      <c r="M42" s="16">
        <v>21739</v>
      </c>
      <c r="N42" s="16">
        <v>22136</v>
      </c>
    </row>
    <row r="43" spans="1:14" ht="60" x14ac:dyDescent="0.25">
      <c r="A43" s="15" t="s">
        <v>247</v>
      </c>
      <c r="B43" s="16">
        <v>33458</v>
      </c>
      <c r="C43" s="16">
        <v>32640</v>
      </c>
      <c r="D43" s="16">
        <v>31906</v>
      </c>
      <c r="E43" s="16">
        <v>30929</v>
      </c>
      <c r="F43" s="16">
        <v>35856</v>
      </c>
      <c r="G43" s="16">
        <v>28425</v>
      </c>
      <c r="H43" s="16">
        <v>27984</v>
      </c>
      <c r="I43" s="16">
        <v>27965</v>
      </c>
      <c r="J43" s="16">
        <v>28085</v>
      </c>
      <c r="K43" s="16">
        <v>27338</v>
      </c>
      <c r="L43" s="16">
        <v>25712</v>
      </c>
      <c r="M43" s="16">
        <v>25544</v>
      </c>
      <c r="N43" s="16">
        <v>26166</v>
      </c>
    </row>
    <row r="44" spans="1:14" ht="75" x14ac:dyDescent="0.25">
      <c r="A44" s="15" t="s">
        <v>248</v>
      </c>
      <c r="B44" s="16">
        <v>16587</v>
      </c>
      <c r="C44" s="16">
        <v>15713</v>
      </c>
      <c r="D44" s="16">
        <v>15436</v>
      </c>
      <c r="E44" s="16">
        <v>15435</v>
      </c>
      <c r="F44" s="16">
        <v>18185</v>
      </c>
      <c r="G44" s="16">
        <v>15069</v>
      </c>
      <c r="H44" s="16">
        <v>14804</v>
      </c>
      <c r="I44" s="16">
        <v>15056</v>
      </c>
      <c r="J44" s="16">
        <v>15668</v>
      </c>
      <c r="K44" s="16">
        <v>15611</v>
      </c>
      <c r="L44" s="16">
        <v>15130</v>
      </c>
      <c r="M44" s="16">
        <v>16230</v>
      </c>
      <c r="N44" s="16">
        <v>17755</v>
      </c>
    </row>
    <row r="45" spans="1:14" ht="60" x14ac:dyDescent="0.25">
      <c r="A45" s="15" t="s">
        <v>249</v>
      </c>
      <c r="B45" s="16">
        <v>24848</v>
      </c>
      <c r="C45" s="16">
        <v>23715</v>
      </c>
      <c r="D45" s="16">
        <v>22752</v>
      </c>
      <c r="E45" s="16">
        <v>22107</v>
      </c>
      <c r="F45" s="16">
        <v>25589</v>
      </c>
      <c r="G45" s="16">
        <v>19859</v>
      </c>
      <c r="H45" s="16">
        <v>19512</v>
      </c>
      <c r="I45" s="16">
        <v>19543</v>
      </c>
      <c r="J45" s="16">
        <v>19469</v>
      </c>
      <c r="K45" s="16">
        <v>18151</v>
      </c>
      <c r="L45" s="16">
        <v>16922</v>
      </c>
      <c r="M45" s="16">
        <v>17028</v>
      </c>
      <c r="N45" s="16">
        <v>17012</v>
      </c>
    </row>
    <row r="46" spans="1:14" ht="30" x14ac:dyDescent="0.25">
      <c r="A46" s="15" t="s">
        <v>250</v>
      </c>
      <c r="B46" s="16">
        <v>19349</v>
      </c>
      <c r="C46" s="16">
        <v>18454</v>
      </c>
      <c r="D46" s="16">
        <v>17828</v>
      </c>
      <c r="E46" s="16">
        <v>17354</v>
      </c>
      <c r="F46" s="16">
        <v>19470</v>
      </c>
      <c r="G46" s="16">
        <v>15753</v>
      </c>
      <c r="H46" s="16">
        <v>15561</v>
      </c>
      <c r="I46" s="16">
        <v>15318</v>
      </c>
      <c r="J46" s="16">
        <v>15376</v>
      </c>
      <c r="K46" s="16">
        <v>14689</v>
      </c>
      <c r="L46" s="16">
        <v>14032</v>
      </c>
      <c r="M46" s="16">
        <v>14246</v>
      </c>
      <c r="N46" s="16">
        <v>14510</v>
      </c>
    </row>
    <row r="49" spans="1:14" x14ac:dyDescent="0.25">
      <c r="A49" s="295" t="s">
        <v>252</v>
      </c>
      <c r="B49" s="295"/>
      <c r="C49" s="295"/>
      <c r="D49" s="295"/>
      <c r="E49" s="295"/>
      <c r="F49" s="295"/>
      <c r="G49" s="295"/>
      <c r="H49" s="295"/>
      <c r="I49" s="295"/>
      <c r="J49" s="295"/>
      <c r="K49" s="295"/>
      <c r="L49" s="295"/>
      <c r="M49" s="295"/>
      <c r="N49" s="295"/>
    </row>
    <row r="50" spans="1:14" x14ac:dyDescent="0.25">
      <c r="A50" s="41"/>
      <c r="B50" s="32" t="s">
        <v>142</v>
      </c>
      <c r="C50" s="32" t="s">
        <v>143</v>
      </c>
      <c r="D50" s="32" t="s">
        <v>144</v>
      </c>
      <c r="E50" s="32" t="s">
        <v>145</v>
      </c>
      <c r="F50" s="32" t="s">
        <v>146</v>
      </c>
      <c r="G50" s="32" t="s">
        <v>147</v>
      </c>
      <c r="H50" s="32" t="s">
        <v>148</v>
      </c>
      <c r="I50" s="32" t="s">
        <v>149</v>
      </c>
      <c r="J50" s="32" t="s">
        <v>150</v>
      </c>
      <c r="K50" s="32" t="s">
        <v>151</v>
      </c>
      <c r="L50" s="32" t="s">
        <v>152</v>
      </c>
      <c r="M50" s="32" t="s">
        <v>153</v>
      </c>
      <c r="N50" s="32" t="s">
        <v>154</v>
      </c>
    </row>
    <row r="51" spans="1:14" ht="45" x14ac:dyDescent="0.25">
      <c r="A51" s="15" t="s">
        <v>243</v>
      </c>
      <c r="B51" s="16">
        <v>24802</v>
      </c>
      <c r="C51" s="16">
        <v>27903</v>
      </c>
      <c r="D51" s="16">
        <v>27793</v>
      </c>
      <c r="E51" s="16">
        <v>28395</v>
      </c>
      <c r="F51" s="16">
        <v>28278</v>
      </c>
      <c r="G51" s="16">
        <v>26422</v>
      </c>
      <c r="H51" s="16">
        <v>27733</v>
      </c>
      <c r="I51" s="16">
        <v>23811</v>
      </c>
      <c r="J51" s="16">
        <v>25733</v>
      </c>
      <c r="K51" s="16">
        <v>20256</v>
      </c>
      <c r="L51" s="16">
        <v>20569</v>
      </c>
      <c r="M51" s="16">
        <v>19500</v>
      </c>
      <c r="N51" s="16">
        <v>19370</v>
      </c>
    </row>
    <row r="52" spans="1:14" ht="45" x14ac:dyDescent="0.25">
      <c r="A52" s="15" t="s">
        <v>244</v>
      </c>
      <c r="B52" s="16">
        <v>21594</v>
      </c>
      <c r="C52" s="16">
        <v>25561</v>
      </c>
      <c r="D52" s="16">
        <v>23540</v>
      </c>
      <c r="E52" s="16">
        <v>23734</v>
      </c>
      <c r="F52" s="16">
        <v>23069</v>
      </c>
      <c r="G52" s="16">
        <v>21365</v>
      </c>
      <c r="H52" s="16">
        <v>22016</v>
      </c>
      <c r="I52" s="16">
        <v>18598</v>
      </c>
      <c r="J52" s="16">
        <v>19727</v>
      </c>
      <c r="K52" s="16">
        <v>16665</v>
      </c>
      <c r="L52" s="16">
        <v>16975</v>
      </c>
      <c r="M52" s="16">
        <v>15649</v>
      </c>
      <c r="N52" s="16">
        <v>15699</v>
      </c>
    </row>
    <row r="53" spans="1:14" ht="45" x14ac:dyDescent="0.25">
      <c r="A53" s="15" t="s">
        <v>245</v>
      </c>
      <c r="B53" s="16">
        <v>28821</v>
      </c>
      <c r="C53" s="16">
        <v>34069</v>
      </c>
      <c r="D53" s="16">
        <v>31900</v>
      </c>
      <c r="E53" s="16">
        <v>31930</v>
      </c>
      <c r="F53" s="16">
        <v>32410</v>
      </c>
      <c r="G53" s="16">
        <v>30616</v>
      </c>
      <c r="H53" s="16">
        <v>33963</v>
      </c>
      <c r="I53" s="16">
        <v>29424</v>
      </c>
      <c r="J53" s="16">
        <v>33088</v>
      </c>
      <c r="K53" s="16">
        <v>26586</v>
      </c>
      <c r="L53" s="16">
        <v>27232</v>
      </c>
      <c r="M53" s="16">
        <v>26055</v>
      </c>
      <c r="N53" s="16">
        <v>26899</v>
      </c>
    </row>
    <row r="54" spans="1:14" ht="45" x14ac:dyDescent="0.25">
      <c r="A54" s="15" t="s">
        <v>246</v>
      </c>
      <c r="B54" s="16">
        <v>23542</v>
      </c>
      <c r="C54" s="16">
        <v>27428</v>
      </c>
      <c r="D54" s="16">
        <v>24829</v>
      </c>
      <c r="E54" s="16">
        <v>24354</v>
      </c>
      <c r="F54" s="16">
        <v>24281</v>
      </c>
      <c r="G54" s="16">
        <v>22701</v>
      </c>
      <c r="H54" s="16">
        <v>24390</v>
      </c>
      <c r="I54" s="16">
        <v>21298</v>
      </c>
      <c r="J54" s="16">
        <v>23648</v>
      </c>
      <c r="K54" s="16">
        <v>18865</v>
      </c>
      <c r="L54" s="16">
        <v>18825</v>
      </c>
      <c r="M54" s="16">
        <v>18709</v>
      </c>
      <c r="N54" s="16">
        <v>18688</v>
      </c>
    </row>
    <row r="55" spans="1:14" ht="60" x14ac:dyDescent="0.25">
      <c r="A55" s="15" t="s">
        <v>247</v>
      </c>
      <c r="B55" s="16">
        <v>26091</v>
      </c>
      <c r="C55" s="16">
        <v>30576</v>
      </c>
      <c r="D55" s="16">
        <v>27173</v>
      </c>
      <c r="E55" s="16">
        <v>28484</v>
      </c>
      <c r="F55" s="16">
        <v>27689</v>
      </c>
      <c r="G55" s="16">
        <v>26555</v>
      </c>
      <c r="H55" s="16">
        <v>29963</v>
      </c>
      <c r="I55" s="16">
        <v>24814</v>
      </c>
      <c r="J55" s="16">
        <v>27380</v>
      </c>
      <c r="K55" s="16">
        <v>22068</v>
      </c>
      <c r="L55" s="16">
        <v>21851</v>
      </c>
      <c r="M55" s="16">
        <v>21709</v>
      </c>
      <c r="N55" s="16">
        <v>21270</v>
      </c>
    </row>
    <row r="56" spans="1:14" ht="75" x14ac:dyDescent="0.25">
      <c r="A56" s="15" t="s">
        <v>248</v>
      </c>
      <c r="B56" s="16">
        <v>24536</v>
      </c>
      <c r="C56" s="16">
        <v>27492</v>
      </c>
      <c r="D56" s="16">
        <v>23456</v>
      </c>
      <c r="E56" s="16">
        <v>22679</v>
      </c>
      <c r="F56" s="16">
        <v>21573</v>
      </c>
      <c r="G56" s="16">
        <v>19810</v>
      </c>
      <c r="H56" s="16">
        <v>19263</v>
      </c>
      <c r="I56" s="16">
        <v>18161</v>
      </c>
      <c r="J56" s="16">
        <v>20213</v>
      </c>
      <c r="K56" s="16">
        <v>16369</v>
      </c>
      <c r="L56" s="16">
        <v>16611</v>
      </c>
      <c r="M56" s="16">
        <v>16687</v>
      </c>
      <c r="N56" s="16">
        <v>17147</v>
      </c>
    </row>
    <row r="57" spans="1:14" ht="60" x14ac:dyDescent="0.25">
      <c r="A57" s="15" t="s">
        <v>249</v>
      </c>
      <c r="B57" s="16">
        <v>20746</v>
      </c>
      <c r="C57" s="16">
        <v>24440</v>
      </c>
      <c r="D57" s="16">
        <v>23354</v>
      </c>
      <c r="E57" s="16">
        <v>24718</v>
      </c>
      <c r="F57" s="16">
        <v>24311</v>
      </c>
      <c r="G57" s="16">
        <v>22024</v>
      </c>
      <c r="H57" s="16">
        <v>23314</v>
      </c>
      <c r="I57" s="16">
        <v>20139</v>
      </c>
      <c r="J57" s="16">
        <v>22758</v>
      </c>
      <c r="K57" s="16">
        <v>17859</v>
      </c>
      <c r="L57" s="16">
        <v>17862</v>
      </c>
      <c r="M57" s="16">
        <v>16788</v>
      </c>
      <c r="N57" s="16">
        <v>16814</v>
      </c>
    </row>
    <row r="58" spans="1:14" ht="30" x14ac:dyDescent="0.25">
      <c r="A58" s="15" t="s">
        <v>250</v>
      </c>
      <c r="B58" s="16">
        <v>17444</v>
      </c>
      <c r="C58" s="16">
        <v>20736</v>
      </c>
      <c r="D58" s="16">
        <v>20068</v>
      </c>
      <c r="E58" s="16">
        <v>20569</v>
      </c>
      <c r="F58" s="16">
        <v>20549</v>
      </c>
      <c r="G58" s="16">
        <v>18028</v>
      </c>
      <c r="H58" s="16">
        <v>19362</v>
      </c>
      <c r="I58" s="16">
        <v>16368</v>
      </c>
      <c r="J58" s="16">
        <v>17308</v>
      </c>
      <c r="K58" s="16">
        <v>14073</v>
      </c>
      <c r="L58" s="16">
        <v>13665</v>
      </c>
      <c r="M58" s="16">
        <v>13556</v>
      </c>
      <c r="N58" s="16">
        <v>13349</v>
      </c>
    </row>
    <row r="61" spans="1:14" x14ac:dyDescent="0.25">
      <c r="A61" s="295" t="s">
        <v>253</v>
      </c>
      <c r="B61" s="295"/>
      <c r="C61" s="295"/>
      <c r="D61" s="295"/>
      <c r="E61" s="295"/>
      <c r="F61" s="295"/>
      <c r="G61" s="295"/>
      <c r="H61" s="295"/>
      <c r="I61" s="295"/>
      <c r="J61" s="295"/>
      <c r="K61" s="295"/>
      <c r="L61" s="295"/>
      <c r="M61" s="295"/>
      <c r="N61" s="295"/>
    </row>
    <row r="62" spans="1:14" x14ac:dyDescent="0.25">
      <c r="A62" s="41"/>
      <c r="B62" s="32" t="s">
        <v>142</v>
      </c>
      <c r="C62" s="32" t="s">
        <v>143</v>
      </c>
      <c r="D62" s="32" t="s">
        <v>144</v>
      </c>
      <c r="E62" s="32" t="s">
        <v>145</v>
      </c>
      <c r="F62" s="32" t="s">
        <v>146</v>
      </c>
      <c r="G62" s="32" t="s">
        <v>147</v>
      </c>
      <c r="H62" s="32" t="s">
        <v>148</v>
      </c>
      <c r="I62" s="32" t="s">
        <v>149</v>
      </c>
      <c r="J62" s="32" t="s">
        <v>150</v>
      </c>
      <c r="K62" s="32" t="s">
        <v>151</v>
      </c>
      <c r="L62" s="32" t="s">
        <v>152</v>
      </c>
      <c r="M62" s="32" t="s">
        <v>153</v>
      </c>
      <c r="N62" s="32" t="s">
        <v>154</v>
      </c>
    </row>
    <row r="63" spans="1:14" ht="45" x14ac:dyDescent="0.25">
      <c r="A63" s="15" t="s">
        <v>243</v>
      </c>
      <c r="B63" s="16">
        <v>18378</v>
      </c>
      <c r="C63" s="16">
        <v>15849</v>
      </c>
      <c r="D63" s="16">
        <v>14423</v>
      </c>
      <c r="E63" s="16">
        <v>12439</v>
      </c>
      <c r="F63" s="16">
        <v>4925</v>
      </c>
      <c r="G63" s="16">
        <v>829</v>
      </c>
      <c r="H63" s="16">
        <v>991</v>
      </c>
      <c r="I63" s="16">
        <v>1736</v>
      </c>
      <c r="J63" s="16">
        <v>1874</v>
      </c>
      <c r="K63" s="16">
        <v>1551</v>
      </c>
      <c r="L63" s="16">
        <v>3149</v>
      </c>
      <c r="M63" s="16">
        <v>3739</v>
      </c>
      <c r="N63" s="16">
        <v>3580</v>
      </c>
    </row>
    <row r="64" spans="1:14" ht="45" x14ac:dyDescent="0.25">
      <c r="A64" s="15" t="s">
        <v>244</v>
      </c>
      <c r="B64" s="16">
        <v>16750</v>
      </c>
      <c r="C64" s="16">
        <v>14384</v>
      </c>
      <c r="D64" s="16">
        <v>12514</v>
      </c>
      <c r="E64" s="16">
        <v>10591</v>
      </c>
      <c r="F64" s="16">
        <v>4039</v>
      </c>
      <c r="G64" s="16">
        <v>1074</v>
      </c>
      <c r="H64" s="16">
        <v>946</v>
      </c>
      <c r="I64" s="16">
        <v>1969</v>
      </c>
      <c r="J64" s="16">
        <v>2083</v>
      </c>
      <c r="K64" s="16">
        <v>1657</v>
      </c>
      <c r="L64" s="16">
        <v>3287</v>
      </c>
      <c r="M64" s="16">
        <v>3463</v>
      </c>
      <c r="N64" s="16">
        <v>3503</v>
      </c>
    </row>
    <row r="65" spans="1:14" ht="45" x14ac:dyDescent="0.25">
      <c r="A65" s="15" t="s">
        <v>245</v>
      </c>
      <c r="B65" s="16">
        <v>26553</v>
      </c>
      <c r="C65" s="16">
        <v>21447</v>
      </c>
      <c r="D65" s="16">
        <v>19541</v>
      </c>
      <c r="E65" s="16">
        <v>17959</v>
      </c>
      <c r="F65" s="16">
        <v>6433</v>
      </c>
      <c r="G65" s="16">
        <v>1283</v>
      </c>
      <c r="H65" s="16">
        <v>1530</v>
      </c>
      <c r="I65" s="16">
        <v>3126</v>
      </c>
      <c r="J65" s="16">
        <v>3039</v>
      </c>
      <c r="K65" s="16">
        <v>3145</v>
      </c>
      <c r="L65" s="16">
        <v>5272</v>
      </c>
      <c r="M65" s="16">
        <v>6039</v>
      </c>
      <c r="N65" s="16">
        <v>5947</v>
      </c>
    </row>
    <row r="66" spans="1:14" ht="45" x14ac:dyDescent="0.25">
      <c r="A66" s="15" t="s">
        <v>246</v>
      </c>
      <c r="B66" s="16">
        <v>17209</v>
      </c>
      <c r="C66" s="16">
        <v>14494</v>
      </c>
      <c r="D66" s="16">
        <v>12431</v>
      </c>
      <c r="E66" s="16">
        <v>10978</v>
      </c>
      <c r="F66" s="16">
        <v>4015</v>
      </c>
      <c r="G66" s="16">
        <v>424</v>
      </c>
      <c r="H66" s="16">
        <v>677</v>
      </c>
      <c r="I66" s="16">
        <v>1545</v>
      </c>
      <c r="J66" s="16">
        <v>1095</v>
      </c>
      <c r="K66" s="16">
        <v>1017</v>
      </c>
      <c r="L66" s="16">
        <v>1993</v>
      </c>
      <c r="M66" s="16">
        <v>2624</v>
      </c>
      <c r="N66" s="16">
        <v>2712</v>
      </c>
    </row>
    <row r="67" spans="1:14" ht="60" x14ac:dyDescent="0.25">
      <c r="A67" s="15" t="s">
        <v>247</v>
      </c>
      <c r="B67" s="16">
        <v>19495</v>
      </c>
      <c r="C67" s="16">
        <v>16409</v>
      </c>
      <c r="D67" s="16">
        <v>15305</v>
      </c>
      <c r="E67" s="16">
        <v>14500</v>
      </c>
      <c r="F67" s="16">
        <v>5980</v>
      </c>
      <c r="G67" s="16">
        <v>221</v>
      </c>
      <c r="H67" s="16">
        <v>670</v>
      </c>
      <c r="I67" s="16">
        <v>1483</v>
      </c>
      <c r="J67" s="16">
        <v>1549</v>
      </c>
      <c r="K67" s="16">
        <v>1439</v>
      </c>
      <c r="L67" s="16">
        <v>1843</v>
      </c>
      <c r="M67" s="16">
        <v>2842</v>
      </c>
      <c r="N67" s="16">
        <v>2851</v>
      </c>
    </row>
    <row r="68" spans="1:14" ht="75" x14ac:dyDescent="0.25">
      <c r="A68" s="15" t="s">
        <v>248</v>
      </c>
      <c r="B68" s="16">
        <v>10048</v>
      </c>
      <c r="C68" s="16">
        <v>8510</v>
      </c>
      <c r="D68" s="16">
        <v>7311</v>
      </c>
      <c r="E68" s="16">
        <v>5376</v>
      </c>
      <c r="F68" s="16">
        <v>1977</v>
      </c>
      <c r="G68" s="16">
        <v>224</v>
      </c>
      <c r="H68" s="16">
        <v>142</v>
      </c>
      <c r="I68" s="16">
        <v>283</v>
      </c>
      <c r="J68" s="16">
        <v>352</v>
      </c>
      <c r="K68" s="16">
        <v>173</v>
      </c>
      <c r="L68" s="16">
        <v>452</v>
      </c>
      <c r="M68" s="16">
        <v>690</v>
      </c>
      <c r="N68" s="16">
        <v>811</v>
      </c>
    </row>
    <row r="69" spans="1:14" ht="60" x14ac:dyDescent="0.25">
      <c r="A69" s="15" t="s">
        <v>249</v>
      </c>
      <c r="B69" s="16">
        <v>13706</v>
      </c>
      <c r="C69" s="16">
        <v>11984</v>
      </c>
      <c r="D69" s="16">
        <v>10561</v>
      </c>
      <c r="E69" s="16">
        <v>9724</v>
      </c>
      <c r="F69" s="16">
        <v>3945</v>
      </c>
      <c r="G69" s="16">
        <v>254</v>
      </c>
      <c r="H69" s="16">
        <v>571</v>
      </c>
      <c r="I69" s="16">
        <v>949</v>
      </c>
      <c r="J69" s="16">
        <v>686</v>
      </c>
      <c r="K69" s="16">
        <v>793</v>
      </c>
      <c r="L69" s="16">
        <v>1960</v>
      </c>
      <c r="M69" s="16">
        <v>2159</v>
      </c>
      <c r="N69" s="16">
        <v>2007</v>
      </c>
    </row>
    <row r="70" spans="1:14" ht="30" x14ac:dyDescent="0.25">
      <c r="A70" s="15" t="s">
        <v>250</v>
      </c>
      <c r="B70" s="16">
        <v>11690</v>
      </c>
      <c r="C70" s="16">
        <v>10007</v>
      </c>
      <c r="D70" s="16">
        <v>8815</v>
      </c>
      <c r="E70" s="16">
        <v>8238</v>
      </c>
      <c r="F70" s="16">
        <v>3419</v>
      </c>
      <c r="G70" s="16">
        <v>261</v>
      </c>
      <c r="H70" s="16">
        <v>116</v>
      </c>
      <c r="I70" s="16">
        <v>824</v>
      </c>
      <c r="J70" s="16">
        <v>927</v>
      </c>
      <c r="K70" s="16">
        <v>748</v>
      </c>
      <c r="L70" s="16">
        <v>1467</v>
      </c>
      <c r="M70" s="16">
        <v>1771</v>
      </c>
      <c r="N70" s="16">
        <v>1648</v>
      </c>
    </row>
  </sheetData>
  <mergeCells count="8">
    <mergeCell ref="A37:N37"/>
    <mergeCell ref="A49:N49"/>
    <mergeCell ref="A61:N61"/>
    <mergeCell ref="A1:N1"/>
    <mergeCell ref="A8:N8"/>
    <mergeCell ref="A15:N15"/>
    <mergeCell ref="A22:N22"/>
    <mergeCell ref="A29:N29"/>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3"/>
  <sheetViews>
    <sheetView workbookViewId="0">
      <selection activeCell="D14" sqref="D14"/>
    </sheetView>
  </sheetViews>
  <sheetFormatPr defaultRowHeight="15" x14ac:dyDescent="0.25"/>
  <cols>
    <col min="2" max="2" width="14.42578125" customWidth="1"/>
  </cols>
  <sheetData>
    <row r="1" spans="1:2" x14ac:dyDescent="0.25">
      <c r="A1" s="3" t="s">
        <v>49</v>
      </c>
      <c r="B1" s="3" t="s">
        <v>242</v>
      </c>
    </row>
    <row r="2" spans="1:2" x14ac:dyDescent="0.25">
      <c r="A2" s="15" t="s">
        <v>16</v>
      </c>
      <c r="B2" s="16">
        <v>3687</v>
      </c>
    </row>
    <row r="3" spans="1:2" x14ac:dyDescent="0.25">
      <c r="A3" s="15" t="s">
        <v>30</v>
      </c>
      <c r="B3" s="16">
        <v>3792</v>
      </c>
    </row>
    <row r="4" spans="1:2" x14ac:dyDescent="0.25">
      <c r="A4" s="15" t="s">
        <v>35</v>
      </c>
      <c r="B4" s="16">
        <v>3864</v>
      </c>
    </row>
    <row r="5" spans="1:2" x14ac:dyDescent="0.25">
      <c r="A5" s="15" t="s">
        <v>13</v>
      </c>
      <c r="B5" s="16">
        <v>4280</v>
      </c>
    </row>
    <row r="6" spans="1:2" x14ac:dyDescent="0.25">
      <c r="A6" s="15" t="s">
        <v>36</v>
      </c>
      <c r="B6" s="16">
        <v>4435</v>
      </c>
    </row>
    <row r="7" spans="1:2" x14ac:dyDescent="0.25">
      <c r="A7" s="15" t="s">
        <v>39</v>
      </c>
      <c r="B7" s="16">
        <v>4600</v>
      </c>
    </row>
    <row r="8" spans="1:2" x14ac:dyDescent="0.25">
      <c r="A8" s="15" t="s">
        <v>33</v>
      </c>
      <c r="B8" s="16">
        <v>4667</v>
      </c>
    </row>
    <row r="9" spans="1:2" ht="30" x14ac:dyDescent="0.25">
      <c r="A9" s="15" t="s">
        <v>42</v>
      </c>
      <c r="B9" s="16">
        <v>5128</v>
      </c>
    </row>
    <row r="10" spans="1:2" ht="30" x14ac:dyDescent="0.25">
      <c r="A10" s="15" t="s">
        <v>46</v>
      </c>
      <c r="B10" s="16">
        <v>5299</v>
      </c>
    </row>
    <row r="11" spans="1:2" ht="30" x14ac:dyDescent="0.25">
      <c r="A11" s="15" t="s">
        <v>38</v>
      </c>
      <c r="B11" s="16">
        <v>5647</v>
      </c>
    </row>
    <row r="12" spans="1:2" x14ac:dyDescent="0.25">
      <c r="A12" s="15" t="s">
        <v>26</v>
      </c>
      <c r="B12" s="16">
        <v>5808</v>
      </c>
    </row>
    <row r="13" spans="1:2" x14ac:dyDescent="0.25">
      <c r="A13" s="15" t="s">
        <v>17</v>
      </c>
      <c r="B13" s="16">
        <v>5917</v>
      </c>
    </row>
    <row r="14" spans="1:2" ht="30" x14ac:dyDescent="0.25">
      <c r="A14" s="15" t="s">
        <v>9</v>
      </c>
      <c r="B14" s="16">
        <v>5939</v>
      </c>
    </row>
    <row r="15" spans="1:2" x14ac:dyDescent="0.25">
      <c r="A15" s="15" t="s">
        <v>31</v>
      </c>
      <c r="B15" s="16">
        <v>6148</v>
      </c>
    </row>
    <row r="16" spans="1:2" ht="30" x14ac:dyDescent="0.25">
      <c r="A16" s="15" t="s">
        <v>12</v>
      </c>
      <c r="B16" s="16">
        <v>6445</v>
      </c>
    </row>
    <row r="17" spans="1:2" x14ac:dyDescent="0.25">
      <c r="A17" s="15" t="s">
        <v>14</v>
      </c>
      <c r="B17" s="16">
        <v>6721</v>
      </c>
    </row>
    <row r="18" spans="1:2" x14ac:dyDescent="0.25">
      <c r="A18" s="15" t="s">
        <v>19</v>
      </c>
      <c r="B18" s="16">
        <v>7039</v>
      </c>
    </row>
    <row r="19" spans="1:2" x14ac:dyDescent="0.25">
      <c r="A19" s="15" t="s">
        <v>44</v>
      </c>
      <c r="B19" s="16">
        <v>7271</v>
      </c>
    </row>
    <row r="20" spans="1:2" x14ac:dyDescent="0.25">
      <c r="A20" s="15" t="s">
        <v>45</v>
      </c>
      <c r="B20" s="16">
        <v>7473</v>
      </c>
    </row>
    <row r="21" spans="1:2" x14ac:dyDescent="0.25">
      <c r="A21" s="15" t="s">
        <v>41</v>
      </c>
      <c r="B21" s="16">
        <v>7870</v>
      </c>
    </row>
    <row r="22" spans="1:2" x14ac:dyDescent="0.25">
      <c r="A22" s="15" t="s">
        <v>27</v>
      </c>
      <c r="B22" s="16">
        <v>8020</v>
      </c>
    </row>
    <row r="23" spans="1:2" x14ac:dyDescent="0.25">
      <c r="A23" s="15" t="s">
        <v>25</v>
      </c>
      <c r="B23" s="16">
        <v>8326</v>
      </c>
    </row>
    <row r="24" spans="1:2" ht="30" x14ac:dyDescent="0.25">
      <c r="A24" s="15" t="s">
        <v>47</v>
      </c>
      <c r="B24" s="16">
        <v>8438</v>
      </c>
    </row>
    <row r="25" spans="1:2" x14ac:dyDescent="0.25">
      <c r="A25" s="15" t="s">
        <v>43</v>
      </c>
      <c r="B25" s="16">
        <v>8730</v>
      </c>
    </row>
    <row r="26" spans="1:2" ht="30" x14ac:dyDescent="0.25">
      <c r="A26" s="15" t="s">
        <v>34</v>
      </c>
      <c r="B26" s="16">
        <v>8857</v>
      </c>
    </row>
    <row r="27" spans="1:2" x14ac:dyDescent="0.25">
      <c r="A27" s="15" t="s">
        <v>21</v>
      </c>
      <c r="B27" s="16">
        <v>8936</v>
      </c>
    </row>
    <row r="28" spans="1:2" x14ac:dyDescent="0.25">
      <c r="A28" s="15" t="s">
        <v>15</v>
      </c>
      <c r="B28" s="16">
        <v>9122</v>
      </c>
    </row>
    <row r="29" spans="1:2" ht="30" x14ac:dyDescent="0.25">
      <c r="A29" s="15" t="s">
        <v>11</v>
      </c>
      <c r="B29" s="16">
        <v>9608</v>
      </c>
    </row>
    <row r="30" spans="1:2" x14ac:dyDescent="0.25">
      <c r="A30" s="15" t="s">
        <v>23</v>
      </c>
      <c r="B30" s="16">
        <v>9654</v>
      </c>
    </row>
    <row r="31" spans="1:2" x14ac:dyDescent="0.25">
      <c r="A31" s="15" t="s">
        <v>18</v>
      </c>
      <c r="B31" s="16">
        <v>9736</v>
      </c>
    </row>
    <row r="32" spans="1:2" x14ac:dyDescent="0.25">
      <c r="A32" s="15" t="s">
        <v>29</v>
      </c>
      <c r="B32" s="16">
        <v>10548</v>
      </c>
    </row>
    <row r="33" spans="1:2" x14ac:dyDescent="0.25">
      <c r="A33" s="15" t="s">
        <v>8</v>
      </c>
      <c r="B33" s="16">
        <v>11029</v>
      </c>
    </row>
    <row r="34" spans="1:2" x14ac:dyDescent="0.25">
      <c r="A34" s="15" t="s">
        <v>48</v>
      </c>
      <c r="B34" s="16">
        <v>11626</v>
      </c>
    </row>
    <row r="35" spans="1:2" x14ac:dyDescent="0.25">
      <c r="A35" s="15" t="s">
        <v>10</v>
      </c>
      <c r="B35" s="16">
        <v>11847</v>
      </c>
    </row>
    <row r="36" spans="1:2" x14ac:dyDescent="0.25">
      <c r="A36" s="15" t="s">
        <v>20</v>
      </c>
      <c r="B36" s="16">
        <v>12164</v>
      </c>
    </row>
    <row r="37" spans="1:2" x14ac:dyDescent="0.25">
      <c r="A37" s="15" t="s">
        <v>32</v>
      </c>
      <c r="B37" s="16">
        <v>12342</v>
      </c>
    </row>
    <row r="38" spans="1:2" x14ac:dyDescent="0.25">
      <c r="A38" s="15" t="s">
        <v>40</v>
      </c>
      <c r="B38" s="16">
        <v>12596</v>
      </c>
    </row>
    <row r="39" spans="1:2" ht="30" x14ac:dyDescent="0.25">
      <c r="A39" s="15" t="s">
        <v>28</v>
      </c>
      <c r="B39" s="16">
        <v>13674</v>
      </c>
    </row>
    <row r="40" spans="1:2" x14ac:dyDescent="0.25">
      <c r="A40" s="15" t="s">
        <v>37</v>
      </c>
      <c r="B40" s="16">
        <v>14307</v>
      </c>
    </row>
    <row r="41" spans="1:2" x14ac:dyDescent="0.25">
      <c r="A41" s="15" t="s">
        <v>24</v>
      </c>
      <c r="B41" s="16">
        <v>15392</v>
      </c>
    </row>
    <row r="42" spans="1:2" x14ac:dyDescent="0.25">
      <c r="A42" s="15" t="s">
        <v>22</v>
      </c>
      <c r="B42" s="16">
        <v>16868</v>
      </c>
    </row>
    <row r="43" spans="1:2" ht="60" x14ac:dyDescent="0.25">
      <c r="A43" s="15" t="s">
        <v>232</v>
      </c>
      <c r="B43" s="16">
        <v>34477</v>
      </c>
    </row>
  </sheetData>
  <pageMargins left="0.7" right="0.7" top="0.75" bottom="0.75" header="0.3" footer="0.3"/>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1"/>
  <sheetViews>
    <sheetView workbookViewId="0">
      <selection activeCell="A36" sqref="A36:J36"/>
    </sheetView>
  </sheetViews>
  <sheetFormatPr defaultRowHeight="15" x14ac:dyDescent="0.25"/>
  <sheetData>
    <row r="2" spans="1:14" x14ac:dyDescent="0.25">
      <c r="A2" s="288" t="s">
        <v>234</v>
      </c>
      <c r="B2" s="286"/>
      <c r="C2" s="286"/>
      <c r="D2" s="286"/>
      <c r="E2" s="286"/>
      <c r="F2" s="286"/>
      <c r="G2" s="286"/>
      <c r="H2" s="286"/>
      <c r="I2" s="286"/>
      <c r="J2" s="286"/>
    </row>
    <row r="3" spans="1:14" x14ac:dyDescent="0.25">
      <c r="A3" s="20"/>
      <c r="B3" s="20"/>
      <c r="C3" s="20"/>
      <c r="D3" s="20"/>
      <c r="E3" s="20"/>
      <c r="F3" s="20"/>
      <c r="G3" s="20"/>
      <c r="H3" s="20"/>
      <c r="I3" s="20"/>
      <c r="J3" s="20"/>
    </row>
    <row r="4" spans="1:14" x14ac:dyDescent="0.25">
      <c r="A4" s="37"/>
      <c r="B4" s="32" t="s">
        <v>142</v>
      </c>
      <c r="C4" s="32" t="s">
        <v>143</v>
      </c>
      <c r="D4" s="32" t="s">
        <v>144</v>
      </c>
      <c r="E4" s="32" t="s">
        <v>145</v>
      </c>
      <c r="F4" s="32" t="s">
        <v>146</v>
      </c>
      <c r="G4" s="32" t="s">
        <v>147</v>
      </c>
      <c r="H4" s="32" t="s">
        <v>148</v>
      </c>
      <c r="I4" s="32" t="s">
        <v>149</v>
      </c>
      <c r="J4" s="32" t="s">
        <v>150</v>
      </c>
      <c r="K4" s="32" t="s">
        <v>151</v>
      </c>
      <c r="L4" s="32" t="s">
        <v>152</v>
      </c>
      <c r="M4" s="32" t="s">
        <v>153</v>
      </c>
      <c r="N4" s="32"/>
    </row>
    <row r="5" spans="1:14" x14ac:dyDescent="0.25">
      <c r="A5" s="35" t="s">
        <v>95</v>
      </c>
      <c r="B5" s="35">
        <v>92.4</v>
      </c>
      <c r="C5" s="35">
        <v>87.8</v>
      </c>
      <c r="D5" s="35">
        <v>94</v>
      </c>
      <c r="E5" s="35">
        <v>92.4</v>
      </c>
      <c r="F5" s="35">
        <v>106.1</v>
      </c>
      <c r="G5" s="35">
        <v>84.4</v>
      </c>
      <c r="H5" s="35">
        <v>83.4</v>
      </c>
      <c r="I5" s="35">
        <v>83.7</v>
      </c>
      <c r="J5" s="35">
        <v>85.1</v>
      </c>
      <c r="K5" s="35">
        <v>84.5</v>
      </c>
      <c r="L5" s="35">
        <v>80.7</v>
      </c>
      <c r="M5" s="38">
        <v>81</v>
      </c>
    </row>
    <row r="6" spans="1:14" x14ac:dyDescent="0.25">
      <c r="A6" s="37" t="s">
        <v>75</v>
      </c>
      <c r="B6" s="20">
        <v>105</v>
      </c>
      <c r="C6" s="20">
        <v>100.4</v>
      </c>
      <c r="D6" s="20">
        <v>110.1</v>
      </c>
      <c r="E6" s="20">
        <v>107.2</v>
      </c>
      <c r="F6" s="20">
        <v>120.5</v>
      </c>
      <c r="G6" s="20">
        <v>98.5</v>
      </c>
      <c r="H6" s="20">
        <v>98.6</v>
      </c>
      <c r="I6" s="20">
        <v>98.9</v>
      </c>
      <c r="J6" s="20">
        <v>98.6</v>
      </c>
      <c r="K6" s="20">
        <v>99.1</v>
      </c>
      <c r="L6" s="20">
        <v>93.9</v>
      </c>
      <c r="M6" s="65">
        <v>94.6</v>
      </c>
    </row>
    <row r="7" spans="1:14" x14ac:dyDescent="0.25">
      <c r="A7" s="37" t="s">
        <v>76</v>
      </c>
      <c r="B7" s="20">
        <v>80.099999999999994</v>
      </c>
      <c r="C7" s="20">
        <v>76.099999999999994</v>
      </c>
      <c r="D7" s="20">
        <v>80.2</v>
      </c>
      <c r="E7" s="20">
        <v>79.7</v>
      </c>
      <c r="F7" s="20">
        <v>93.8</v>
      </c>
      <c r="G7" s="20">
        <v>72.599999999999994</v>
      </c>
      <c r="H7" s="20">
        <v>71.099999999999994</v>
      </c>
      <c r="I7" s="20">
        <v>71.400000000000006</v>
      </c>
      <c r="J7" s="20">
        <v>74.099999999999994</v>
      </c>
      <c r="K7" s="20">
        <v>72.400000000000006</v>
      </c>
      <c r="L7" s="20">
        <v>69.7</v>
      </c>
      <c r="M7" s="65">
        <v>69.2</v>
      </c>
    </row>
    <row r="8" spans="1:14" x14ac:dyDescent="0.25">
      <c r="A8" s="37" t="s">
        <v>82</v>
      </c>
      <c r="B8" s="25">
        <v>93.2</v>
      </c>
      <c r="C8" s="25">
        <v>88.7</v>
      </c>
      <c r="D8" s="25">
        <v>95</v>
      </c>
      <c r="E8" s="25">
        <v>92.9</v>
      </c>
      <c r="F8" s="25">
        <v>107.5</v>
      </c>
      <c r="G8" s="25">
        <v>84.2</v>
      </c>
      <c r="H8" s="25">
        <v>83.8</v>
      </c>
      <c r="I8" s="25">
        <v>84.6</v>
      </c>
      <c r="J8" s="25">
        <v>86.1</v>
      </c>
      <c r="K8" s="25">
        <v>85.3</v>
      </c>
      <c r="L8" s="25">
        <v>81.8</v>
      </c>
      <c r="M8" s="66">
        <v>81.900000000000006</v>
      </c>
    </row>
    <row r="9" spans="1:14" x14ac:dyDescent="0.25">
      <c r="A9" s="37" t="s">
        <v>81</v>
      </c>
      <c r="B9" s="20">
        <v>91.6</v>
      </c>
      <c r="C9" s="20">
        <v>86.8</v>
      </c>
      <c r="D9" s="20">
        <v>93</v>
      </c>
      <c r="E9" s="20">
        <v>91.8</v>
      </c>
      <c r="F9" s="20">
        <v>104.7</v>
      </c>
      <c r="G9" s="20">
        <v>84.6</v>
      </c>
      <c r="H9" s="20">
        <v>83</v>
      </c>
      <c r="I9" s="20">
        <v>82.7</v>
      </c>
      <c r="J9" s="20">
        <v>84.1</v>
      </c>
      <c r="K9" s="20">
        <v>83.7</v>
      </c>
      <c r="L9" s="20">
        <v>79.7</v>
      </c>
      <c r="M9" s="65">
        <v>80.2</v>
      </c>
    </row>
    <row r="12" spans="1:14" x14ac:dyDescent="0.25">
      <c r="A12" s="288" t="s">
        <v>235</v>
      </c>
      <c r="B12" s="286"/>
      <c r="C12" s="286"/>
      <c r="D12" s="286"/>
      <c r="E12" s="286"/>
      <c r="F12" s="286"/>
      <c r="G12" s="286"/>
      <c r="H12" s="286"/>
      <c r="I12" s="286"/>
      <c r="J12" s="286"/>
    </row>
    <row r="13" spans="1:14" x14ac:dyDescent="0.25">
      <c r="A13" s="20"/>
      <c r="B13" s="20"/>
      <c r="C13" s="20"/>
      <c r="D13" s="20"/>
      <c r="E13" s="20"/>
      <c r="F13" s="20"/>
      <c r="G13" s="20"/>
      <c r="H13" s="20"/>
      <c r="I13" s="20"/>
      <c r="J13" s="20"/>
    </row>
    <row r="14" spans="1:14" x14ac:dyDescent="0.25">
      <c r="A14" s="37"/>
      <c r="B14" s="32" t="s">
        <v>142</v>
      </c>
      <c r="C14" s="32" t="s">
        <v>143</v>
      </c>
      <c r="D14" s="32" t="s">
        <v>144</v>
      </c>
      <c r="E14" s="32" t="s">
        <v>145</v>
      </c>
      <c r="F14" s="32" t="s">
        <v>146</v>
      </c>
      <c r="G14" s="32" t="s">
        <v>147</v>
      </c>
      <c r="H14" s="32" t="s">
        <v>148</v>
      </c>
      <c r="I14" s="32" t="s">
        <v>149</v>
      </c>
      <c r="J14" s="32" t="s">
        <v>150</v>
      </c>
      <c r="K14" s="32" t="s">
        <v>151</v>
      </c>
      <c r="L14" s="32" t="s">
        <v>152</v>
      </c>
      <c r="M14" s="32" t="s">
        <v>153</v>
      </c>
    </row>
    <row r="15" spans="1:14" x14ac:dyDescent="0.25">
      <c r="A15" s="35" t="s">
        <v>95</v>
      </c>
      <c r="B15" s="35">
        <v>55.3</v>
      </c>
      <c r="C15" s="35">
        <v>64.099999999999994</v>
      </c>
      <c r="D15" s="35">
        <v>79.2</v>
      </c>
      <c r="E15" s="35">
        <v>79.900000000000006</v>
      </c>
      <c r="F15" s="35">
        <v>76.2</v>
      </c>
      <c r="G15" s="35">
        <v>79.5</v>
      </c>
      <c r="H15" s="35">
        <v>90.6</v>
      </c>
      <c r="I15" s="35">
        <v>81</v>
      </c>
      <c r="J15" s="35">
        <v>89.1</v>
      </c>
      <c r="K15" s="35">
        <v>70.8</v>
      </c>
      <c r="L15" s="35">
        <v>71.2</v>
      </c>
      <c r="M15" s="35">
        <v>69.5</v>
      </c>
    </row>
    <row r="16" spans="1:14" x14ac:dyDescent="0.25">
      <c r="A16" s="37" t="s">
        <v>82</v>
      </c>
      <c r="B16" s="25">
        <v>60.3</v>
      </c>
      <c r="C16" s="25">
        <v>67.7</v>
      </c>
      <c r="D16" s="25">
        <v>83.3</v>
      </c>
      <c r="E16" s="25">
        <v>82.6</v>
      </c>
      <c r="F16" s="25">
        <v>79.599999999999994</v>
      </c>
      <c r="G16" s="25">
        <v>82.8</v>
      </c>
      <c r="H16" s="25">
        <v>91.3</v>
      </c>
      <c r="I16" s="25">
        <v>84</v>
      </c>
      <c r="J16" s="25">
        <v>93.9</v>
      </c>
      <c r="K16" s="25">
        <v>74.099999999999994</v>
      </c>
      <c r="L16" s="25">
        <v>75.400000000000006</v>
      </c>
      <c r="M16" s="25">
        <v>74.400000000000006</v>
      </c>
    </row>
    <row r="17" spans="1:13" x14ac:dyDescent="0.25">
      <c r="A17" s="37" t="s">
        <v>81</v>
      </c>
      <c r="B17" s="20">
        <v>50.5</v>
      </c>
      <c r="C17" s="20">
        <v>60.7</v>
      </c>
      <c r="D17" s="20">
        <v>75.3</v>
      </c>
      <c r="E17" s="20">
        <v>77.400000000000006</v>
      </c>
      <c r="F17" s="20">
        <v>72.900000000000006</v>
      </c>
      <c r="G17" s="20">
        <v>76.400000000000006</v>
      </c>
      <c r="H17" s="20">
        <v>89.9</v>
      </c>
      <c r="I17" s="20">
        <v>78.099999999999994</v>
      </c>
      <c r="J17" s="20">
        <v>84.6</v>
      </c>
      <c r="K17" s="20">
        <v>67.7</v>
      </c>
      <c r="L17" s="20">
        <v>67.3</v>
      </c>
      <c r="M17" s="20">
        <v>64.900000000000006</v>
      </c>
    </row>
    <row r="20" spans="1:13" x14ac:dyDescent="0.25">
      <c r="A20" s="288" t="s">
        <v>256</v>
      </c>
      <c r="B20" s="286"/>
      <c r="C20" s="286"/>
      <c r="D20" s="286"/>
      <c r="E20" s="286"/>
      <c r="F20" s="286"/>
      <c r="G20" s="286"/>
      <c r="H20" s="286"/>
      <c r="I20" s="286"/>
      <c r="J20" s="286"/>
    </row>
    <row r="21" spans="1:13" x14ac:dyDescent="0.25">
      <c r="A21" s="20"/>
      <c r="B21" s="20"/>
      <c r="C21" s="20"/>
      <c r="D21" s="20"/>
      <c r="E21" s="20"/>
      <c r="F21" s="20"/>
      <c r="G21" s="20"/>
      <c r="H21" s="20"/>
      <c r="I21" s="20"/>
      <c r="J21" s="20"/>
    </row>
    <row r="22" spans="1:13" x14ac:dyDescent="0.25">
      <c r="A22" s="37"/>
      <c r="B22" s="32" t="s">
        <v>142</v>
      </c>
      <c r="C22" s="32" t="s">
        <v>143</v>
      </c>
      <c r="D22" s="32" t="s">
        <v>144</v>
      </c>
      <c r="E22" s="32" t="s">
        <v>145</v>
      </c>
      <c r="F22" s="32" t="s">
        <v>146</v>
      </c>
      <c r="G22" s="32" t="s">
        <v>147</v>
      </c>
      <c r="H22" s="32" t="s">
        <v>148</v>
      </c>
      <c r="I22" s="32" t="s">
        <v>149</v>
      </c>
      <c r="J22" s="32" t="s">
        <v>150</v>
      </c>
      <c r="K22" s="32" t="s">
        <v>151</v>
      </c>
      <c r="L22" s="32" t="s">
        <v>152</v>
      </c>
      <c r="M22" s="32" t="s">
        <v>153</v>
      </c>
    </row>
    <row r="23" spans="1:13" x14ac:dyDescent="0.25">
      <c r="A23" s="35" t="s">
        <v>95</v>
      </c>
      <c r="B23" s="35">
        <v>50.5</v>
      </c>
      <c r="C23" s="35">
        <v>56.5</v>
      </c>
      <c r="D23" s="35">
        <v>72.8</v>
      </c>
      <c r="E23" s="35">
        <v>63.4</v>
      </c>
      <c r="F23" s="35">
        <v>42.4</v>
      </c>
      <c r="G23" s="35">
        <v>39.200000000000003</v>
      </c>
      <c r="H23" s="35">
        <v>44.6</v>
      </c>
      <c r="I23" s="35">
        <v>44</v>
      </c>
      <c r="J23" s="35">
        <v>51.7</v>
      </c>
      <c r="K23" s="35">
        <v>41.6</v>
      </c>
      <c r="L23" s="35">
        <v>43.8</v>
      </c>
      <c r="M23" s="35">
        <v>42.6</v>
      </c>
    </row>
    <row r="24" spans="1:13" x14ac:dyDescent="0.25">
      <c r="A24" s="37" t="s">
        <v>82</v>
      </c>
      <c r="B24" s="25">
        <v>56.3</v>
      </c>
      <c r="C24" s="25">
        <v>61.5</v>
      </c>
      <c r="D24" s="25">
        <v>78.3</v>
      </c>
      <c r="E24" s="25">
        <v>70.3</v>
      </c>
      <c r="F24" s="25">
        <v>51.1</v>
      </c>
      <c r="G24" s="25">
        <v>48.1</v>
      </c>
      <c r="H24" s="25">
        <v>53.8</v>
      </c>
      <c r="I24" s="25">
        <v>53</v>
      </c>
      <c r="J24" s="25">
        <v>61.9</v>
      </c>
      <c r="K24" s="25">
        <v>49.1</v>
      </c>
      <c r="L24" s="25">
        <v>51.9</v>
      </c>
      <c r="M24" s="25">
        <v>47.9</v>
      </c>
    </row>
    <row r="25" spans="1:13" x14ac:dyDescent="0.25">
      <c r="A25" s="37" t="s">
        <v>81</v>
      </c>
      <c r="B25" s="20">
        <v>44.9</v>
      </c>
      <c r="C25" s="20">
        <v>51.8</v>
      </c>
      <c r="D25" s="20">
        <v>67.599999999999994</v>
      </c>
      <c r="E25" s="20">
        <v>56.8</v>
      </c>
      <c r="F25" s="20">
        <v>34.1</v>
      </c>
      <c r="G25" s="20">
        <v>30.7</v>
      </c>
      <c r="H25" s="20">
        <v>35.9</v>
      </c>
      <c r="I25" s="20">
        <v>35.4</v>
      </c>
      <c r="J25" s="20">
        <v>41.9</v>
      </c>
      <c r="K25" s="20">
        <v>34.5</v>
      </c>
      <c r="L25" s="20">
        <v>36.200000000000003</v>
      </c>
      <c r="M25" s="20">
        <v>36.9</v>
      </c>
    </row>
    <row r="26" spans="1:13" x14ac:dyDescent="0.25">
      <c r="B26">
        <f>SUM(B24-B25)</f>
        <v>11.399999999999999</v>
      </c>
      <c r="C26" s="64">
        <f t="shared" ref="C26:M26" si="0">SUM(C24-C25)</f>
        <v>9.7000000000000028</v>
      </c>
      <c r="D26" s="64">
        <f t="shared" si="0"/>
        <v>10.700000000000003</v>
      </c>
      <c r="E26" s="64">
        <f t="shared" si="0"/>
        <v>13.5</v>
      </c>
      <c r="F26" s="64">
        <f t="shared" si="0"/>
        <v>17</v>
      </c>
      <c r="G26" s="64">
        <f t="shared" si="0"/>
        <v>17.400000000000002</v>
      </c>
      <c r="H26" s="64">
        <f t="shared" si="0"/>
        <v>17.899999999999999</v>
      </c>
      <c r="I26" s="64">
        <f t="shared" si="0"/>
        <v>17.600000000000001</v>
      </c>
      <c r="J26" s="64">
        <f t="shared" si="0"/>
        <v>20</v>
      </c>
      <c r="K26" s="64">
        <f t="shared" si="0"/>
        <v>14.600000000000001</v>
      </c>
      <c r="L26" s="64">
        <f t="shared" si="0"/>
        <v>15.699999999999996</v>
      </c>
      <c r="M26" s="64">
        <f t="shared" si="0"/>
        <v>11</v>
      </c>
    </row>
    <row r="28" spans="1:13" x14ac:dyDescent="0.25">
      <c r="A28" s="288" t="s">
        <v>255</v>
      </c>
      <c r="B28" s="286"/>
      <c r="C28" s="286"/>
      <c r="D28" s="286"/>
      <c r="E28" s="286"/>
      <c r="F28" s="286"/>
      <c r="G28" s="286"/>
      <c r="H28" s="286"/>
      <c r="I28" s="286"/>
      <c r="J28" s="286"/>
    </row>
    <row r="29" spans="1:13" x14ac:dyDescent="0.25">
      <c r="A29" s="20"/>
      <c r="B29" s="20"/>
      <c r="C29" s="20"/>
      <c r="D29" s="20"/>
      <c r="E29" s="20"/>
      <c r="F29" s="20"/>
      <c r="G29" s="20"/>
      <c r="H29" s="20"/>
      <c r="I29" s="20"/>
      <c r="J29" s="20"/>
    </row>
    <row r="30" spans="1:13" x14ac:dyDescent="0.25">
      <c r="A30" s="37"/>
      <c r="B30" s="32" t="s">
        <v>142</v>
      </c>
      <c r="C30" s="32" t="s">
        <v>143</v>
      </c>
      <c r="D30" s="32" t="s">
        <v>144</v>
      </c>
      <c r="E30" s="32" t="s">
        <v>145</v>
      </c>
      <c r="F30" s="32" t="s">
        <v>146</v>
      </c>
      <c r="G30" s="32" t="s">
        <v>147</v>
      </c>
      <c r="H30" s="32" t="s">
        <v>148</v>
      </c>
      <c r="I30" s="32" t="s">
        <v>149</v>
      </c>
      <c r="J30" s="32" t="s">
        <v>150</v>
      </c>
      <c r="K30" s="32" t="s">
        <v>151</v>
      </c>
      <c r="L30" s="32" t="s">
        <v>152</v>
      </c>
      <c r="M30" s="32" t="s">
        <v>153</v>
      </c>
    </row>
    <row r="31" spans="1:13" x14ac:dyDescent="0.25">
      <c r="A31" s="35" t="s">
        <v>95</v>
      </c>
      <c r="B31" s="35">
        <v>39.299999999999997</v>
      </c>
      <c r="C31" s="35">
        <v>44.3</v>
      </c>
      <c r="D31" s="35">
        <v>39.4</v>
      </c>
      <c r="E31" s="35">
        <v>37.799999999999997</v>
      </c>
      <c r="F31" s="35"/>
      <c r="G31" s="35"/>
      <c r="H31" s="35"/>
      <c r="I31" s="35"/>
      <c r="J31" s="35"/>
      <c r="K31" s="35"/>
      <c r="L31" s="35"/>
      <c r="M31" s="35"/>
    </row>
    <row r="32" spans="1:13" x14ac:dyDescent="0.25">
      <c r="A32" s="37" t="s">
        <v>82</v>
      </c>
      <c r="B32" s="25">
        <v>30.3</v>
      </c>
      <c r="C32" s="25">
        <v>34.700000000000003</v>
      </c>
      <c r="D32" s="25">
        <v>30.6</v>
      </c>
      <c r="E32" s="25">
        <v>27.8</v>
      </c>
      <c r="F32" s="25"/>
      <c r="G32" s="25"/>
      <c r="H32" s="25"/>
      <c r="I32" s="25"/>
      <c r="J32" s="25"/>
      <c r="K32" s="25"/>
      <c r="L32" s="25"/>
      <c r="M32" s="25"/>
    </row>
    <row r="33" spans="1:13" x14ac:dyDescent="0.25">
      <c r="A33" s="37" t="s">
        <v>81</v>
      </c>
      <c r="B33" s="20">
        <v>48</v>
      </c>
      <c r="C33" s="20">
        <v>53.4</v>
      </c>
      <c r="D33" s="20">
        <v>47.8</v>
      </c>
      <c r="E33" s="20">
        <v>47.5</v>
      </c>
      <c r="F33" s="20"/>
      <c r="G33" s="20"/>
      <c r="H33" s="20"/>
      <c r="I33" s="20"/>
      <c r="J33" s="20"/>
      <c r="K33" s="20"/>
      <c r="L33" s="20"/>
      <c r="M33" s="20"/>
    </row>
    <row r="36" spans="1:13" x14ac:dyDescent="0.25">
      <c r="A36" s="284" t="s">
        <v>236</v>
      </c>
      <c r="B36" s="286"/>
      <c r="C36" s="286"/>
      <c r="D36" s="286"/>
      <c r="E36" s="286"/>
      <c r="F36" s="286"/>
      <c r="G36" s="286"/>
      <c r="H36" s="286"/>
      <c r="I36" s="286"/>
      <c r="J36" s="286"/>
      <c r="K36" s="36"/>
      <c r="L36" s="36"/>
      <c r="M36" s="36"/>
    </row>
    <row r="37" spans="1:13" x14ac:dyDescent="0.25">
      <c r="A37" s="20"/>
      <c r="B37" s="20"/>
      <c r="C37" s="20"/>
      <c r="D37" s="20"/>
      <c r="E37" s="20"/>
      <c r="F37" s="20"/>
      <c r="G37" s="20"/>
      <c r="H37" s="20"/>
      <c r="I37" s="20"/>
      <c r="J37" s="20"/>
      <c r="K37" s="36"/>
      <c r="L37" s="36"/>
      <c r="M37" s="36"/>
    </row>
    <row r="38" spans="1:13" x14ac:dyDescent="0.25">
      <c r="A38" s="37"/>
      <c r="B38" s="32" t="s">
        <v>142</v>
      </c>
      <c r="C38" s="32" t="s">
        <v>143</v>
      </c>
      <c r="D38" s="32" t="s">
        <v>144</v>
      </c>
      <c r="E38" s="32" t="s">
        <v>145</v>
      </c>
      <c r="F38" s="32" t="s">
        <v>146</v>
      </c>
      <c r="G38" s="32" t="s">
        <v>147</v>
      </c>
      <c r="H38" s="32" t="s">
        <v>148</v>
      </c>
      <c r="I38" s="32" t="s">
        <v>149</v>
      </c>
      <c r="J38" s="32" t="s">
        <v>150</v>
      </c>
      <c r="K38" s="32" t="s">
        <v>151</v>
      </c>
      <c r="L38" s="32" t="s">
        <v>152</v>
      </c>
      <c r="M38" s="32" t="s">
        <v>153</v>
      </c>
    </row>
    <row r="39" spans="1:13" x14ac:dyDescent="0.25">
      <c r="A39" s="35" t="s">
        <v>95</v>
      </c>
      <c r="B39" s="35">
        <v>3.9</v>
      </c>
      <c r="C39" s="35">
        <v>3.5</v>
      </c>
      <c r="D39" s="35">
        <v>5</v>
      </c>
      <c r="E39" s="35">
        <v>5.7</v>
      </c>
      <c r="F39" s="35">
        <v>6.3</v>
      </c>
      <c r="G39" s="35">
        <v>9.1999999999999993</v>
      </c>
      <c r="H39" s="35">
        <v>12.1</v>
      </c>
      <c r="I39" s="35">
        <v>14.6</v>
      </c>
      <c r="J39" s="35">
        <v>16.3</v>
      </c>
      <c r="K39" s="35">
        <v>15.9</v>
      </c>
      <c r="L39" s="35">
        <v>15.5</v>
      </c>
      <c r="M39" s="38">
        <v>15.2</v>
      </c>
    </row>
    <row r="40" spans="1:13" x14ac:dyDescent="0.25">
      <c r="A40" s="37" t="s">
        <v>82</v>
      </c>
      <c r="B40" s="25">
        <v>5.2</v>
      </c>
      <c r="C40" s="25">
        <v>5.4</v>
      </c>
      <c r="D40" s="25">
        <v>6.7</v>
      </c>
      <c r="E40" s="25">
        <v>7.7</v>
      </c>
      <c r="F40" s="25">
        <v>8.6</v>
      </c>
      <c r="G40" s="25">
        <v>13</v>
      </c>
      <c r="H40" s="25">
        <v>16.3</v>
      </c>
      <c r="I40" s="25">
        <v>19.3</v>
      </c>
      <c r="J40" s="25">
        <v>21</v>
      </c>
      <c r="K40" s="25">
        <v>20.5</v>
      </c>
      <c r="L40" s="25">
        <v>19.899999999999999</v>
      </c>
      <c r="M40" s="66">
        <v>19</v>
      </c>
    </row>
    <row r="41" spans="1:13" x14ac:dyDescent="0.25">
      <c r="A41" s="37" t="s">
        <v>81</v>
      </c>
      <c r="B41" s="20">
        <v>2.6</v>
      </c>
      <c r="C41" s="20">
        <v>1.8</v>
      </c>
      <c r="D41" s="20">
        <v>3.5</v>
      </c>
      <c r="E41" s="20">
        <v>3.7</v>
      </c>
      <c r="F41" s="20">
        <v>4.0999999999999996</v>
      </c>
      <c r="G41" s="20">
        <v>5.6</v>
      </c>
      <c r="H41" s="20">
        <v>8.1999999999999993</v>
      </c>
      <c r="I41" s="20">
        <v>10.199999999999999</v>
      </c>
      <c r="J41" s="20">
        <v>11.9</v>
      </c>
      <c r="K41" s="20">
        <v>11.4</v>
      </c>
      <c r="L41" s="20">
        <v>11.3</v>
      </c>
      <c r="M41" s="65">
        <v>11.3</v>
      </c>
    </row>
  </sheetData>
  <mergeCells count="5">
    <mergeCell ref="A2:J2"/>
    <mergeCell ref="A12:J12"/>
    <mergeCell ref="A20:J20"/>
    <mergeCell ref="A28:J28"/>
    <mergeCell ref="A36:J3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14"/>
  <sheetViews>
    <sheetView topLeftCell="A194" workbookViewId="0">
      <selection activeCell="H146" sqref="H146"/>
    </sheetView>
  </sheetViews>
  <sheetFormatPr defaultRowHeight="15" x14ac:dyDescent="0.25"/>
  <cols>
    <col min="1" max="1" width="24.85546875" customWidth="1"/>
    <col min="2" max="2" width="20" customWidth="1"/>
    <col min="14" max="14" width="14.85546875" customWidth="1"/>
    <col min="20" max="20" width="12.28515625" customWidth="1"/>
  </cols>
  <sheetData>
    <row r="1" spans="1:11" x14ac:dyDescent="0.25">
      <c r="A1" s="122" t="s">
        <v>285</v>
      </c>
      <c r="K1" s="77" t="s">
        <v>288</v>
      </c>
    </row>
    <row r="2" spans="1:11" x14ac:dyDescent="0.25">
      <c r="A2" s="122" t="s">
        <v>286</v>
      </c>
    </row>
    <row r="3" spans="1:11" x14ac:dyDescent="0.25">
      <c r="A3" s="122" t="s">
        <v>287</v>
      </c>
    </row>
    <row r="5" spans="1:11" x14ac:dyDescent="0.25">
      <c r="A5" s="122" t="s">
        <v>289</v>
      </c>
      <c r="K5" s="78" t="s">
        <v>293</v>
      </c>
    </row>
    <row r="6" spans="1:11" x14ac:dyDescent="0.25">
      <c r="A6" s="122" t="s">
        <v>290</v>
      </c>
    </row>
    <row r="7" spans="1:11" x14ac:dyDescent="0.25">
      <c r="A7" s="122" t="s">
        <v>291</v>
      </c>
    </row>
    <row r="8" spans="1:11" x14ac:dyDescent="0.25">
      <c r="A8" s="122" t="s">
        <v>292</v>
      </c>
    </row>
    <row r="10" spans="1:11" x14ac:dyDescent="0.25">
      <c r="A10" s="122" t="s">
        <v>294</v>
      </c>
      <c r="K10" s="78" t="s">
        <v>296</v>
      </c>
    </row>
    <row r="11" spans="1:11" x14ac:dyDescent="0.25">
      <c r="A11" s="122" t="s">
        <v>295</v>
      </c>
    </row>
    <row r="14" spans="1:11" x14ac:dyDescent="0.25">
      <c r="A14" s="79" t="s">
        <v>297</v>
      </c>
      <c r="K14" s="79" t="s">
        <v>300</v>
      </c>
    </row>
    <row r="15" spans="1:11" x14ac:dyDescent="0.25">
      <c r="A15" s="79" t="s">
        <v>298</v>
      </c>
    </row>
    <row r="16" spans="1:11" x14ac:dyDescent="0.25">
      <c r="A16" s="79" t="s">
        <v>299</v>
      </c>
    </row>
    <row r="18" spans="1:20" ht="15.75" thickBot="1" x14ac:dyDescent="0.3"/>
    <row r="19" spans="1:20" ht="27" thickBot="1" x14ac:dyDescent="0.3">
      <c r="A19" s="80" t="s">
        <v>301</v>
      </c>
      <c r="B19" s="80" t="s">
        <v>91</v>
      </c>
      <c r="C19" s="80" t="s">
        <v>92</v>
      </c>
      <c r="D19" s="80" t="s">
        <v>93</v>
      </c>
      <c r="E19" s="80" t="s">
        <v>94</v>
      </c>
      <c r="F19" s="80" t="s">
        <v>97</v>
      </c>
      <c r="N19" s="80" t="s">
        <v>301</v>
      </c>
      <c r="O19" s="80" t="s">
        <v>91</v>
      </c>
      <c r="P19" s="80" t="s">
        <v>92</v>
      </c>
      <c r="Q19" s="80" t="s">
        <v>93</v>
      </c>
      <c r="R19" s="80" t="s">
        <v>94</v>
      </c>
      <c r="S19" s="80" t="s">
        <v>97</v>
      </c>
    </row>
    <row r="20" spans="1:20" ht="15.75" thickBot="1" x14ac:dyDescent="0.3">
      <c r="A20" s="81" t="s">
        <v>302</v>
      </c>
      <c r="B20" s="82">
        <v>18963</v>
      </c>
      <c r="C20" s="82">
        <v>18687</v>
      </c>
      <c r="D20" s="82">
        <v>18396</v>
      </c>
      <c r="E20" s="82">
        <v>18390</v>
      </c>
      <c r="F20" s="82">
        <v>17352</v>
      </c>
      <c r="N20" s="81" t="s">
        <v>445</v>
      </c>
      <c r="O20" s="82">
        <v>8</v>
      </c>
      <c r="P20" s="82">
        <v>9</v>
      </c>
      <c r="Q20" s="82">
        <v>8</v>
      </c>
      <c r="R20" s="82">
        <v>9</v>
      </c>
      <c r="S20" s="82">
        <v>6</v>
      </c>
    </row>
    <row r="21" spans="1:20" ht="27" thickBot="1" x14ac:dyDescent="0.3">
      <c r="A21" s="81" t="s">
        <v>303</v>
      </c>
      <c r="B21" s="82">
        <v>18777</v>
      </c>
      <c r="C21" s="82">
        <v>18507</v>
      </c>
      <c r="D21" s="82">
        <v>18211</v>
      </c>
      <c r="E21" s="82">
        <v>18203</v>
      </c>
      <c r="F21" s="82">
        <v>17173</v>
      </c>
      <c r="N21" s="81" t="s">
        <v>446</v>
      </c>
      <c r="O21" s="82">
        <v>57</v>
      </c>
      <c r="P21" s="82">
        <v>52</v>
      </c>
      <c r="Q21" s="82">
        <v>57</v>
      </c>
      <c r="R21" s="82">
        <v>57</v>
      </c>
      <c r="S21" s="82">
        <v>45</v>
      </c>
    </row>
    <row r="22" spans="1:20" ht="15.75" thickBot="1" x14ac:dyDescent="0.3">
      <c r="A22" s="81" t="s">
        <v>304</v>
      </c>
      <c r="B22" s="82">
        <v>186</v>
      </c>
      <c r="C22" s="82">
        <v>180</v>
      </c>
      <c r="D22" s="82">
        <v>185</v>
      </c>
      <c r="E22" s="82">
        <v>187</v>
      </c>
      <c r="F22" s="82">
        <v>179</v>
      </c>
      <c r="G22" s="7">
        <f>SUM(F22/F21)</f>
        <v>1.042333896232458E-2</v>
      </c>
      <c r="N22" s="81" t="s">
        <v>447</v>
      </c>
      <c r="O22" s="82">
        <v>32</v>
      </c>
      <c r="P22" s="82">
        <v>30</v>
      </c>
      <c r="Q22" s="82">
        <v>27</v>
      </c>
      <c r="R22" s="82">
        <v>30</v>
      </c>
      <c r="S22" s="82">
        <v>22</v>
      </c>
    </row>
    <row r="23" spans="1:20" ht="15.75" thickBot="1" x14ac:dyDescent="0.3">
      <c r="A23" s="81" t="s">
        <v>305</v>
      </c>
      <c r="B23" s="82">
        <v>20</v>
      </c>
      <c r="C23" s="82">
        <v>20</v>
      </c>
      <c r="D23" s="82">
        <v>18</v>
      </c>
      <c r="E23" s="82">
        <v>18</v>
      </c>
      <c r="F23" s="82">
        <v>16</v>
      </c>
      <c r="G23" s="7">
        <f>SUM(F23/F22)</f>
        <v>8.9385474860335198E-2</v>
      </c>
      <c r="N23" s="81" t="s">
        <v>95</v>
      </c>
      <c r="O23" s="82">
        <v>186</v>
      </c>
      <c r="P23" s="82">
        <v>180</v>
      </c>
      <c r="Q23" s="82">
        <v>185</v>
      </c>
      <c r="R23" s="82">
        <v>187</v>
      </c>
      <c r="S23" s="82">
        <v>179</v>
      </c>
    </row>
    <row r="24" spans="1:20" ht="15.75" thickBot="1" x14ac:dyDescent="0.3">
      <c r="A24" s="81" t="s">
        <v>306</v>
      </c>
      <c r="B24" s="82">
        <v>166</v>
      </c>
      <c r="C24" s="82">
        <v>160</v>
      </c>
      <c r="D24" s="82">
        <v>167</v>
      </c>
      <c r="E24" s="82">
        <v>169</v>
      </c>
      <c r="F24" s="82">
        <v>163</v>
      </c>
    </row>
    <row r="25" spans="1:20" ht="15.75" thickBot="1" x14ac:dyDescent="0.3">
      <c r="A25" s="81" t="s">
        <v>307</v>
      </c>
      <c r="B25" s="82">
        <v>2993621</v>
      </c>
      <c r="C25" s="82">
        <v>2941527</v>
      </c>
      <c r="D25" s="82">
        <v>2934024</v>
      </c>
      <c r="E25" s="82">
        <v>2911632</v>
      </c>
      <c r="F25" s="82">
        <v>2882879</v>
      </c>
    </row>
    <row r="26" spans="1:20" ht="27" thickBot="1" x14ac:dyDescent="0.3">
      <c r="A26" s="81" t="s">
        <v>308</v>
      </c>
      <c r="B26" s="82">
        <v>2965374</v>
      </c>
      <c r="C26" s="82">
        <v>2916226</v>
      </c>
      <c r="D26" s="82">
        <v>2907769</v>
      </c>
      <c r="E26" s="82">
        <v>2884629</v>
      </c>
      <c r="F26" s="82">
        <v>2857671</v>
      </c>
      <c r="N26" s="80" t="s">
        <v>301</v>
      </c>
      <c r="O26" s="80" t="s">
        <v>91</v>
      </c>
      <c r="P26" s="80" t="s">
        <v>92</v>
      </c>
      <c r="Q26" s="80" t="s">
        <v>93</v>
      </c>
      <c r="R26" s="80" t="s">
        <v>94</v>
      </c>
      <c r="S26" s="80" t="s">
        <v>97</v>
      </c>
    </row>
    <row r="27" spans="1:20" ht="27" thickBot="1" x14ac:dyDescent="0.3">
      <c r="A27" s="81" t="s">
        <v>309</v>
      </c>
      <c r="B27" s="82">
        <v>28247</v>
      </c>
      <c r="C27" s="82">
        <v>25301</v>
      </c>
      <c r="D27" s="82">
        <v>26255</v>
      </c>
      <c r="E27" s="82">
        <v>27003</v>
      </c>
      <c r="F27" s="82">
        <v>25208</v>
      </c>
      <c r="G27" s="7">
        <f>SUM(F27/F26)</f>
        <v>8.8211694068351457E-3</v>
      </c>
      <c r="N27" s="81" t="s">
        <v>449</v>
      </c>
      <c r="O27" s="82">
        <v>52402</v>
      </c>
      <c r="P27" s="82">
        <v>54583</v>
      </c>
      <c r="Q27" s="82">
        <v>56118</v>
      </c>
      <c r="R27" s="82">
        <v>52233</v>
      </c>
      <c r="S27" s="82">
        <v>47639</v>
      </c>
      <c r="T27">
        <f>SUM(O27-S27)</f>
        <v>4763</v>
      </c>
    </row>
    <row r="28" spans="1:20" ht="27" thickBot="1" x14ac:dyDescent="0.3">
      <c r="A28" s="81" t="s">
        <v>310</v>
      </c>
      <c r="B28" s="82">
        <v>26908</v>
      </c>
      <c r="C28" s="82">
        <v>23958</v>
      </c>
      <c r="D28" s="82">
        <v>24756</v>
      </c>
      <c r="E28" s="82">
        <v>25580</v>
      </c>
      <c r="F28" s="82">
        <v>23914</v>
      </c>
      <c r="G28" s="7">
        <f>SUM(F28/F27)</f>
        <v>0.94866708981275782</v>
      </c>
      <c r="N28" s="81" t="s">
        <v>450</v>
      </c>
      <c r="O28" s="82">
        <v>31918</v>
      </c>
      <c r="P28" s="82">
        <v>34533</v>
      </c>
      <c r="Q28" s="82">
        <v>36289</v>
      </c>
      <c r="R28" s="82">
        <v>34981</v>
      </c>
      <c r="S28" s="82">
        <v>32742</v>
      </c>
      <c r="T28" s="76">
        <f t="shared" ref="T28:T29" si="0">SUM(O28-S28)</f>
        <v>-824</v>
      </c>
    </row>
    <row r="29" spans="1:20" ht="15.75" thickBot="1" x14ac:dyDescent="0.3">
      <c r="A29" s="81" t="s">
        <v>311</v>
      </c>
      <c r="B29" s="82">
        <v>1339</v>
      </c>
      <c r="C29" s="82">
        <v>1343</v>
      </c>
      <c r="D29" s="82">
        <v>1499</v>
      </c>
      <c r="E29" s="82">
        <v>1423</v>
      </c>
      <c r="F29" s="82">
        <v>1294</v>
      </c>
      <c r="N29" s="81" t="s">
        <v>451</v>
      </c>
      <c r="O29" s="82">
        <v>20484</v>
      </c>
      <c r="P29" s="82">
        <v>20050</v>
      </c>
      <c r="Q29" s="82">
        <v>19829</v>
      </c>
      <c r="R29" s="82">
        <v>17252</v>
      </c>
      <c r="S29" s="82">
        <v>14897</v>
      </c>
      <c r="T29" s="76">
        <f t="shared" si="0"/>
        <v>5587</v>
      </c>
    </row>
    <row r="30" spans="1:20" ht="15.75" thickBot="1" x14ac:dyDescent="0.3">
      <c r="A30" s="81" t="s">
        <v>312</v>
      </c>
      <c r="B30" s="82">
        <v>52402</v>
      </c>
      <c r="C30" s="82">
        <v>54583</v>
      </c>
      <c r="D30" s="82">
        <v>56118</v>
      </c>
      <c r="E30" s="82">
        <v>52233</v>
      </c>
      <c r="F30" s="82">
        <v>47639</v>
      </c>
    </row>
    <row r="31" spans="1:20" ht="15.75" thickBot="1" x14ac:dyDescent="0.3">
      <c r="A31" s="81" t="s">
        <v>313</v>
      </c>
      <c r="B31" s="82">
        <v>31918</v>
      </c>
      <c r="C31" s="82">
        <v>34533</v>
      </c>
      <c r="D31" s="82">
        <v>36289</v>
      </c>
      <c r="E31" s="82">
        <v>34981</v>
      </c>
      <c r="F31" s="82">
        <v>32742</v>
      </c>
    </row>
    <row r="32" spans="1:20" ht="15.75" thickBot="1" x14ac:dyDescent="0.3">
      <c r="A32" s="81" t="s">
        <v>314</v>
      </c>
      <c r="B32" s="82">
        <v>20484</v>
      </c>
      <c r="C32" s="82">
        <v>20050</v>
      </c>
      <c r="D32" s="82">
        <v>19829</v>
      </c>
      <c r="E32" s="82">
        <v>17252</v>
      </c>
      <c r="F32" s="82">
        <v>14897</v>
      </c>
    </row>
    <row r="33" spans="1:20" ht="15.75" thickBot="1" x14ac:dyDescent="0.3">
      <c r="A33" s="81" t="s">
        <v>315</v>
      </c>
      <c r="B33" s="82">
        <v>48729</v>
      </c>
      <c r="C33" s="82">
        <v>50513</v>
      </c>
      <c r="D33" s="82">
        <v>51388</v>
      </c>
      <c r="E33" s="82">
        <v>46807</v>
      </c>
      <c r="F33" s="82">
        <v>42059</v>
      </c>
      <c r="G33" s="7">
        <f>SUM(F33/F30)</f>
        <v>0.88286907785637814</v>
      </c>
      <c r="H33" s="7">
        <f>SUM(B33/B30)</f>
        <v>0.92990725544826536</v>
      </c>
    </row>
    <row r="34" spans="1:20" ht="27" thickBot="1" x14ac:dyDescent="0.3">
      <c r="A34" s="81" t="s">
        <v>316</v>
      </c>
      <c r="B34" s="82">
        <v>3673</v>
      </c>
      <c r="C34" s="82">
        <v>4070</v>
      </c>
      <c r="D34" s="82">
        <v>4730</v>
      </c>
      <c r="E34" s="82">
        <v>5426</v>
      </c>
      <c r="F34" s="82">
        <v>5580</v>
      </c>
      <c r="G34" s="7">
        <f>SUM(F34/F30)</f>
        <v>0.11713092214362182</v>
      </c>
      <c r="H34" s="7">
        <f>SUM(B34/B30)</f>
        <v>7.009274455173467E-2</v>
      </c>
      <c r="N34" s="80" t="s">
        <v>301</v>
      </c>
      <c r="O34" s="80" t="s">
        <v>91</v>
      </c>
      <c r="P34" s="80" t="s">
        <v>92</v>
      </c>
      <c r="Q34" s="80" t="s">
        <v>93</v>
      </c>
      <c r="R34" s="80" t="s">
        <v>94</v>
      </c>
      <c r="S34" s="80" t="s">
        <v>97</v>
      </c>
    </row>
    <row r="35" spans="1:20" ht="15.75" thickBot="1" x14ac:dyDescent="0.3">
      <c r="A35" s="81" t="s">
        <v>317</v>
      </c>
      <c r="B35" s="82">
        <v>8</v>
      </c>
      <c r="C35" s="82">
        <v>9</v>
      </c>
      <c r="D35" s="82">
        <v>8</v>
      </c>
      <c r="E35" s="82">
        <v>9</v>
      </c>
      <c r="F35" s="82">
        <v>6</v>
      </c>
      <c r="N35" s="81" t="s">
        <v>452</v>
      </c>
      <c r="O35" s="82">
        <v>5032</v>
      </c>
      <c r="P35" s="82">
        <v>4156</v>
      </c>
      <c r="Q35" s="82">
        <v>3157</v>
      </c>
      <c r="R35" s="82">
        <v>2250</v>
      </c>
      <c r="S35" s="82">
        <v>1440</v>
      </c>
      <c r="T35" s="7">
        <f>SUM(S35/O35)</f>
        <v>0.2861685214626391</v>
      </c>
    </row>
    <row r="36" spans="1:20" ht="27" thickBot="1" x14ac:dyDescent="0.3">
      <c r="A36" s="81" t="s">
        <v>318</v>
      </c>
      <c r="B36" s="82">
        <v>5032</v>
      </c>
      <c r="C36" s="82">
        <v>4156</v>
      </c>
      <c r="D36" s="82">
        <v>3157</v>
      </c>
      <c r="E36" s="82">
        <v>2250</v>
      </c>
      <c r="F36" s="82">
        <v>1440</v>
      </c>
      <c r="N36" s="81" t="s">
        <v>453</v>
      </c>
      <c r="O36">
        <v>32709</v>
      </c>
      <c r="P36">
        <v>33147</v>
      </c>
      <c r="Q36">
        <v>33965</v>
      </c>
      <c r="R36">
        <v>30599</v>
      </c>
      <c r="S36">
        <v>26790</v>
      </c>
      <c r="T36" s="7">
        <f>SUM(S36/(S35+S36+S37))</f>
        <v>0.60925134176294005</v>
      </c>
    </row>
    <row r="37" spans="1:20" ht="15.75" thickBot="1" x14ac:dyDescent="0.3">
      <c r="A37" s="81" t="s">
        <v>319</v>
      </c>
      <c r="B37" s="82">
        <v>2952</v>
      </c>
      <c r="C37" s="82">
        <v>2441</v>
      </c>
      <c r="D37" s="82">
        <v>1876</v>
      </c>
      <c r="E37" s="82">
        <v>1364</v>
      </c>
      <c r="F37" s="82">
        <v>893</v>
      </c>
      <c r="N37" s="81" t="s">
        <v>454</v>
      </c>
      <c r="O37" s="82">
        <v>12676</v>
      </c>
      <c r="P37" s="82">
        <v>15022</v>
      </c>
      <c r="Q37" s="82">
        <v>16372</v>
      </c>
      <c r="R37" s="82">
        <v>16507</v>
      </c>
      <c r="S37" s="82">
        <v>15742</v>
      </c>
    </row>
    <row r="38" spans="1:20" ht="15.75" thickBot="1" x14ac:dyDescent="0.3">
      <c r="A38" s="81" t="s">
        <v>320</v>
      </c>
      <c r="B38" s="82">
        <v>2080</v>
      </c>
      <c r="C38" s="82">
        <v>1715</v>
      </c>
      <c r="D38" s="82">
        <v>1281</v>
      </c>
      <c r="E38" s="82">
        <v>886</v>
      </c>
      <c r="F38" s="82">
        <v>547</v>
      </c>
    </row>
    <row r="39" spans="1:20" ht="15.75" thickBot="1" x14ac:dyDescent="0.3">
      <c r="A39" s="81" t="s">
        <v>321</v>
      </c>
      <c r="B39" s="82">
        <v>8</v>
      </c>
      <c r="C39" s="82">
        <v>40</v>
      </c>
      <c r="D39" s="82">
        <v>47</v>
      </c>
      <c r="E39" s="82">
        <v>26</v>
      </c>
      <c r="F39" s="82">
        <v>22</v>
      </c>
      <c r="P39" s="76"/>
      <c r="Q39" s="76"/>
      <c r="R39" s="76"/>
      <c r="S39" s="76"/>
    </row>
    <row r="40" spans="1:20" ht="15.75" thickBot="1" x14ac:dyDescent="0.3">
      <c r="A40" s="81" t="s">
        <v>322</v>
      </c>
      <c r="B40" s="82">
        <v>0</v>
      </c>
      <c r="C40" s="82">
        <v>0</v>
      </c>
      <c r="D40" s="82">
        <v>0</v>
      </c>
      <c r="E40" s="82">
        <v>0</v>
      </c>
      <c r="F40" s="82">
        <v>1</v>
      </c>
    </row>
    <row r="41" spans="1:20" ht="15.75" thickBot="1" x14ac:dyDescent="0.3">
      <c r="A41" s="81" t="s">
        <v>323</v>
      </c>
      <c r="B41" s="82">
        <v>2161</v>
      </c>
      <c r="C41" s="82">
        <v>2046</v>
      </c>
      <c r="D41" s="82">
        <v>1648</v>
      </c>
      <c r="E41" s="82">
        <v>1407</v>
      </c>
      <c r="F41" s="82">
        <v>1163</v>
      </c>
    </row>
    <row r="42" spans="1:20" ht="15.75" thickBot="1" x14ac:dyDescent="0.3">
      <c r="A42" s="81" t="s">
        <v>324</v>
      </c>
      <c r="B42" s="82">
        <v>344</v>
      </c>
      <c r="C42" s="82">
        <v>387</v>
      </c>
      <c r="D42" s="82">
        <v>326</v>
      </c>
      <c r="E42" s="82">
        <v>321</v>
      </c>
      <c r="F42" s="82">
        <v>263</v>
      </c>
    </row>
    <row r="43" spans="1:20" ht="15.75" thickBot="1" x14ac:dyDescent="0.3">
      <c r="A43" s="81" t="s">
        <v>325</v>
      </c>
      <c r="B43" s="82">
        <v>1817</v>
      </c>
      <c r="C43" s="82">
        <v>1659</v>
      </c>
      <c r="D43" s="82">
        <v>1322</v>
      </c>
      <c r="E43" s="82">
        <v>1086</v>
      </c>
      <c r="F43" s="82">
        <v>900</v>
      </c>
    </row>
    <row r="44" spans="1:20" ht="27" thickBot="1" x14ac:dyDescent="0.3">
      <c r="A44" s="81" t="s">
        <v>326</v>
      </c>
      <c r="B44" s="82">
        <v>0</v>
      </c>
      <c r="C44" s="82">
        <v>0</v>
      </c>
      <c r="D44" s="82">
        <v>0</v>
      </c>
      <c r="E44" s="82">
        <v>0</v>
      </c>
      <c r="F44" s="82">
        <v>0</v>
      </c>
    </row>
    <row r="45" spans="1:20" ht="15.75" thickBot="1" x14ac:dyDescent="0.3">
      <c r="A45" s="81" t="s">
        <v>327</v>
      </c>
      <c r="B45" s="82">
        <v>57</v>
      </c>
      <c r="C45" s="82">
        <v>52</v>
      </c>
      <c r="D45" s="82">
        <v>57</v>
      </c>
      <c r="E45" s="82">
        <v>57</v>
      </c>
      <c r="F45" s="82">
        <v>44</v>
      </c>
    </row>
    <row r="46" spans="1:20" ht="27" thickBot="1" x14ac:dyDescent="0.3">
      <c r="A46" s="81" t="s">
        <v>328</v>
      </c>
      <c r="B46" s="82">
        <v>30548</v>
      </c>
      <c r="C46" s="82">
        <v>31101</v>
      </c>
      <c r="D46" s="82">
        <v>32317</v>
      </c>
      <c r="E46" s="82">
        <v>29192</v>
      </c>
      <c r="F46" s="82">
        <v>25627</v>
      </c>
    </row>
    <row r="47" spans="1:20" ht="27" thickBot="1" x14ac:dyDescent="0.3">
      <c r="A47" s="81" t="s">
        <v>329</v>
      </c>
      <c r="B47" s="82">
        <v>16082</v>
      </c>
      <c r="C47" s="82">
        <v>16636</v>
      </c>
      <c r="D47" s="82">
        <v>17494</v>
      </c>
      <c r="E47" s="82">
        <v>16387</v>
      </c>
      <c r="F47" s="82">
        <v>14722</v>
      </c>
    </row>
    <row r="48" spans="1:20" ht="27" thickBot="1" x14ac:dyDescent="0.3">
      <c r="A48" s="81" t="s">
        <v>330</v>
      </c>
      <c r="B48" s="82">
        <v>14466</v>
      </c>
      <c r="C48" s="82">
        <v>14465</v>
      </c>
      <c r="D48" s="82">
        <v>14823</v>
      </c>
      <c r="E48" s="82">
        <v>12805</v>
      </c>
      <c r="F48" s="82">
        <v>10905</v>
      </c>
    </row>
    <row r="49" spans="1:24" ht="27" thickBot="1" x14ac:dyDescent="0.3">
      <c r="A49" s="81" t="s">
        <v>331</v>
      </c>
      <c r="B49" s="82">
        <v>1456</v>
      </c>
      <c r="C49" s="82">
        <v>1460</v>
      </c>
      <c r="D49" s="82">
        <v>1669</v>
      </c>
      <c r="E49" s="82">
        <v>1744</v>
      </c>
      <c r="F49" s="82">
        <v>1648</v>
      </c>
    </row>
    <row r="50" spans="1:24" ht="15.75" thickBot="1" x14ac:dyDescent="0.3">
      <c r="A50" s="81" t="s">
        <v>332</v>
      </c>
      <c r="B50" s="82">
        <v>32</v>
      </c>
      <c r="C50" s="82">
        <v>30</v>
      </c>
      <c r="D50" s="82">
        <v>27</v>
      </c>
      <c r="E50" s="82">
        <v>30</v>
      </c>
      <c r="F50" s="82">
        <v>22</v>
      </c>
    </row>
    <row r="51" spans="1:24" ht="15.75" thickBot="1" x14ac:dyDescent="0.3">
      <c r="A51" s="81" t="s">
        <v>333</v>
      </c>
      <c r="B51" s="82">
        <v>12676</v>
      </c>
      <c r="C51" s="82">
        <v>15022</v>
      </c>
      <c r="D51" s="82">
        <v>16372</v>
      </c>
      <c r="E51" s="82">
        <v>16507</v>
      </c>
      <c r="F51" s="82">
        <v>15742</v>
      </c>
    </row>
    <row r="52" spans="1:24" ht="15.75" thickBot="1" x14ac:dyDescent="0.3">
      <c r="A52" s="81" t="s">
        <v>334</v>
      </c>
      <c r="B52" s="82">
        <v>10768</v>
      </c>
      <c r="C52" s="82">
        <v>13130</v>
      </c>
      <c r="D52" s="82">
        <v>14401</v>
      </c>
      <c r="E52" s="82">
        <v>14445</v>
      </c>
      <c r="F52" s="82">
        <v>13671</v>
      </c>
    </row>
    <row r="53" spans="1:24" ht="15.75" thickBot="1" x14ac:dyDescent="0.3">
      <c r="A53" s="81" t="s">
        <v>335</v>
      </c>
      <c r="B53" s="82">
        <v>1908</v>
      </c>
      <c r="C53" s="82">
        <v>1892</v>
      </c>
      <c r="D53" s="82">
        <v>1971</v>
      </c>
      <c r="E53" s="82">
        <v>2062</v>
      </c>
      <c r="F53" s="82">
        <v>2071</v>
      </c>
    </row>
    <row r="54" spans="1:24" ht="15.75" thickBot="1" x14ac:dyDescent="0.3">
      <c r="A54" s="81" t="s">
        <v>336</v>
      </c>
      <c r="B54" s="82">
        <v>497</v>
      </c>
      <c r="C54" s="82">
        <v>626</v>
      </c>
      <c r="D54" s="82">
        <v>798</v>
      </c>
      <c r="E54" s="82">
        <v>1170</v>
      </c>
      <c r="F54" s="82">
        <v>736</v>
      </c>
    </row>
    <row r="56" spans="1:24" x14ac:dyDescent="0.25">
      <c r="N56" s="297" t="s">
        <v>448</v>
      </c>
      <c r="O56" s="297"/>
      <c r="P56" s="297"/>
      <c r="Q56" s="297"/>
      <c r="R56" s="297"/>
      <c r="S56" s="297"/>
      <c r="T56" s="297"/>
      <c r="U56" s="297"/>
      <c r="V56" s="297"/>
      <c r="W56" s="297"/>
      <c r="X56" s="297"/>
    </row>
    <row r="57" spans="1:24" s="76" customFormat="1" x14ac:dyDescent="0.25">
      <c r="A57" s="312" t="s">
        <v>357</v>
      </c>
      <c r="B57" s="311" t="s">
        <v>56</v>
      </c>
      <c r="C57" s="311"/>
      <c r="D57" s="311" t="s">
        <v>57</v>
      </c>
      <c r="E57" s="311"/>
      <c r="F57" s="311" t="s">
        <v>358</v>
      </c>
      <c r="G57" s="311"/>
      <c r="H57" s="311" t="s">
        <v>59</v>
      </c>
      <c r="I57" s="311"/>
      <c r="J57" s="311" t="s">
        <v>359</v>
      </c>
      <c r="K57" s="311"/>
      <c r="N57" s="307" t="s">
        <v>357</v>
      </c>
      <c r="O57" s="296" t="s">
        <v>56</v>
      </c>
      <c r="P57" s="296"/>
      <c r="Q57" s="296" t="s">
        <v>57</v>
      </c>
      <c r="R57" s="296"/>
      <c r="S57" s="296" t="s">
        <v>358</v>
      </c>
      <c r="T57" s="296"/>
      <c r="U57" s="296" t="s">
        <v>59</v>
      </c>
      <c r="V57" s="296"/>
      <c r="W57" s="296" t="s">
        <v>359</v>
      </c>
      <c r="X57" s="296"/>
    </row>
    <row r="58" spans="1:24" x14ac:dyDescent="0.25">
      <c r="A58" s="312"/>
      <c r="B58" s="85" t="s">
        <v>360</v>
      </c>
      <c r="C58" s="85" t="s">
        <v>361</v>
      </c>
      <c r="D58" s="85" t="s">
        <v>360</v>
      </c>
      <c r="E58" s="85" t="s">
        <v>361</v>
      </c>
      <c r="F58" s="85" t="s">
        <v>360</v>
      </c>
      <c r="G58" s="85" t="s">
        <v>361</v>
      </c>
      <c r="H58" s="85" t="s">
        <v>360</v>
      </c>
      <c r="I58" s="85" t="s">
        <v>361</v>
      </c>
      <c r="J58" s="85" t="s">
        <v>360</v>
      </c>
      <c r="K58" s="85" t="s">
        <v>361</v>
      </c>
      <c r="N58" s="307"/>
      <c r="O58" s="120" t="s">
        <v>360</v>
      </c>
      <c r="P58" s="120" t="s">
        <v>361</v>
      </c>
      <c r="Q58" s="120" t="s">
        <v>360</v>
      </c>
      <c r="R58" s="120" t="s">
        <v>361</v>
      </c>
      <c r="S58" s="120" t="s">
        <v>360</v>
      </c>
      <c r="T58" s="120" t="s">
        <v>361</v>
      </c>
      <c r="U58" s="120" t="s">
        <v>360</v>
      </c>
      <c r="V58" s="120" t="s">
        <v>361</v>
      </c>
      <c r="W58" s="120" t="s">
        <v>360</v>
      </c>
      <c r="X58" s="120" t="s">
        <v>361</v>
      </c>
    </row>
    <row r="59" spans="1:24" x14ac:dyDescent="0.25">
      <c r="A59" s="83" t="s">
        <v>337</v>
      </c>
      <c r="B59" s="83">
        <v>67</v>
      </c>
      <c r="C59" s="83">
        <v>0</v>
      </c>
      <c r="D59" s="83">
        <v>170</v>
      </c>
      <c r="E59" s="83">
        <v>0</v>
      </c>
      <c r="F59" s="83">
        <v>5</v>
      </c>
      <c r="G59" s="83">
        <v>0</v>
      </c>
      <c r="H59" s="83" t="s">
        <v>338</v>
      </c>
      <c r="I59" s="83" t="s">
        <v>338</v>
      </c>
      <c r="J59" s="83" t="s">
        <v>338</v>
      </c>
      <c r="K59" s="83" t="s">
        <v>338</v>
      </c>
      <c r="N59" s="120" t="s">
        <v>346</v>
      </c>
      <c r="O59" s="121">
        <v>9</v>
      </c>
      <c r="P59" s="121">
        <v>67</v>
      </c>
      <c r="Q59" s="121">
        <v>125</v>
      </c>
      <c r="R59" s="121">
        <v>33</v>
      </c>
      <c r="S59" s="121">
        <v>12</v>
      </c>
      <c r="T59" s="121">
        <v>5</v>
      </c>
      <c r="U59" s="121">
        <v>28</v>
      </c>
      <c r="V59" s="121">
        <v>141</v>
      </c>
      <c r="W59" s="121">
        <v>0</v>
      </c>
      <c r="X59" s="121">
        <v>4</v>
      </c>
    </row>
    <row r="60" spans="1:24" x14ac:dyDescent="0.25">
      <c r="A60" s="83" t="s">
        <v>339</v>
      </c>
      <c r="B60" s="83">
        <v>60</v>
      </c>
      <c r="C60" s="83">
        <v>0</v>
      </c>
      <c r="D60" s="83">
        <v>151</v>
      </c>
      <c r="E60" s="83">
        <v>0</v>
      </c>
      <c r="F60" s="83">
        <v>7</v>
      </c>
      <c r="G60" s="83">
        <v>0</v>
      </c>
      <c r="H60" s="83">
        <v>34</v>
      </c>
      <c r="I60" s="83">
        <v>0</v>
      </c>
      <c r="J60" s="83">
        <v>1</v>
      </c>
      <c r="K60" s="83">
        <v>0</v>
      </c>
      <c r="N60" s="120" t="s">
        <v>347</v>
      </c>
      <c r="O60" s="121">
        <v>13</v>
      </c>
      <c r="P60" s="121">
        <v>74</v>
      </c>
      <c r="Q60" s="121">
        <v>122</v>
      </c>
      <c r="R60" s="121">
        <v>30</v>
      </c>
      <c r="S60" s="121">
        <v>13</v>
      </c>
      <c r="T60" s="121">
        <v>5</v>
      </c>
      <c r="U60" s="121">
        <v>28</v>
      </c>
      <c r="V60" s="121">
        <v>130</v>
      </c>
      <c r="W60" s="121">
        <v>0</v>
      </c>
      <c r="X60" s="121">
        <v>4</v>
      </c>
    </row>
    <row r="61" spans="1:24" x14ac:dyDescent="0.25">
      <c r="A61" s="83" t="s">
        <v>340</v>
      </c>
      <c r="B61" s="83">
        <v>39</v>
      </c>
      <c r="C61" s="83">
        <v>23</v>
      </c>
      <c r="D61" s="83">
        <v>159</v>
      </c>
      <c r="E61" s="83">
        <v>31</v>
      </c>
      <c r="F61" s="83">
        <v>9</v>
      </c>
      <c r="G61" s="83">
        <v>3</v>
      </c>
      <c r="H61" s="83">
        <v>30</v>
      </c>
      <c r="I61" s="83">
        <v>63</v>
      </c>
      <c r="J61" s="83">
        <v>0</v>
      </c>
      <c r="K61" s="83">
        <v>2</v>
      </c>
      <c r="N61" s="120" t="s">
        <v>348</v>
      </c>
      <c r="O61" s="121">
        <v>14</v>
      </c>
      <c r="P61" s="121">
        <v>90</v>
      </c>
      <c r="Q61" s="121">
        <v>113</v>
      </c>
      <c r="R61" s="121">
        <v>39</v>
      </c>
      <c r="S61" s="121">
        <v>14</v>
      </c>
      <c r="T61" s="121">
        <v>5</v>
      </c>
      <c r="U61" s="121">
        <v>31</v>
      </c>
      <c r="V61" s="121">
        <v>124</v>
      </c>
      <c r="W61" s="121">
        <v>0</v>
      </c>
      <c r="X61" s="121">
        <v>4</v>
      </c>
    </row>
    <row r="62" spans="1:24" x14ac:dyDescent="0.25">
      <c r="A62" s="83" t="s">
        <v>341</v>
      </c>
      <c r="B62" s="83">
        <v>34</v>
      </c>
      <c r="C62" s="83">
        <v>38</v>
      </c>
      <c r="D62" s="83">
        <v>151</v>
      </c>
      <c r="E62" s="83">
        <v>40</v>
      </c>
      <c r="F62" s="83">
        <v>8</v>
      </c>
      <c r="G62" s="83">
        <v>3</v>
      </c>
      <c r="H62" s="83">
        <v>34</v>
      </c>
      <c r="I62" s="83">
        <v>64</v>
      </c>
      <c r="J62" s="83">
        <v>0</v>
      </c>
      <c r="K62" s="83">
        <v>4</v>
      </c>
      <c r="N62" s="120" t="s">
        <v>349</v>
      </c>
      <c r="O62" s="121">
        <v>13</v>
      </c>
      <c r="P62" s="121">
        <v>90</v>
      </c>
      <c r="Q62" s="121">
        <v>105</v>
      </c>
      <c r="R62" s="121">
        <v>43</v>
      </c>
      <c r="S62" s="121">
        <v>41</v>
      </c>
      <c r="T62" s="121">
        <v>43</v>
      </c>
      <c r="U62" s="121">
        <v>11</v>
      </c>
      <c r="V62" s="121">
        <v>118</v>
      </c>
      <c r="W62" s="121">
        <v>0</v>
      </c>
      <c r="X62" s="121">
        <v>4</v>
      </c>
    </row>
    <row r="63" spans="1:24" x14ac:dyDescent="0.25">
      <c r="A63" s="83" t="s">
        <v>342</v>
      </c>
      <c r="B63" s="83">
        <v>21</v>
      </c>
      <c r="C63" s="83">
        <v>55</v>
      </c>
      <c r="D63" s="83">
        <v>145</v>
      </c>
      <c r="E63" s="83">
        <v>26</v>
      </c>
      <c r="F63" s="83">
        <v>9</v>
      </c>
      <c r="G63" s="83">
        <v>3</v>
      </c>
      <c r="H63" s="83">
        <v>32</v>
      </c>
      <c r="I63" s="83">
        <v>86</v>
      </c>
      <c r="J63" s="83">
        <v>0</v>
      </c>
      <c r="K63" s="83">
        <v>3</v>
      </c>
      <c r="N63" s="120" t="s">
        <v>350</v>
      </c>
      <c r="O63" s="121">
        <v>11</v>
      </c>
      <c r="P63" s="121">
        <v>86</v>
      </c>
      <c r="Q63" s="121">
        <v>106</v>
      </c>
      <c r="R63" s="121">
        <v>50</v>
      </c>
      <c r="S63" s="121">
        <v>45</v>
      </c>
      <c r="T63" s="121">
        <v>59</v>
      </c>
      <c r="U63" s="121">
        <v>4</v>
      </c>
      <c r="V63" s="121">
        <v>97</v>
      </c>
      <c r="W63" s="121">
        <v>0</v>
      </c>
      <c r="X63" s="121">
        <v>4</v>
      </c>
    </row>
    <row r="64" spans="1:24" x14ac:dyDescent="0.25">
      <c r="A64" s="83" t="s">
        <v>343</v>
      </c>
      <c r="B64" s="83">
        <v>22</v>
      </c>
      <c r="C64" s="83">
        <v>56</v>
      </c>
      <c r="D64" s="83">
        <v>141</v>
      </c>
      <c r="E64" s="83">
        <v>28</v>
      </c>
      <c r="F64" s="83">
        <v>10</v>
      </c>
      <c r="G64" s="83">
        <v>4</v>
      </c>
      <c r="H64" s="83">
        <v>32</v>
      </c>
      <c r="I64" s="83">
        <v>108</v>
      </c>
      <c r="J64" s="83">
        <v>0</v>
      </c>
      <c r="K64" s="83">
        <v>3</v>
      </c>
      <c r="N64" s="120" t="s">
        <v>351</v>
      </c>
      <c r="O64" s="121">
        <v>13</v>
      </c>
      <c r="P64" s="121">
        <v>88</v>
      </c>
      <c r="Q64" s="121">
        <v>99</v>
      </c>
      <c r="R64" s="121">
        <v>54</v>
      </c>
      <c r="S64" s="121">
        <v>43</v>
      </c>
      <c r="T64" s="121">
        <v>53</v>
      </c>
      <c r="U64" s="121">
        <v>5</v>
      </c>
      <c r="V64" s="121">
        <v>71</v>
      </c>
      <c r="W64" s="121">
        <v>0</v>
      </c>
      <c r="X64" s="121">
        <v>4</v>
      </c>
    </row>
    <row r="65" spans="1:24" x14ac:dyDescent="0.25">
      <c r="A65" s="83" t="s">
        <v>344</v>
      </c>
      <c r="B65" s="83">
        <v>26</v>
      </c>
      <c r="C65" s="83">
        <v>61</v>
      </c>
      <c r="D65" s="83">
        <v>135</v>
      </c>
      <c r="E65" s="83">
        <v>33</v>
      </c>
      <c r="F65" s="83">
        <v>12</v>
      </c>
      <c r="G65" s="83">
        <v>6</v>
      </c>
      <c r="H65" s="83">
        <v>32</v>
      </c>
      <c r="I65" s="83">
        <v>113</v>
      </c>
      <c r="J65" s="83">
        <v>0</v>
      </c>
      <c r="K65" s="83">
        <v>4</v>
      </c>
      <c r="N65" s="120" t="s">
        <v>352</v>
      </c>
      <c r="O65" s="121">
        <v>7</v>
      </c>
      <c r="P65" s="121">
        <v>85</v>
      </c>
      <c r="Q65" s="121">
        <v>99</v>
      </c>
      <c r="R65" s="121">
        <v>47</v>
      </c>
      <c r="S65" s="121" t="s">
        <v>444</v>
      </c>
      <c r="T65" s="121" t="s">
        <v>444</v>
      </c>
      <c r="U65" s="121">
        <v>4</v>
      </c>
      <c r="V65" s="121">
        <v>44</v>
      </c>
      <c r="W65" s="121">
        <v>0</v>
      </c>
      <c r="X65" s="121">
        <v>5</v>
      </c>
    </row>
    <row r="66" spans="1:24" x14ac:dyDescent="0.25">
      <c r="A66" s="83" t="s">
        <v>345</v>
      </c>
      <c r="B66" s="83">
        <v>20</v>
      </c>
      <c r="C66" s="83">
        <v>66</v>
      </c>
      <c r="D66" s="83">
        <v>126</v>
      </c>
      <c r="E66" s="83">
        <v>33</v>
      </c>
      <c r="F66" s="83">
        <v>11</v>
      </c>
      <c r="G66" s="83">
        <v>7</v>
      </c>
      <c r="H66" s="83">
        <v>33</v>
      </c>
      <c r="I66" s="83">
        <v>78</v>
      </c>
      <c r="J66" s="83">
        <v>0</v>
      </c>
      <c r="K66" s="83">
        <v>4</v>
      </c>
      <c r="N66" s="120" t="s">
        <v>354</v>
      </c>
      <c r="O66" s="121">
        <v>8</v>
      </c>
      <c r="P66" s="121">
        <v>85</v>
      </c>
      <c r="Q66" s="121">
        <v>100</v>
      </c>
      <c r="R66" s="121">
        <v>49</v>
      </c>
      <c r="S66" s="121">
        <v>46</v>
      </c>
      <c r="T66" s="121">
        <v>38</v>
      </c>
      <c r="U66" s="121">
        <v>5</v>
      </c>
      <c r="V66" s="121">
        <v>25</v>
      </c>
      <c r="W66" s="121">
        <v>0</v>
      </c>
      <c r="X66" s="121">
        <v>6</v>
      </c>
    </row>
    <row r="67" spans="1:24" x14ac:dyDescent="0.25">
      <c r="A67" s="84" t="s">
        <v>346</v>
      </c>
      <c r="B67" s="84">
        <v>9</v>
      </c>
      <c r="C67" s="84">
        <v>67</v>
      </c>
      <c r="D67" s="84">
        <v>125</v>
      </c>
      <c r="E67" s="84">
        <v>33</v>
      </c>
      <c r="F67" s="84">
        <v>12</v>
      </c>
      <c r="G67" s="84">
        <v>5</v>
      </c>
      <c r="H67" s="84">
        <v>28</v>
      </c>
      <c r="I67" s="84">
        <v>141</v>
      </c>
      <c r="J67" s="84">
        <v>0</v>
      </c>
      <c r="K67" s="84">
        <v>4</v>
      </c>
      <c r="N67" s="120" t="s">
        <v>355</v>
      </c>
      <c r="O67" s="121" t="s">
        <v>444</v>
      </c>
      <c r="P67" s="121" t="s">
        <v>444</v>
      </c>
      <c r="Q67" s="121">
        <v>95</v>
      </c>
      <c r="R67" s="121">
        <v>54</v>
      </c>
      <c r="S67" s="121">
        <v>45</v>
      </c>
      <c r="T67" s="121">
        <v>41</v>
      </c>
      <c r="U67" s="121">
        <v>5</v>
      </c>
      <c r="V67" s="121">
        <v>43</v>
      </c>
      <c r="W67" s="121">
        <v>0</v>
      </c>
      <c r="X67" s="121">
        <v>7</v>
      </c>
    </row>
    <row r="68" spans="1:24" x14ac:dyDescent="0.25">
      <c r="A68" s="84" t="s">
        <v>347</v>
      </c>
      <c r="B68" s="84">
        <v>13</v>
      </c>
      <c r="C68" s="84">
        <v>74</v>
      </c>
      <c r="D68" s="84">
        <v>122</v>
      </c>
      <c r="E68" s="84">
        <v>30</v>
      </c>
      <c r="F68" s="84">
        <v>13</v>
      </c>
      <c r="G68" s="84">
        <v>5</v>
      </c>
      <c r="H68" s="84">
        <v>28</v>
      </c>
      <c r="I68" s="84">
        <v>130</v>
      </c>
      <c r="J68" s="84">
        <v>0</v>
      </c>
      <c r="K68" s="84">
        <v>4</v>
      </c>
    </row>
    <row r="69" spans="1:24" x14ac:dyDescent="0.25">
      <c r="A69" s="84" t="s">
        <v>348</v>
      </c>
      <c r="B69" s="84">
        <v>14</v>
      </c>
      <c r="C69" s="84">
        <v>90</v>
      </c>
      <c r="D69" s="84">
        <v>113</v>
      </c>
      <c r="E69" s="84">
        <v>39</v>
      </c>
      <c r="F69" s="84">
        <v>14</v>
      </c>
      <c r="G69" s="84">
        <v>5</v>
      </c>
      <c r="H69" s="84">
        <v>31</v>
      </c>
      <c r="I69" s="84">
        <v>124</v>
      </c>
      <c r="J69" s="84">
        <v>0</v>
      </c>
      <c r="K69" s="84">
        <v>4</v>
      </c>
    </row>
    <row r="70" spans="1:24" x14ac:dyDescent="0.25">
      <c r="A70" s="84" t="s">
        <v>349</v>
      </c>
      <c r="B70" s="84">
        <v>13</v>
      </c>
      <c r="C70" s="84">
        <v>90</v>
      </c>
      <c r="D70" s="84">
        <v>105</v>
      </c>
      <c r="E70" s="84">
        <v>43</v>
      </c>
      <c r="F70" s="84">
        <v>41</v>
      </c>
      <c r="G70" s="84">
        <v>43</v>
      </c>
      <c r="H70" s="84">
        <v>11</v>
      </c>
      <c r="I70" s="84">
        <v>118</v>
      </c>
      <c r="J70" s="84">
        <v>0</v>
      </c>
      <c r="K70" s="84">
        <v>4</v>
      </c>
    </row>
    <row r="71" spans="1:24" x14ac:dyDescent="0.25">
      <c r="A71" s="84" t="s">
        <v>350</v>
      </c>
      <c r="B71" s="84">
        <v>11</v>
      </c>
      <c r="C71" s="84">
        <v>86</v>
      </c>
      <c r="D71" s="84">
        <v>106</v>
      </c>
      <c r="E71" s="84">
        <v>50</v>
      </c>
      <c r="F71" s="84">
        <v>45</v>
      </c>
      <c r="G71" s="84">
        <v>59</v>
      </c>
      <c r="H71" s="84">
        <v>4</v>
      </c>
      <c r="I71" s="84">
        <v>97</v>
      </c>
      <c r="J71" s="84">
        <v>0</v>
      </c>
      <c r="K71" s="84">
        <v>4</v>
      </c>
    </row>
    <row r="72" spans="1:24" x14ac:dyDescent="0.25">
      <c r="A72" s="84" t="s">
        <v>351</v>
      </c>
      <c r="B72" s="84">
        <v>13</v>
      </c>
      <c r="C72" s="84">
        <v>88</v>
      </c>
      <c r="D72" s="84">
        <v>99</v>
      </c>
      <c r="E72" s="84">
        <v>54</v>
      </c>
      <c r="F72" s="84">
        <v>43</v>
      </c>
      <c r="G72" s="84">
        <v>53</v>
      </c>
      <c r="H72" s="84">
        <v>5</v>
      </c>
      <c r="I72" s="84">
        <v>71</v>
      </c>
      <c r="J72" s="84">
        <v>0</v>
      </c>
      <c r="K72" s="84">
        <v>4</v>
      </c>
    </row>
    <row r="73" spans="1:24" x14ac:dyDescent="0.25">
      <c r="A73" s="84" t="s">
        <v>352</v>
      </c>
      <c r="B73" s="84">
        <v>7</v>
      </c>
      <c r="C73" s="84">
        <v>85</v>
      </c>
      <c r="D73" s="84">
        <v>99</v>
      </c>
      <c r="E73" s="84">
        <v>47</v>
      </c>
      <c r="F73" s="84" t="s">
        <v>353</v>
      </c>
      <c r="G73" s="84" t="s">
        <v>353</v>
      </c>
      <c r="H73" s="84">
        <v>4</v>
      </c>
      <c r="I73" s="84">
        <v>44</v>
      </c>
      <c r="J73" s="84">
        <v>0</v>
      </c>
      <c r="K73" s="84">
        <v>5</v>
      </c>
    </row>
    <row r="74" spans="1:24" x14ac:dyDescent="0.25">
      <c r="A74" s="84" t="s">
        <v>354</v>
      </c>
      <c r="B74" s="84">
        <v>8</v>
      </c>
      <c r="C74" s="84">
        <v>85</v>
      </c>
      <c r="D74" s="84">
        <v>100</v>
      </c>
      <c r="E74" s="84">
        <v>49</v>
      </c>
      <c r="F74" s="84">
        <v>46</v>
      </c>
      <c r="G74" s="84">
        <v>38</v>
      </c>
      <c r="H74" s="84">
        <v>5</v>
      </c>
      <c r="I74" s="84">
        <v>25</v>
      </c>
      <c r="J74" s="84">
        <v>0</v>
      </c>
      <c r="K74" s="84">
        <v>6</v>
      </c>
    </row>
    <row r="75" spans="1:24" x14ac:dyDescent="0.25">
      <c r="A75" s="84" t="s">
        <v>355</v>
      </c>
      <c r="B75" s="84" t="s">
        <v>356</v>
      </c>
      <c r="C75" s="84" t="s">
        <v>356</v>
      </c>
      <c r="D75" s="84">
        <v>95</v>
      </c>
      <c r="E75" s="84">
        <v>54</v>
      </c>
      <c r="F75" s="84">
        <v>45</v>
      </c>
      <c r="G75" s="84">
        <v>41</v>
      </c>
      <c r="H75" s="84">
        <v>5</v>
      </c>
      <c r="I75" s="84">
        <v>43</v>
      </c>
      <c r="J75" s="84">
        <v>0</v>
      </c>
      <c r="K75" s="84">
        <v>7</v>
      </c>
    </row>
    <row r="76" spans="1:24" ht="16.899999999999999" customHeight="1" x14ac:dyDescent="0.25">
      <c r="A76" s="308" t="s">
        <v>362</v>
      </c>
      <c r="B76" s="308"/>
      <c r="C76" s="308"/>
      <c r="D76" s="308"/>
      <c r="E76" s="308"/>
      <c r="F76" s="308"/>
      <c r="G76" s="308"/>
      <c r="H76" s="308"/>
      <c r="I76" s="308"/>
      <c r="J76" s="308"/>
      <c r="K76" s="308"/>
    </row>
    <row r="77" spans="1:24" ht="45" customHeight="1" x14ac:dyDescent="0.25">
      <c r="A77" s="309"/>
      <c r="B77" s="309"/>
      <c r="C77" s="309"/>
      <c r="D77" s="309"/>
      <c r="E77" s="309"/>
      <c r="F77" s="309"/>
      <c r="G77" s="309"/>
      <c r="H77" s="309"/>
      <c r="I77" s="309"/>
      <c r="J77" s="309"/>
      <c r="K77" s="309"/>
    </row>
    <row r="80" spans="1:24" x14ac:dyDescent="0.25">
      <c r="A80" s="297"/>
      <c r="B80" s="297"/>
      <c r="C80" s="297"/>
      <c r="D80" s="297"/>
      <c r="E80" s="297"/>
      <c r="F80" s="297"/>
      <c r="G80" s="297"/>
    </row>
    <row r="81" spans="1:20" ht="45" x14ac:dyDescent="0.25">
      <c r="A81" s="85" t="s">
        <v>357</v>
      </c>
      <c r="B81" s="85" t="s">
        <v>95</v>
      </c>
      <c r="C81" s="85" t="s">
        <v>56</v>
      </c>
      <c r="D81" s="85" t="s">
        <v>57</v>
      </c>
      <c r="E81" s="85" t="s">
        <v>358</v>
      </c>
      <c r="F81" s="85" t="s">
        <v>59</v>
      </c>
      <c r="G81" s="85" t="s">
        <v>359</v>
      </c>
      <c r="N81" s="120" t="s">
        <v>357</v>
      </c>
      <c r="O81" s="120" t="s">
        <v>95</v>
      </c>
      <c r="P81" s="120" t="s">
        <v>56</v>
      </c>
      <c r="Q81" s="120" t="s">
        <v>57</v>
      </c>
      <c r="R81" s="120" t="s">
        <v>358</v>
      </c>
      <c r="S81" s="120" t="s">
        <v>59</v>
      </c>
      <c r="T81" s="120" t="s">
        <v>359</v>
      </c>
    </row>
    <row r="82" spans="1:20" x14ac:dyDescent="0.25">
      <c r="A82" s="83" t="s">
        <v>337</v>
      </c>
      <c r="B82" s="83">
        <v>55237</v>
      </c>
      <c r="C82" s="83">
        <v>2807</v>
      </c>
      <c r="D82" s="83">
        <v>37423</v>
      </c>
      <c r="E82" s="83">
        <v>733</v>
      </c>
      <c r="F82" s="83">
        <v>13976</v>
      </c>
      <c r="G82" s="83">
        <v>298</v>
      </c>
      <c r="N82" s="120" t="s">
        <v>346</v>
      </c>
      <c r="O82" s="120">
        <v>30163</v>
      </c>
      <c r="P82" s="120">
        <v>1767</v>
      </c>
      <c r="Q82" s="120">
        <v>18079</v>
      </c>
      <c r="R82" s="120">
        <v>626</v>
      </c>
      <c r="S82" s="120">
        <v>9459</v>
      </c>
      <c r="T82" s="120">
        <v>232</v>
      </c>
    </row>
    <row r="83" spans="1:20" x14ac:dyDescent="0.25">
      <c r="A83" s="83" t="s">
        <v>339</v>
      </c>
      <c r="B83" s="83">
        <v>53510</v>
      </c>
      <c r="C83" s="83">
        <v>2725</v>
      </c>
      <c r="D83" s="83">
        <v>36729</v>
      </c>
      <c r="E83" s="83">
        <v>680</v>
      </c>
      <c r="F83" s="83">
        <v>13142</v>
      </c>
      <c r="G83" s="83">
        <v>234</v>
      </c>
      <c r="N83" s="120" t="s">
        <v>347</v>
      </c>
      <c r="O83" s="120">
        <v>28828</v>
      </c>
      <c r="P83" s="120">
        <v>2080</v>
      </c>
      <c r="Q83" s="120">
        <v>16861</v>
      </c>
      <c r="R83" s="120">
        <v>662</v>
      </c>
      <c r="S83" s="120">
        <v>8990</v>
      </c>
      <c r="T83" s="120">
        <v>235</v>
      </c>
    </row>
    <row r="84" spans="1:20" x14ac:dyDescent="0.25">
      <c r="A84" s="83" t="s">
        <v>340</v>
      </c>
      <c r="B84" s="83">
        <v>50826</v>
      </c>
      <c r="C84" s="83">
        <v>2681</v>
      </c>
      <c r="D84" s="83">
        <v>34805</v>
      </c>
      <c r="E84" s="83">
        <v>685</v>
      </c>
      <c r="F84" s="83">
        <v>12468</v>
      </c>
      <c r="G84" s="83">
        <v>187</v>
      </c>
      <c r="N84" s="120" t="s">
        <v>348</v>
      </c>
      <c r="O84" s="120">
        <v>27654</v>
      </c>
      <c r="P84" s="120">
        <v>2156</v>
      </c>
      <c r="Q84" s="120">
        <v>16048</v>
      </c>
      <c r="R84" s="120">
        <v>1020</v>
      </c>
      <c r="S84" s="120">
        <v>8206</v>
      </c>
      <c r="T84" s="120">
        <v>224</v>
      </c>
    </row>
    <row r="85" spans="1:20" x14ac:dyDescent="0.25">
      <c r="A85" s="83" t="s">
        <v>341</v>
      </c>
      <c r="B85" s="83">
        <v>45470</v>
      </c>
      <c r="C85" s="83">
        <v>2108</v>
      </c>
      <c r="D85" s="83">
        <v>30497</v>
      </c>
      <c r="E85" s="83">
        <v>1078</v>
      </c>
      <c r="F85" s="83">
        <v>11562</v>
      </c>
      <c r="G85" s="83">
        <v>225</v>
      </c>
      <c r="N85" s="120" t="s">
        <v>349</v>
      </c>
      <c r="O85" s="120">
        <v>26313</v>
      </c>
      <c r="P85" s="120">
        <v>2147</v>
      </c>
      <c r="Q85" s="120">
        <v>16308</v>
      </c>
      <c r="R85" s="120">
        <v>2063</v>
      </c>
      <c r="S85" s="120">
        <v>5598</v>
      </c>
      <c r="T85" s="120">
        <v>197</v>
      </c>
    </row>
    <row r="86" spans="1:20" x14ac:dyDescent="0.25">
      <c r="A86" s="83" t="s">
        <v>342</v>
      </c>
      <c r="B86" s="83">
        <v>41313</v>
      </c>
      <c r="C86" s="83">
        <v>1693</v>
      </c>
      <c r="D86" s="83">
        <v>27165</v>
      </c>
      <c r="E86" s="83">
        <v>853</v>
      </c>
      <c r="F86" s="83">
        <v>11328</v>
      </c>
      <c r="G86" s="83">
        <v>274</v>
      </c>
      <c r="N86" s="120" t="s">
        <v>350</v>
      </c>
      <c r="O86" s="120">
        <v>25862</v>
      </c>
      <c r="P86" s="120">
        <v>2139</v>
      </c>
      <c r="Q86" s="120">
        <v>16341</v>
      </c>
      <c r="R86" s="120">
        <v>3690</v>
      </c>
      <c r="S86" s="120">
        <v>3509</v>
      </c>
      <c r="T86" s="120">
        <v>183</v>
      </c>
    </row>
    <row r="87" spans="1:20" x14ac:dyDescent="0.25">
      <c r="A87" s="83" t="s">
        <v>343</v>
      </c>
      <c r="B87" s="83">
        <v>37808</v>
      </c>
      <c r="C87" s="83">
        <v>1600</v>
      </c>
      <c r="D87" s="83">
        <v>23533</v>
      </c>
      <c r="E87" s="83">
        <v>782</v>
      </c>
      <c r="F87" s="83">
        <v>11682</v>
      </c>
      <c r="G87" s="83">
        <v>211</v>
      </c>
      <c r="N87" s="120" t="s">
        <v>351</v>
      </c>
      <c r="O87" s="120">
        <v>25138</v>
      </c>
      <c r="P87" s="120">
        <v>2324</v>
      </c>
      <c r="Q87" s="120">
        <v>16165</v>
      </c>
      <c r="R87" s="120">
        <v>4345</v>
      </c>
      <c r="S87" s="120">
        <v>2094</v>
      </c>
      <c r="T87" s="120">
        <v>210</v>
      </c>
    </row>
    <row r="88" spans="1:20" x14ac:dyDescent="0.25">
      <c r="A88" s="83" t="s">
        <v>344</v>
      </c>
      <c r="B88" s="83">
        <v>35510</v>
      </c>
      <c r="C88" s="83">
        <v>1826</v>
      </c>
      <c r="D88" s="83">
        <v>21417</v>
      </c>
      <c r="E88" s="83">
        <v>771</v>
      </c>
      <c r="F88" s="83">
        <v>11269</v>
      </c>
      <c r="G88" s="83">
        <v>227</v>
      </c>
      <c r="N88" s="120" t="s">
        <v>352</v>
      </c>
      <c r="O88" s="120">
        <v>20598</v>
      </c>
      <c r="P88" s="120">
        <v>2039</v>
      </c>
      <c r="Q88" s="120">
        <v>16609</v>
      </c>
      <c r="R88" s="120" t="s">
        <v>444</v>
      </c>
      <c r="S88" s="120">
        <v>1687</v>
      </c>
      <c r="T88" s="120">
        <v>263</v>
      </c>
    </row>
    <row r="89" spans="1:20" x14ac:dyDescent="0.25">
      <c r="A89" s="83" t="s">
        <v>345</v>
      </c>
      <c r="B89" s="83">
        <v>32531</v>
      </c>
      <c r="C89" s="83">
        <v>1897</v>
      </c>
      <c r="D89" s="83">
        <v>19315</v>
      </c>
      <c r="E89" s="83">
        <v>730</v>
      </c>
      <c r="F89" s="83">
        <v>10371</v>
      </c>
      <c r="G89" s="83">
        <v>218</v>
      </c>
      <c r="N89" s="120" t="s">
        <v>354</v>
      </c>
      <c r="O89" s="120">
        <v>25302</v>
      </c>
      <c r="P89" s="120">
        <v>1956</v>
      </c>
      <c r="Q89" s="120">
        <v>17154</v>
      </c>
      <c r="R89" s="120">
        <v>4934</v>
      </c>
      <c r="S89" s="120">
        <v>935</v>
      </c>
      <c r="T89" s="120">
        <v>323</v>
      </c>
    </row>
    <row r="90" spans="1:20" x14ac:dyDescent="0.25">
      <c r="A90" s="84" t="s">
        <v>346</v>
      </c>
      <c r="B90" s="84">
        <v>30163</v>
      </c>
      <c r="C90" s="84">
        <v>1767</v>
      </c>
      <c r="D90" s="84">
        <v>18079</v>
      </c>
      <c r="E90" s="84">
        <v>626</v>
      </c>
      <c r="F90" s="84">
        <v>9459</v>
      </c>
      <c r="G90" s="84">
        <v>232</v>
      </c>
      <c r="N90" s="120" t="s">
        <v>355</v>
      </c>
      <c r="O90" s="120">
        <v>25514</v>
      </c>
      <c r="P90" s="120">
        <v>1739</v>
      </c>
      <c r="Q90" s="120">
        <v>17621</v>
      </c>
      <c r="R90" s="120">
        <v>3964</v>
      </c>
      <c r="S90" s="120">
        <v>1847</v>
      </c>
      <c r="T90" s="120">
        <v>343</v>
      </c>
    </row>
    <row r="91" spans="1:20" x14ac:dyDescent="0.25">
      <c r="A91" s="84" t="s">
        <v>347</v>
      </c>
      <c r="B91" s="84">
        <v>28828</v>
      </c>
      <c r="C91" s="84">
        <v>2080</v>
      </c>
      <c r="D91" s="84">
        <v>16861</v>
      </c>
      <c r="E91" s="84">
        <v>662</v>
      </c>
      <c r="F91" s="84">
        <v>8990</v>
      </c>
      <c r="G91" s="84">
        <v>235</v>
      </c>
    </row>
    <row r="92" spans="1:20" x14ac:dyDescent="0.25">
      <c r="A92" s="84" t="s">
        <v>348</v>
      </c>
      <c r="B92" s="84">
        <v>27654</v>
      </c>
      <c r="C92" s="84">
        <v>2156</v>
      </c>
      <c r="D92" s="84">
        <v>16048</v>
      </c>
      <c r="E92" s="84">
        <v>1020</v>
      </c>
      <c r="F92" s="84">
        <v>8206</v>
      </c>
      <c r="G92" s="84">
        <v>224</v>
      </c>
    </row>
    <row r="93" spans="1:20" x14ac:dyDescent="0.25">
      <c r="A93" s="84" t="s">
        <v>349</v>
      </c>
      <c r="B93" s="84">
        <v>26313</v>
      </c>
      <c r="C93" s="84">
        <v>2147</v>
      </c>
      <c r="D93" s="84">
        <v>16308</v>
      </c>
      <c r="E93" s="84">
        <v>2063</v>
      </c>
      <c r="F93" s="84">
        <v>5598</v>
      </c>
      <c r="G93" s="84">
        <v>197</v>
      </c>
    </row>
    <row r="94" spans="1:20" x14ac:dyDescent="0.25">
      <c r="A94" s="84" t="s">
        <v>350</v>
      </c>
      <c r="B94" s="84">
        <v>25862</v>
      </c>
      <c r="C94" s="84">
        <v>2139</v>
      </c>
      <c r="D94" s="84">
        <v>16341</v>
      </c>
      <c r="E94" s="84">
        <v>3690</v>
      </c>
      <c r="F94" s="84">
        <v>3509</v>
      </c>
      <c r="G94" s="84">
        <v>183</v>
      </c>
    </row>
    <row r="95" spans="1:20" x14ac:dyDescent="0.25">
      <c r="A95" s="84" t="s">
        <v>351</v>
      </c>
      <c r="B95" s="84">
        <v>25138</v>
      </c>
      <c r="C95" s="84">
        <v>2324</v>
      </c>
      <c r="D95" s="84">
        <v>16165</v>
      </c>
      <c r="E95" s="84">
        <v>4345</v>
      </c>
      <c r="F95" s="84">
        <v>2094</v>
      </c>
      <c r="G95" s="84">
        <v>210</v>
      </c>
    </row>
    <row r="96" spans="1:20" x14ac:dyDescent="0.25">
      <c r="A96" s="84" t="s">
        <v>352</v>
      </c>
      <c r="B96" s="84">
        <v>20598</v>
      </c>
      <c r="C96" s="84">
        <v>2039</v>
      </c>
      <c r="D96" s="84">
        <v>16609</v>
      </c>
      <c r="E96" s="84" t="s">
        <v>353</v>
      </c>
      <c r="F96" s="84">
        <v>1687</v>
      </c>
      <c r="G96" s="84">
        <v>263</v>
      </c>
    </row>
    <row r="97" spans="1:18" x14ac:dyDescent="0.25">
      <c r="A97" s="84" t="s">
        <v>354</v>
      </c>
      <c r="B97" s="84">
        <v>25302</v>
      </c>
      <c r="C97" s="84">
        <v>1956</v>
      </c>
      <c r="D97" s="84">
        <v>17154</v>
      </c>
      <c r="E97" s="84">
        <v>4934</v>
      </c>
      <c r="F97" s="84">
        <v>935</v>
      </c>
      <c r="G97" s="84">
        <v>323</v>
      </c>
    </row>
    <row r="98" spans="1:18" x14ac:dyDescent="0.25">
      <c r="A98" s="84" t="s">
        <v>355</v>
      </c>
      <c r="B98" s="84">
        <v>25514</v>
      </c>
      <c r="C98" s="84">
        <v>1739</v>
      </c>
      <c r="D98" s="84">
        <v>17621</v>
      </c>
      <c r="E98" s="84">
        <v>3964</v>
      </c>
      <c r="F98" s="84">
        <v>1847</v>
      </c>
      <c r="G98" s="84">
        <v>343</v>
      </c>
    </row>
    <row r="99" spans="1:18" x14ac:dyDescent="0.25">
      <c r="A99" s="308" t="s">
        <v>363</v>
      </c>
      <c r="B99" s="310"/>
      <c r="C99" s="310"/>
      <c r="D99" s="310"/>
      <c r="E99" s="310"/>
      <c r="F99" s="310"/>
      <c r="G99" s="310"/>
    </row>
    <row r="100" spans="1:18" x14ac:dyDescent="0.25">
      <c r="A100" s="283"/>
      <c r="B100" s="283"/>
      <c r="C100" s="283"/>
      <c r="D100" s="283"/>
      <c r="E100" s="283"/>
      <c r="F100" s="283"/>
      <c r="G100" s="283"/>
    </row>
    <row r="103" spans="1:18" ht="15.75" thickBot="1" x14ac:dyDescent="0.3"/>
    <row r="104" spans="1:18" ht="75" x14ac:dyDescent="0.25">
      <c r="A104" s="86"/>
      <c r="B104" s="86"/>
      <c r="C104" s="86" t="s">
        <v>94</v>
      </c>
      <c r="D104" s="86" t="s">
        <v>364</v>
      </c>
      <c r="E104" s="86" t="s">
        <v>97</v>
      </c>
      <c r="F104" s="86" t="s">
        <v>365</v>
      </c>
      <c r="G104" s="86" t="s">
        <v>366</v>
      </c>
      <c r="I104" s="298" t="s">
        <v>386</v>
      </c>
      <c r="J104" s="299"/>
      <c r="K104" s="299"/>
      <c r="L104" s="299"/>
      <c r="M104" s="299"/>
      <c r="N104" s="299"/>
      <c r="O104" s="299"/>
      <c r="P104" s="299"/>
      <c r="Q104" s="299"/>
      <c r="R104" s="300"/>
    </row>
    <row r="105" spans="1:18" ht="30" x14ac:dyDescent="0.25">
      <c r="A105" s="86" t="s">
        <v>367</v>
      </c>
      <c r="B105" s="86" t="s">
        <v>95</v>
      </c>
      <c r="C105" s="86">
        <v>22910</v>
      </c>
      <c r="D105" s="87">
        <v>1</v>
      </c>
      <c r="E105" s="86">
        <v>23449</v>
      </c>
      <c r="F105" s="87">
        <v>1</v>
      </c>
      <c r="G105" s="87">
        <v>2.3526844172850284E-2</v>
      </c>
      <c r="I105" s="301"/>
      <c r="J105" s="302"/>
      <c r="K105" s="302"/>
      <c r="L105" s="302"/>
      <c r="M105" s="302"/>
      <c r="N105" s="302"/>
      <c r="O105" s="302"/>
      <c r="P105" s="302"/>
      <c r="Q105" s="302"/>
      <c r="R105" s="303"/>
    </row>
    <row r="106" spans="1:18" ht="30" x14ac:dyDescent="0.25">
      <c r="A106" s="86"/>
      <c r="B106" s="86" t="s">
        <v>368</v>
      </c>
      <c r="C106" s="86">
        <v>6633</v>
      </c>
      <c r="D106" s="87">
        <v>0.28952422522915755</v>
      </c>
      <c r="E106" s="86">
        <v>6915</v>
      </c>
      <c r="F106" s="87">
        <v>0.2948953047038253</v>
      </c>
      <c r="G106" s="87">
        <v>4.2514699231117142E-2</v>
      </c>
      <c r="I106" s="301"/>
      <c r="J106" s="302"/>
      <c r="K106" s="302"/>
      <c r="L106" s="302"/>
      <c r="M106" s="302"/>
      <c r="N106" s="302"/>
      <c r="O106" s="302"/>
      <c r="P106" s="302"/>
      <c r="Q106" s="302"/>
      <c r="R106" s="303"/>
    </row>
    <row r="107" spans="1:18" ht="30" x14ac:dyDescent="0.25">
      <c r="A107" s="86"/>
      <c r="B107" s="86" t="s">
        <v>369</v>
      </c>
      <c r="C107" s="86">
        <v>16220</v>
      </c>
      <c r="D107" s="87">
        <v>0.70798777826276738</v>
      </c>
      <c r="E107" s="86">
        <v>16395</v>
      </c>
      <c r="F107" s="87">
        <v>0.69917693718282226</v>
      </c>
      <c r="G107" s="87">
        <v>1.0789149198520346E-2</v>
      </c>
      <c r="I107" s="301"/>
      <c r="J107" s="302"/>
      <c r="K107" s="302"/>
      <c r="L107" s="302"/>
      <c r="M107" s="302"/>
      <c r="N107" s="302"/>
      <c r="O107" s="302"/>
      <c r="P107" s="302"/>
      <c r="Q107" s="302"/>
      <c r="R107" s="303"/>
    </row>
    <row r="108" spans="1:18" ht="30" x14ac:dyDescent="0.25">
      <c r="A108" s="86"/>
      <c r="B108" s="86" t="s">
        <v>370</v>
      </c>
      <c r="C108" s="86">
        <v>701</v>
      </c>
      <c r="D108" s="87">
        <v>3.0597992143168922E-2</v>
      </c>
      <c r="E108" s="86">
        <v>791</v>
      </c>
      <c r="F108" s="87">
        <v>3.3732781781739093E-2</v>
      </c>
      <c r="G108" s="87">
        <v>0.12838801711840228</v>
      </c>
      <c r="I108" s="301"/>
      <c r="J108" s="302"/>
      <c r="K108" s="302"/>
      <c r="L108" s="302"/>
      <c r="M108" s="302"/>
      <c r="N108" s="302"/>
      <c r="O108" s="302"/>
      <c r="P108" s="302"/>
      <c r="Q108" s="302"/>
      <c r="R108" s="303"/>
    </row>
    <row r="109" spans="1:18" ht="30.75" thickBot="1" x14ac:dyDescent="0.3">
      <c r="A109" s="86"/>
      <c r="B109" s="86" t="s">
        <v>383</v>
      </c>
      <c r="C109" s="86">
        <v>6870</v>
      </c>
      <c r="D109" s="87">
        <v>0.29986905281536447</v>
      </c>
      <c r="E109" s="86">
        <v>7378</v>
      </c>
      <c r="F109" s="87">
        <v>0.31464028316772569</v>
      </c>
      <c r="G109" s="87">
        <v>7.3944687045123733E-2</v>
      </c>
      <c r="I109" s="304"/>
      <c r="J109" s="305"/>
      <c r="K109" s="305"/>
      <c r="L109" s="305"/>
      <c r="M109" s="305"/>
      <c r="N109" s="305"/>
      <c r="O109" s="305"/>
      <c r="P109" s="305"/>
      <c r="Q109" s="305"/>
      <c r="R109" s="306"/>
    </row>
    <row r="110" spans="1:18" ht="45" x14ac:dyDescent="0.25">
      <c r="A110" s="86"/>
      <c r="B110" s="86" t="s">
        <v>384</v>
      </c>
      <c r="C110" s="86">
        <v>3026</v>
      </c>
      <c r="D110" s="87">
        <v>0.13208206023570493</v>
      </c>
      <c r="E110" s="86">
        <v>3085</v>
      </c>
      <c r="F110" s="87">
        <v>0.13156211352296474</v>
      </c>
      <c r="G110" s="87">
        <v>1.9497686715135493E-2</v>
      </c>
    </row>
    <row r="111" spans="1:18" ht="45" x14ac:dyDescent="0.25">
      <c r="A111" s="86"/>
      <c r="B111" s="86" t="s">
        <v>385</v>
      </c>
      <c r="C111" s="86">
        <v>4267</v>
      </c>
      <c r="D111" s="87">
        <v>0.18625054561326931</v>
      </c>
      <c r="E111" s="86">
        <v>4069</v>
      </c>
      <c r="F111" s="87">
        <v>0.17352552347648087</v>
      </c>
      <c r="G111" s="87">
        <v>-4.6402624794937897E-2</v>
      </c>
    </row>
    <row r="112" spans="1:18" ht="30" x14ac:dyDescent="0.25">
      <c r="A112" s="86"/>
      <c r="B112" s="86" t="s">
        <v>371</v>
      </c>
      <c r="C112" s="86">
        <v>1131</v>
      </c>
      <c r="D112" s="87">
        <v>4.9367088607594936E-2</v>
      </c>
      <c r="E112" s="86">
        <v>1138</v>
      </c>
      <c r="F112" s="87">
        <v>4.853085419420871E-2</v>
      </c>
      <c r="G112" s="87">
        <v>6.18921308576481E-3</v>
      </c>
    </row>
    <row r="113" spans="1:12" ht="30" x14ac:dyDescent="0.25">
      <c r="A113" s="86"/>
      <c r="B113" s="86" t="s">
        <v>372</v>
      </c>
      <c r="C113" s="86">
        <v>904</v>
      </c>
      <c r="D113" s="87">
        <v>3.945875163683981E-2</v>
      </c>
      <c r="E113" s="86">
        <v>913</v>
      </c>
      <c r="F113" s="87">
        <v>3.8935562284105933E-2</v>
      </c>
      <c r="G113" s="87">
        <v>9.9557522123893804E-3</v>
      </c>
    </row>
    <row r="114" spans="1:12" ht="75" x14ac:dyDescent="0.25">
      <c r="A114" s="86"/>
      <c r="B114" s="86"/>
      <c r="C114" s="86" t="s">
        <v>94</v>
      </c>
      <c r="D114" s="86" t="s">
        <v>364</v>
      </c>
      <c r="E114" s="86" t="s">
        <v>97</v>
      </c>
      <c r="F114" s="86" t="s">
        <v>365</v>
      </c>
      <c r="G114" s="86" t="s">
        <v>366</v>
      </c>
    </row>
    <row r="115" spans="1:12" ht="30" x14ac:dyDescent="0.25">
      <c r="A115" s="86" t="s">
        <v>373</v>
      </c>
      <c r="B115" s="86" t="s">
        <v>95</v>
      </c>
      <c r="C115" s="86">
        <v>103</v>
      </c>
      <c r="D115" s="86">
        <v>1</v>
      </c>
      <c r="E115" s="86">
        <v>106</v>
      </c>
      <c r="F115" s="87">
        <v>1</v>
      </c>
      <c r="G115" s="87">
        <v>2.9126213592233011E-2</v>
      </c>
    </row>
    <row r="116" spans="1:12" ht="60" x14ac:dyDescent="0.25">
      <c r="A116" s="86"/>
      <c r="B116" s="86" t="s">
        <v>374</v>
      </c>
      <c r="C116" s="86">
        <v>17</v>
      </c>
      <c r="D116" s="87">
        <v>0.1650485436893204</v>
      </c>
      <c r="E116" s="86">
        <v>18</v>
      </c>
      <c r="F116" s="87">
        <v>0.16981132075471697</v>
      </c>
      <c r="G116" s="87">
        <v>5.8823529411764705E-2</v>
      </c>
    </row>
    <row r="117" spans="1:12" ht="60" x14ac:dyDescent="0.25">
      <c r="A117" s="86"/>
      <c r="B117" s="86" t="s">
        <v>375</v>
      </c>
      <c r="C117" s="86">
        <v>8</v>
      </c>
      <c r="D117" s="87">
        <v>7.7669902912621352E-2</v>
      </c>
      <c r="E117" s="86">
        <v>9</v>
      </c>
      <c r="F117" s="87">
        <v>8.4905660377358486E-2</v>
      </c>
      <c r="G117" s="87">
        <v>0.125</v>
      </c>
    </row>
    <row r="118" spans="1:12" ht="75" x14ac:dyDescent="0.25">
      <c r="A118" s="86"/>
      <c r="B118" s="86"/>
      <c r="C118" s="86" t="s">
        <v>94</v>
      </c>
      <c r="D118" s="86" t="s">
        <v>364</v>
      </c>
      <c r="E118" s="86" t="s">
        <v>97</v>
      </c>
      <c r="F118" s="87" t="s">
        <v>365</v>
      </c>
      <c r="G118" s="87" t="s">
        <v>366</v>
      </c>
    </row>
    <row r="119" spans="1:12" ht="60" x14ac:dyDescent="0.25">
      <c r="A119" s="86"/>
      <c r="B119" s="86" t="s">
        <v>376</v>
      </c>
      <c r="C119" s="86">
        <v>13306</v>
      </c>
      <c r="D119" s="87">
        <v>0.71468471371790743</v>
      </c>
      <c r="E119" s="86">
        <v>13467</v>
      </c>
      <c r="F119" s="87">
        <v>0.72438276585444572</v>
      </c>
      <c r="G119" s="87">
        <v>1.209980459942883E-2</v>
      </c>
    </row>
    <row r="120" spans="1:12" ht="75" x14ac:dyDescent="0.25">
      <c r="A120" s="86"/>
      <c r="B120" s="86" t="s">
        <v>377</v>
      </c>
      <c r="C120" s="86">
        <v>1044</v>
      </c>
      <c r="D120" s="87">
        <v>5.6074766355140186E-2</v>
      </c>
      <c r="E120" s="86">
        <v>1030</v>
      </c>
      <c r="F120" s="87">
        <v>5.5403152062826096E-2</v>
      </c>
      <c r="G120" s="87">
        <v>-1.3409961685823755E-2</v>
      </c>
    </row>
    <row r="121" spans="1:12" ht="105" x14ac:dyDescent="0.25">
      <c r="A121" s="86"/>
      <c r="B121" s="86" t="s">
        <v>378</v>
      </c>
      <c r="C121" s="86">
        <v>4268</v>
      </c>
      <c r="D121" s="87">
        <v>0.22924051992695241</v>
      </c>
      <c r="E121" s="86">
        <v>4094</v>
      </c>
      <c r="F121" s="87">
        <v>0.22021408208272819</v>
      </c>
      <c r="G121" s="87">
        <v>-4.0768509840674788E-2</v>
      </c>
    </row>
    <row r="122" spans="1:12" ht="60" x14ac:dyDescent="0.25">
      <c r="A122" s="86" t="s">
        <v>379</v>
      </c>
      <c r="B122" s="86" t="s">
        <v>95</v>
      </c>
      <c r="C122" s="86">
        <v>68</v>
      </c>
      <c r="D122" s="86" t="s">
        <v>380</v>
      </c>
      <c r="E122" s="86" t="s">
        <v>380</v>
      </c>
      <c r="F122" s="86" t="s">
        <v>380</v>
      </c>
      <c r="G122" s="86" t="s">
        <v>380</v>
      </c>
    </row>
    <row r="123" spans="1:12" ht="30" x14ac:dyDescent="0.25">
      <c r="A123" s="86"/>
      <c r="B123" s="86" t="s">
        <v>381</v>
      </c>
      <c r="C123" s="86">
        <v>67</v>
      </c>
      <c r="D123" s="86"/>
      <c r="E123" s="86"/>
      <c r="F123" s="86"/>
      <c r="G123" s="86"/>
    </row>
    <row r="124" spans="1:12" ht="30" x14ac:dyDescent="0.25">
      <c r="A124" s="86"/>
      <c r="B124" s="86" t="s">
        <v>382</v>
      </c>
      <c r="C124" s="86">
        <v>4</v>
      </c>
      <c r="D124" s="86"/>
      <c r="E124" s="86"/>
      <c r="F124" s="86"/>
      <c r="G124" s="86"/>
    </row>
    <row r="126" spans="1:12" ht="15.75" thickBot="1" x14ac:dyDescent="0.3"/>
    <row r="127" spans="1:12" ht="75" x14ac:dyDescent="0.25">
      <c r="A127" s="86"/>
      <c r="B127" s="86"/>
      <c r="C127" s="86" t="s">
        <v>94</v>
      </c>
      <c r="D127" s="86" t="s">
        <v>364</v>
      </c>
      <c r="E127" s="86" t="s">
        <v>97</v>
      </c>
      <c r="F127" s="86" t="s">
        <v>365</v>
      </c>
      <c r="G127" s="86" t="s">
        <v>366</v>
      </c>
      <c r="I127" s="298" t="s">
        <v>388</v>
      </c>
      <c r="J127" s="299"/>
      <c r="K127" s="299"/>
      <c r="L127" s="300"/>
    </row>
    <row r="128" spans="1:12" ht="45" x14ac:dyDescent="0.25">
      <c r="A128" s="86" t="s">
        <v>387</v>
      </c>
      <c r="B128" s="86" t="s">
        <v>95</v>
      </c>
      <c r="C128" s="86">
        <v>1765</v>
      </c>
      <c r="D128" s="88">
        <v>1</v>
      </c>
      <c r="E128" s="86">
        <v>1907</v>
      </c>
      <c r="F128" s="88">
        <v>1</v>
      </c>
      <c r="G128" s="88">
        <v>8.0453257790368271E-2</v>
      </c>
      <c r="I128" s="301"/>
      <c r="J128" s="302"/>
      <c r="K128" s="302"/>
      <c r="L128" s="303"/>
    </row>
    <row r="129" spans="1:14" ht="30" x14ac:dyDescent="0.25">
      <c r="A129" s="86"/>
      <c r="B129" s="86" t="s">
        <v>368</v>
      </c>
      <c r="C129" s="86">
        <v>678</v>
      </c>
      <c r="D129" s="88">
        <v>0.38413597733711047</v>
      </c>
      <c r="E129" s="86">
        <v>717</v>
      </c>
      <c r="F129" s="88">
        <v>0.37598321971683274</v>
      </c>
      <c r="G129" s="88">
        <v>5.7522123893805309E-2</v>
      </c>
      <c r="I129" s="301"/>
      <c r="J129" s="302"/>
      <c r="K129" s="302"/>
      <c r="L129" s="303"/>
    </row>
    <row r="130" spans="1:14" ht="30" x14ac:dyDescent="0.25">
      <c r="A130" s="86"/>
      <c r="B130" s="86" t="s">
        <v>369</v>
      </c>
      <c r="C130" s="86">
        <v>1067</v>
      </c>
      <c r="D130" s="88">
        <v>0.60453257790368276</v>
      </c>
      <c r="E130" s="86">
        <v>1166</v>
      </c>
      <c r="F130" s="88">
        <v>0.61143156790770847</v>
      </c>
      <c r="G130" s="88">
        <v>9.2783505154639179E-2</v>
      </c>
      <c r="I130" s="301"/>
      <c r="J130" s="302"/>
      <c r="K130" s="302"/>
      <c r="L130" s="303"/>
    </row>
    <row r="131" spans="1:14" ht="30" x14ac:dyDescent="0.25">
      <c r="A131" s="86"/>
      <c r="B131" s="86" t="s">
        <v>370</v>
      </c>
      <c r="C131" s="86">
        <v>1083</v>
      </c>
      <c r="D131" s="88">
        <v>0.6135977337110482</v>
      </c>
      <c r="E131" s="86">
        <v>1116</v>
      </c>
      <c r="F131" s="88">
        <v>0.58521237545883587</v>
      </c>
      <c r="G131" s="88">
        <v>3.0470914127423823E-2</v>
      </c>
      <c r="I131" s="301"/>
      <c r="J131" s="302"/>
      <c r="K131" s="302"/>
      <c r="L131" s="303"/>
    </row>
    <row r="132" spans="1:14" ht="30.75" thickBot="1" x14ac:dyDescent="0.3">
      <c r="A132" s="86"/>
      <c r="B132" s="86" t="s">
        <v>383</v>
      </c>
      <c r="C132" s="86">
        <v>1354</v>
      </c>
      <c r="D132" s="88">
        <v>0.76713881019830032</v>
      </c>
      <c r="E132" s="86">
        <v>1469</v>
      </c>
      <c r="F132" s="88">
        <v>0.77031987414787628</v>
      </c>
      <c r="G132" s="88">
        <v>8.4933530280649927E-2</v>
      </c>
      <c r="I132" s="304"/>
      <c r="J132" s="305"/>
      <c r="K132" s="305"/>
      <c r="L132" s="306"/>
    </row>
    <row r="133" spans="1:14" ht="45" x14ac:dyDescent="0.25">
      <c r="A133" s="86"/>
      <c r="B133" s="86" t="s">
        <v>384</v>
      </c>
      <c r="C133" s="86">
        <v>79</v>
      </c>
      <c r="D133" s="88">
        <v>4.4759206798866857E-2</v>
      </c>
      <c r="E133" s="86">
        <v>83</v>
      </c>
      <c r="F133" s="88">
        <v>4.3523859465128475E-2</v>
      </c>
      <c r="G133" s="88">
        <v>5.0632911392405063E-2</v>
      </c>
    </row>
    <row r="134" spans="1:14" ht="45" x14ac:dyDescent="0.25">
      <c r="A134" s="86"/>
      <c r="B134" s="86" t="s">
        <v>385</v>
      </c>
      <c r="C134" s="86">
        <v>21</v>
      </c>
      <c r="D134" s="88">
        <v>1.189801699716714E-2</v>
      </c>
      <c r="E134" s="86">
        <v>26</v>
      </c>
      <c r="F134" s="88">
        <v>1.3633980073413739E-2</v>
      </c>
      <c r="G134" s="88">
        <v>0.23809523809523808</v>
      </c>
    </row>
    <row r="135" spans="1:14" ht="30" x14ac:dyDescent="0.25">
      <c r="A135" s="86"/>
      <c r="B135" s="86" t="s">
        <v>371</v>
      </c>
      <c r="C135" s="86">
        <v>20</v>
      </c>
      <c r="D135" s="88">
        <v>1.1331444759206799E-2</v>
      </c>
      <c r="E135" s="86">
        <v>12</v>
      </c>
      <c r="F135" s="88">
        <v>6.292606187729418E-3</v>
      </c>
      <c r="G135" s="88">
        <v>-0.4</v>
      </c>
    </row>
    <row r="136" spans="1:14" ht="30" x14ac:dyDescent="0.25">
      <c r="A136" s="86"/>
      <c r="B136" s="86" t="s">
        <v>372</v>
      </c>
      <c r="C136" s="86">
        <v>34</v>
      </c>
      <c r="D136" s="88">
        <v>1.9263456090651557E-2</v>
      </c>
      <c r="E136" s="86">
        <v>38</v>
      </c>
      <c r="F136" s="88">
        <v>1.9926586261143155E-2</v>
      </c>
      <c r="G136" s="88">
        <v>0.11764705882352941</v>
      </c>
    </row>
    <row r="140" spans="1:14" ht="15.75" thickBot="1" x14ac:dyDescent="0.3"/>
    <row r="141" spans="1:14" ht="75" x14ac:dyDescent="0.25">
      <c r="A141" s="86"/>
      <c r="B141" s="86"/>
      <c r="C141" s="86" t="s">
        <v>389</v>
      </c>
      <c r="D141" s="86" t="s">
        <v>390</v>
      </c>
      <c r="E141" s="86" t="s">
        <v>391</v>
      </c>
      <c r="F141" s="86" t="s">
        <v>392</v>
      </c>
      <c r="G141" s="86" t="s">
        <v>393</v>
      </c>
      <c r="H141" s="86" t="s">
        <v>394</v>
      </c>
      <c r="I141" s="86" t="s">
        <v>366</v>
      </c>
      <c r="K141" s="298" t="s">
        <v>388</v>
      </c>
      <c r="L141" s="299"/>
      <c r="M141" s="299"/>
      <c r="N141" s="300"/>
    </row>
    <row r="142" spans="1:14" ht="45" x14ac:dyDescent="0.25">
      <c r="A142" s="86" t="s">
        <v>395</v>
      </c>
      <c r="B142" s="86" t="s">
        <v>402</v>
      </c>
      <c r="C142" s="89">
        <v>9053.0249999999996</v>
      </c>
      <c r="D142" s="89">
        <v>8748.0350000000017</v>
      </c>
      <c r="E142" s="88">
        <v>1</v>
      </c>
      <c r="F142" s="89">
        <v>8815.5149999999994</v>
      </c>
      <c r="G142" s="89">
        <v>9077.4250000000011</v>
      </c>
      <c r="H142" s="88">
        <v>1</v>
      </c>
      <c r="I142" s="88">
        <v>3.7653027222684793E-2</v>
      </c>
      <c r="K142" s="301"/>
      <c r="L142" s="302"/>
      <c r="M142" s="302"/>
      <c r="N142" s="303"/>
    </row>
    <row r="143" spans="1:14" ht="75" x14ac:dyDescent="0.25">
      <c r="A143" s="86"/>
      <c r="B143" s="86" t="s">
        <v>396</v>
      </c>
      <c r="C143" s="89">
        <v>2085.33</v>
      </c>
      <c r="D143" s="89">
        <v>2081.1044000000002</v>
      </c>
      <c r="E143" s="88">
        <v>0.23789392703618581</v>
      </c>
      <c r="F143" s="89">
        <v>2106</v>
      </c>
      <c r="G143" s="89">
        <v>2094.33</v>
      </c>
      <c r="H143" s="88">
        <v>0.23071851323475542</v>
      </c>
      <c r="I143" s="88">
        <v>6.3550872315678913E-3</v>
      </c>
      <c r="K143" s="301"/>
      <c r="L143" s="302"/>
      <c r="M143" s="302"/>
      <c r="N143" s="303"/>
    </row>
    <row r="144" spans="1:14" ht="30" x14ac:dyDescent="0.25">
      <c r="A144" s="86"/>
      <c r="B144" s="86" t="s">
        <v>397</v>
      </c>
      <c r="C144" s="89">
        <v>1183.875</v>
      </c>
      <c r="D144" s="89">
        <v>1183.875</v>
      </c>
      <c r="E144" s="88">
        <v>0.13533039133931218</v>
      </c>
      <c r="F144" s="89">
        <v>1254.1950000000002</v>
      </c>
      <c r="G144" s="89">
        <v>1269.6950000000002</v>
      </c>
      <c r="H144" s="88">
        <v>0.13987391798885698</v>
      </c>
      <c r="I144" s="88">
        <v>7.2490761271249218E-2</v>
      </c>
      <c r="K144" s="301"/>
      <c r="L144" s="302"/>
      <c r="M144" s="302"/>
      <c r="N144" s="303"/>
    </row>
    <row r="145" spans="1:14" ht="30" x14ac:dyDescent="0.25">
      <c r="A145" s="86"/>
      <c r="B145" s="86" t="s">
        <v>398</v>
      </c>
      <c r="C145" s="89">
        <v>602.83999999999992</v>
      </c>
      <c r="D145" s="89">
        <v>601.46</v>
      </c>
      <c r="E145" s="88">
        <v>6.8753725836716462E-2</v>
      </c>
      <c r="F145" s="89">
        <v>590.05999999999995</v>
      </c>
      <c r="G145" s="89">
        <v>591.18000000000006</v>
      </c>
      <c r="H145" s="88">
        <v>6.5126398730917634E-2</v>
      </c>
      <c r="I145" s="88">
        <v>-1.7091743424334074E-2</v>
      </c>
      <c r="K145" s="301"/>
      <c r="L145" s="302"/>
      <c r="M145" s="302"/>
      <c r="N145" s="303"/>
    </row>
    <row r="146" spans="1:14" ht="75.75" thickBot="1" x14ac:dyDescent="0.3">
      <c r="A146" s="86"/>
      <c r="B146" s="86" t="s">
        <v>399</v>
      </c>
      <c r="C146" s="89">
        <v>6986.8625000000011</v>
      </c>
      <c r="D146" s="89">
        <v>6975.2825000000003</v>
      </c>
      <c r="E146" s="88">
        <v>0.79735420583022343</v>
      </c>
      <c r="F146" s="89">
        <v>6927.3499999999995</v>
      </c>
      <c r="G146" s="89">
        <v>6919.6299999999992</v>
      </c>
      <c r="H146" s="88">
        <v>0.76228996659294879</v>
      </c>
      <c r="I146" s="88">
        <v>-7.9785299018356685E-3</v>
      </c>
      <c r="K146" s="304"/>
      <c r="L146" s="305"/>
      <c r="M146" s="305"/>
      <c r="N146" s="306"/>
    </row>
    <row r="147" spans="1:14" ht="75" x14ac:dyDescent="0.25">
      <c r="A147" s="86"/>
      <c r="B147" s="86" t="s">
        <v>400</v>
      </c>
      <c r="C147" s="89">
        <v>452.85</v>
      </c>
      <c r="D147" s="89">
        <v>452.85</v>
      </c>
      <c r="E147" s="88">
        <v>5.1765910858838575E-2</v>
      </c>
      <c r="F147" s="89">
        <v>444.15999999999997</v>
      </c>
      <c r="G147" s="89">
        <v>444.15999999999997</v>
      </c>
      <c r="H147" s="88">
        <v>4.8930175683081924E-2</v>
      </c>
      <c r="I147" s="88">
        <v>-1.918957712266767E-2</v>
      </c>
    </row>
    <row r="148" spans="1:14" ht="60" x14ac:dyDescent="0.25">
      <c r="A148" s="86"/>
      <c r="B148" s="86" t="s">
        <v>401</v>
      </c>
      <c r="C148" s="89">
        <v>196</v>
      </c>
      <c r="D148" s="89">
        <v>196</v>
      </c>
      <c r="E148" s="88">
        <v>2.2405031529937863E-2</v>
      </c>
      <c r="F148" s="89">
        <v>154</v>
      </c>
      <c r="G148" s="89">
        <v>154</v>
      </c>
      <c r="H148" s="88">
        <v>1.6965163578878371E-2</v>
      </c>
      <c r="I148" s="88">
        <v>-0.21428571428571427</v>
      </c>
    </row>
    <row r="153" spans="1:14" x14ac:dyDescent="0.25">
      <c r="A153" s="90" t="s">
        <v>403</v>
      </c>
      <c r="B153" s="90"/>
      <c r="C153" s="90"/>
      <c r="D153" s="90"/>
      <c r="E153" s="90"/>
      <c r="F153" s="91"/>
      <c r="G153" s="91"/>
      <c r="H153" s="91"/>
    </row>
    <row r="154" spans="1:14" ht="24" x14ac:dyDescent="0.25">
      <c r="A154" s="92"/>
      <c r="B154" s="93" t="s">
        <v>94</v>
      </c>
      <c r="C154" s="93" t="s">
        <v>364</v>
      </c>
      <c r="D154" s="93" t="s">
        <v>97</v>
      </c>
      <c r="E154" s="93" t="s">
        <v>365</v>
      </c>
      <c r="F154" s="94"/>
      <c r="G154" s="94"/>
      <c r="H154" s="94"/>
    </row>
    <row r="155" spans="1:14" x14ac:dyDescent="0.25">
      <c r="A155" s="95" t="s">
        <v>404</v>
      </c>
      <c r="B155" s="96">
        <v>26402</v>
      </c>
      <c r="C155" s="97">
        <v>1</v>
      </c>
      <c r="D155" s="96">
        <v>29832</v>
      </c>
      <c r="E155" s="97">
        <v>1</v>
      </c>
      <c r="F155" s="91"/>
      <c r="G155" s="91"/>
      <c r="H155" s="91"/>
    </row>
    <row r="156" spans="1:14" x14ac:dyDescent="0.25">
      <c r="A156" s="95" t="s">
        <v>405</v>
      </c>
      <c r="B156" s="96">
        <v>22910</v>
      </c>
      <c r="C156" s="97">
        <v>1</v>
      </c>
      <c r="D156" s="96">
        <v>23449</v>
      </c>
      <c r="E156" s="97">
        <v>1</v>
      </c>
      <c r="F156" s="91"/>
      <c r="G156" s="91"/>
      <c r="H156" s="91"/>
    </row>
    <row r="157" spans="1:14" x14ac:dyDescent="0.25">
      <c r="A157" s="95" t="s">
        <v>406</v>
      </c>
      <c r="B157" s="96">
        <v>1765</v>
      </c>
      <c r="C157" s="97">
        <v>1</v>
      </c>
      <c r="D157" s="96">
        <v>1907</v>
      </c>
      <c r="E157" s="97">
        <v>1</v>
      </c>
      <c r="F157" s="91"/>
      <c r="G157" s="91"/>
      <c r="H157" s="91"/>
    </row>
    <row r="158" spans="1:14" ht="24" x14ac:dyDescent="0.25">
      <c r="A158" s="98" t="s">
        <v>407</v>
      </c>
      <c r="B158" s="99">
        <v>10548</v>
      </c>
      <c r="C158" s="100">
        <v>0.39951518824331489</v>
      </c>
      <c r="D158" s="99">
        <v>11768</v>
      </c>
      <c r="E158" s="100">
        <v>0.39447573075891662</v>
      </c>
      <c r="F158" s="91"/>
      <c r="G158" s="91"/>
      <c r="H158" s="91"/>
    </row>
    <row r="159" spans="1:14" ht="24" x14ac:dyDescent="0.25">
      <c r="A159" s="98" t="s">
        <v>408</v>
      </c>
      <c r="B159" s="99">
        <v>6633</v>
      </c>
      <c r="C159" s="100">
        <v>0.28952422522915755</v>
      </c>
      <c r="D159" s="99">
        <v>6915</v>
      </c>
      <c r="E159" s="100">
        <v>0.2948953047038253</v>
      </c>
      <c r="F159" s="91"/>
      <c r="G159" s="91"/>
      <c r="H159" s="91"/>
    </row>
    <row r="160" spans="1:14" ht="24" x14ac:dyDescent="0.25">
      <c r="A160" s="98" t="s">
        <v>409</v>
      </c>
      <c r="B160" s="99">
        <v>678</v>
      </c>
      <c r="C160" s="100">
        <v>0.38413597733711047</v>
      </c>
      <c r="D160" s="99">
        <v>717</v>
      </c>
      <c r="E160" s="100">
        <v>0.37598321971683274</v>
      </c>
      <c r="F160" s="91"/>
      <c r="G160" s="91"/>
      <c r="H160" s="91"/>
    </row>
    <row r="161" spans="1:8" ht="24" x14ac:dyDescent="0.25">
      <c r="A161" s="101" t="s">
        <v>410</v>
      </c>
      <c r="B161" s="102">
        <v>14760</v>
      </c>
      <c r="C161" s="103">
        <v>0.55904855692750555</v>
      </c>
      <c r="D161" s="102">
        <v>16802</v>
      </c>
      <c r="E161" s="103">
        <v>0.56322070260123358</v>
      </c>
      <c r="F161" s="91"/>
      <c r="G161" s="91"/>
      <c r="H161" s="91"/>
    </row>
    <row r="162" spans="1:8" ht="24" x14ac:dyDescent="0.25">
      <c r="A162" s="101" t="s">
        <v>411</v>
      </c>
      <c r="B162" s="102">
        <v>16220</v>
      </c>
      <c r="C162" s="103">
        <v>0.70798777826276738</v>
      </c>
      <c r="D162" s="102">
        <v>16395</v>
      </c>
      <c r="E162" s="103">
        <v>0.69917693718282226</v>
      </c>
      <c r="F162" s="91"/>
      <c r="G162" s="91"/>
      <c r="H162" s="91"/>
    </row>
    <row r="163" spans="1:8" ht="24" x14ac:dyDescent="0.25">
      <c r="A163" s="101" t="s">
        <v>412</v>
      </c>
      <c r="B163" s="102">
        <v>1067</v>
      </c>
      <c r="C163" s="103">
        <v>0.60453257790368276</v>
      </c>
      <c r="D163" s="102">
        <v>1166</v>
      </c>
      <c r="E163" s="103">
        <v>0.61143156790770847</v>
      </c>
      <c r="F163" s="104"/>
      <c r="G163" s="104"/>
      <c r="H163" s="91"/>
    </row>
    <row r="164" spans="1:8" ht="24" x14ac:dyDescent="0.25">
      <c r="A164" s="105" t="s">
        <v>413</v>
      </c>
      <c r="B164" s="106">
        <v>541</v>
      </c>
      <c r="C164" s="107">
        <v>2.0490871903643664E-2</v>
      </c>
      <c r="D164" s="106">
        <v>530</v>
      </c>
      <c r="E164" s="107">
        <v>1.7766157146688121E-2</v>
      </c>
      <c r="F164" s="91"/>
      <c r="G164" s="91"/>
      <c r="H164" s="91"/>
    </row>
    <row r="165" spans="1:8" ht="24" x14ac:dyDescent="0.25">
      <c r="A165" s="105" t="s">
        <v>414</v>
      </c>
      <c r="B165" s="106">
        <v>701</v>
      </c>
      <c r="C165" s="107">
        <v>3.0597992143168922E-2</v>
      </c>
      <c r="D165" s="106">
        <v>791</v>
      </c>
      <c r="E165" s="107">
        <v>3.3732781781739093E-2</v>
      </c>
      <c r="F165" s="91"/>
      <c r="G165" s="91"/>
      <c r="H165" s="91"/>
    </row>
    <row r="166" spans="1:8" ht="24" x14ac:dyDescent="0.25">
      <c r="A166" s="105" t="s">
        <v>415</v>
      </c>
      <c r="B166" s="106">
        <v>1083</v>
      </c>
      <c r="C166" s="107">
        <v>0.6135977337110482</v>
      </c>
      <c r="D166" s="106">
        <v>1116</v>
      </c>
      <c r="E166" s="107">
        <v>0.58521237545883587</v>
      </c>
      <c r="F166" s="91"/>
      <c r="G166" s="91"/>
      <c r="H166" s="91"/>
    </row>
    <row r="167" spans="1:8" ht="24" x14ac:dyDescent="0.25">
      <c r="A167" s="108"/>
      <c r="B167" s="109" t="s">
        <v>94</v>
      </c>
      <c r="C167" s="93" t="s">
        <v>364</v>
      </c>
      <c r="D167" s="93" t="s">
        <v>97</v>
      </c>
      <c r="E167" s="93" t="s">
        <v>365</v>
      </c>
      <c r="F167" s="91"/>
      <c r="G167" s="91"/>
      <c r="H167" s="91"/>
    </row>
    <row r="168" spans="1:8" x14ac:dyDescent="0.25">
      <c r="A168" s="95" t="s">
        <v>404</v>
      </c>
      <c r="B168" s="96">
        <v>26402</v>
      </c>
      <c r="C168" s="97">
        <v>1</v>
      </c>
      <c r="D168" s="96">
        <v>29832</v>
      </c>
      <c r="E168" s="97">
        <v>1</v>
      </c>
      <c r="F168" s="91"/>
      <c r="G168" s="91"/>
      <c r="H168" s="91"/>
    </row>
    <row r="169" spans="1:8" x14ac:dyDescent="0.25">
      <c r="A169" s="95" t="s">
        <v>405</v>
      </c>
      <c r="B169" s="96">
        <v>22910</v>
      </c>
      <c r="C169" s="97">
        <v>1</v>
      </c>
      <c r="D169" s="96">
        <v>23449</v>
      </c>
      <c r="E169" s="97">
        <v>1</v>
      </c>
      <c r="F169" s="91"/>
      <c r="G169" s="91"/>
      <c r="H169" s="91"/>
    </row>
    <row r="170" spans="1:8" x14ac:dyDescent="0.25">
      <c r="A170" s="95" t="s">
        <v>406</v>
      </c>
      <c r="B170" s="96">
        <v>1765</v>
      </c>
      <c r="C170" s="97">
        <v>1</v>
      </c>
      <c r="D170" s="96">
        <v>1907</v>
      </c>
      <c r="E170" s="96"/>
      <c r="F170" s="91"/>
      <c r="G170" s="91"/>
      <c r="H170" s="91"/>
    </row>
    <row r="171" spans="1:8" ht="24" x14ac:dyDescent="0.25">
      <c r="A171" s="105" t="s">
        <v>416</v>
      </c>
      <c r="B171" s="106">
        <v>4151</v>
      </c>
      <c r="C171" s="107">
        <v>0.15722293765623815</v>
      </c>
      <c r="D171" s="106">
        <v>4967</v>
      </c>
      <c r="E171" s="107">
        <v>0.16649906141056584</v>
      </c>
      <c r="F171" s="91"/>
      <c r="G171" s="91"/>
      <c r="H171" s="91"/>
    </row>
    <row r="172" spans="1:8" ht="24" x14ac:dyDescent="0.25">
      <c r="A172" s="105" t="s">
        <v>417</v>
      </c>
      <c r="B172" s="106">
        <v>6870</v>
      </c>
      <c r="C172" s="107">
        <v>0.29986905281536447</v>
      </c>
      <c r="D172" s="106">
        <v>7378</v>
      </c>
      <c r="E172" s="107">
        <v>0.31464028316772569</v>
      </c>
      <c r="F172" s="91"/>
      <c r="G172" s="91"/>
      <c r="H172" s="91"/>
    </row>
    <row r="173" spans="1:8" ht="24" x14ac:dyDescent="0.25">
      <c r="A173" s="105" t="s">
        <v>418</v>
      </c>
      <c r="B173" s="106">
        <v>1354</v>
      </c>
      <c r="C173" s="107">
        <v>0.76713881019830032</v>
      </c>
      <c r="D173" s="106">
        <v>1469</v>
      </c>
      <c r="E173" s="107">
        <v>0.77031987414787628</v>
      </c>
      <c r="F173" s="91"/>
      <c r="G173" s="91"/>
      <c r="H173" s="91"/>
    </row>
    <row r="174" spans="1:8" ht="24" x14ac:dyDescent="0.25">
      <c r="A174" s="98" t="s">
        <v>419</v>
      </c>
      <c r="B174" s="99">
        <v>1988</v>
      </c>
      <c r="C174" s="100">
        <v>7.5297325960154537E-2</v>
      </c>
      <c r="D174" s="99">
        <v>2182</v>
      </c>
      <c r="E174" s="100">
        <v>7.3142933762402787E-2</v>
      </c>
      <c r="F174" s="91"/>
      <c r="G174" s="91"/>
      <c r="H174" s="91"/>
    </row>
    <row r="175" spans="1:8" ht="24" x14ac:dyDescent="0.25">
      <c r="A175" s="98" t="s">
        <v>420</v>
      </c>
      <c r="B175" s="99">
        <v>3026</v>
      </c>
      <c r="C175" s="100">
        <v>0.13208206023570493</v>
      </c>
      <c r="D175" s="99">
        <v>3085</v>
      </c>
      <c r="E175" s="100">
        <v>0.13156211352296474</v>
      </c>
      <c r="F175" s="91"/>
      <c r="G175" s="91"/>
      <c r="H175" s="91"/>
    </row>
    <row r="176" spans="1:8" ht="24" x14ac:dyDescent="0.25">
      <c r="A176" s="98" t="s">
        <v>421</v>
      </c>
      <c r="B176" s="99">
        <v>79</v>
      </c>
      <c r="C176" s="100">
        <v>4.4759206798866857E-2</v>
      </c>
      <c r="D176" s="99">
        <v>83</v>
      </c>
      <c r="E176" s="100">
        <v>4.3523859465128475E-2</v>
      </c>
      <c r="F176" s="91"/>
      <c r="G176" s="91"/>
      <c r="H176" s="91"/>
    </row>
    <row r="177" spans="1:8" ht="24" x14ac:dyDescent="0.25">
      <c r="A177" s="101" t="s">
        <v>422</v>
      </c>
      <c r="B177" s="102">
        <v>4610</v>
      </c>
      <c r="C177" s="103">
        <v>0.1746079842436179</v>
      </c>
      <c r="D177" s="102">
        <v>5128</v>
      </c>
      <c r="E177" s="103">
        <v>0.1718959506570126</v>
      </c>
      <c r="F177" s="91"/>
      <c r="G177" s="91"/>
      <c r="H177" s="91"/>
    </row>
    <row r="178" spans="1:8" ht="24" x14ac:dyDescent="0.25">
      <c r="A178" s="101" t="s">
        <v>423</v>
      </c>
      <c r="B178" s="102">
        <v>4267</v>
      </c>
      <c r="C178" s="103">
        <v>0.18625054561326931</v>
      </c>
      <c r="D178" s="102">
        <v>4069</v>
      </c>
      <c r="E178" s="103">
        <v>0.17352552347648087</v>
      </c>
      <c r="F178" s="91"/>
      <c r="G178" s="91"/>
      <c r="H178" s="91"/>
    </row>
    <row r="179" spans="1:8" ht="24" x14ac:dyDescent="0.25">
      <c r="A179" s="101" t="s">
        <v>424</v>
      </c>
      <c r="B179" s="102">
        <v>21</v>
      </c>
      <c r="C179" s="103">
        <v>1.189801699716714E-2</v>
      </c>
      <c r="D179" s="102">
        <v>26</v>
      </c>
      <c r="E179" s="103">
        <v>1.3633980073413739E-2</v>
      </c>
      <c r="F179" s="91"/>
      <c r="G179" s="91"/>
      <c r="H179" s="91"/>
    </row>
    <row r="180" spans="1:8" ht="24" x14ac:dyDescent="0.25">
      <c r="A180" s="108"/>
      <c r="B180" s="109" t="s">
        <v>94</v>
      </c>
      <c r="C180" s="93" t="s">
        <v>364</v>
      </c>
      <c r="D180" s="93" t="s">
        <v>97</v>
      </c>
      <c r="E180" s="93" t="s">
        <v>365</v>
      </c>
      <c r="F180" s="91"/>
      <c r="G180" s="91"/>
      <c r="H180" s="91"/>
    </row>
    <row r="181" spans="1:8" x14ac:dyDescent="0.25">
      <c r="A181" s="95" t="s">
        <v>404</v>
      </c>
      <c r="B181" s="96">
        <v>26402</v>
      </c>
      <c r="C181" s="97">
        <v>1</v>
      </c>
      <c r="D181" s="96">
        <v>29832</v>
      </c>
      <c r="E181" s="97">
        <v>1</v>
      </c>
      <c r="F181" s="91"/>
      <c r="G181" s="91"/>
      <c r="H181" s="91"/>
    </row>
    <row r="182" spans="1:8" x14ac:dyDescent="0.25">
      <c r="A182" s="95" t="s">
        <v>405</v>
      </c>
      <c r="B182" s="96">
        <v>22910</v>
      </c>
      <c r="C182" s="97">
        <v>1</v>
      </c>
      <c r="D182" s="96">
        <v>23449</v>
      </c>
      <c r="E182" s="97">
        <v>1</v>
      </c>
      <c r="F182" s="91"/>
      <c r="G182" s="91"/>
      <c r="H182" s="91"/>
    </row>
    <row r="183" spans="1:8" x14ac:dyDescent="0.25">
      <c r="A183" s="95" t="s">
        <v>406</v>
      </c>
      <c r="B183" s="96">
        <v>1765</v>
      </c>
      <c r="C183" s="97">
        <v>1</v>
      </c>
      <c r="D183" s="96">
        <v>1907</v>
      </c>
      <c r="E183" s="97">
        <v>1</v>
      </c>
      <c r="F183" s="91"/>
      <c r="G183" s="91"/>
      <c r="H183" s="91"/>
    </row>
    <row r="184" spans="1:8" ht="24" x14ac:dyDescent="0.25">
      <c r="A184" s="105" t="s">
        <v>425</v>
      </c>
      <c r="B184" s="106">
        <v>521</v>
      </c>
      <c r="C184" s="107">
        <v>1.9733353533823196E-2</v>
      </c>
      <c r="D184" s="106">
        <v>568</v>
      </c>
      <c r="E184" s="107">
        <v>1.9039957093054439E-2</v>
      </c>
      <c r="F184" s="91"/>
      <c r="G184" s="91"/>
      <c r="H184" s="91"/>
    </row>
    <row r="185" spans="1:8" ht="24" x14ac:dyDescent="0.25">
      <c r="A185" s="105" t="s">
        <v>426</v>
      </c>
      <c r="B185" s="106">
        <v>1131</v>
      </c>
      <c r="C185" s="107">
        <v>4.9367088607594936E-2</v>
      </c>
      <c r="D185" s="106">
        <v>1138</v>
      </c>
      <c r="E185" s="107">
        <v>4.853085419420871E-2</v>
      </c>
      <c r="F185" s="91"/>
      <c r="G185" s="91"/>
      <c r="H185" s="91"/>
    </row>
    <row r="186" spans="1:8" ht="24" x14ac:dyDescent="0.25">
      <c r="A186" s="105" t="s">
        <v>427</v>
      </c>
      <c r="B186" s="106">
        <v>20</v>
      </c>
      <c r="C186" s="107">
        <v>1.1331444759206799E-2</v>
      </c>
      <c r="D186" s="106">
        <v>12</v>
      </c>
      <c r="E186" s="107">
        <v>6.292606187729418E-3</v>
      </c>
      <c r="F186" s="91"/>
      <c r="G186" s="91"/>
      <c r="H186" s="91"/>
    </row>
    <row r="187" spans="1:8" ht="24" x14ac:dyDescent="0.25">
      <c r="A187" s="95" t="s">
        <v>428</v>
      </c>
      <c r="B187" s="96">
        <v>390</v>
      </c>
      <c r="C187" s="97">
        <v>1.4771608211499129E-2</v>
      </c>
      <c r="D187" s="96">
        <v>453</v>
      </c>
      <c r="E187" s="97">
        <v>1.5185036202735317E-2</v>
      </c>
      <c r="F187" s="91"/>
      <c r="G187" s="91"/>
      <c r="H187" s="91"/>
    </row>
    <row r="188" spans="1:8" ht="24" x14ac:dyDescent="0.25">
      <c r="A188" s="95" t="s">
        <v>429</v>
      </c>
      <c r="B188" s="96">
        <v>904</v>
      </c>
      <c r="C188" s="97">
        <v>3.945875163683981E-2</v>
      </c>
      <c r="D188" s="96">
        <v>913</v>
      </c>
      <c r="E188" s="97">
        <v>3.8935562284105933E-2</v>
      </c>
      <c r="F188" s="91"/>
      <c r="G188" s="91"/>
      <c r="H188" s="91"/>
    </row>
    <row r="189" spans="1:8" ht="24" x14ac:dyDescent="0.25">
      <c r="A189" s="95" t="s">
        <v>430</v>
      </c>
      <c r="B189" s="110">
        <v>34</v>
      </c>
      <c r="C189" s="97">
        <v>1.9263456090651557E-2</v>
      </c>
      <c r="D189" s="110">
        <v>38</v>
      </c>
      <c r="E189" s="97">
        <v>1.9926586261143155E-2</v>
      </c>
      <c r="F189" s="91"/>
      <c r="G189" s="91"/>
      <c r="H189" s="91"/>
    </row>
    <row r="190" spans="1:8" x14ac:dyDescent="0.25">
      <c r="A190" s="91"/>
      <c r="B190" s="111"/>
      <c r="C190" s="111"/>
      <c r="D190" s="91"/>
      <c r="E190" s="91"/>
      <c r="F190" s="91"/>
      <c r="G190" s="91"/>
      <c r="H190" s="91"/>
    </row>
    <row r="191" spans="1:8" x14ac:dyDescent="0.25">
      <c r="A191" s="91"/>
      <c r="B191" s="91"/>
      <c r="C191" s="91"/>
      <c r="D191" s="91"/>
      <c r="E191" s="91"/>
      <c r="F191" s="91"/>
      <c r="G191" s="91"/>
      <c r="H191" s="91"/>
    </row>
    <row r="192" spans="1:8" x14ac:dyDescent="0.25">
      <c r="A192" s="112"/>
      <c r="B192" s="112" t="s">
        <v>431</v>
      </c>
      <c r="C192" s="112" t="s">
        <v>432</v>
      </c>
      <c r="D192" s="112" t="s">
        <v>433</v>
      </c>
      <c r="E192" s="91"/>
      <c r="F192" s="91"/>
      <c r="G192" s="91"/>
      <c r="H192" s="91"/>
    </row>
    <row r="193" spans="1:8" x14ac:dyDescent="0.25">
      <c r="A193" s="112" t="s">
        <v>76</v>
      </c>
      <c r="B193" s="100">
        <v>0.39447573075891662</v>
      </c>
      <c r="C193" s="100">
        <v>0.2948953047038253</v>
      </c>
      <c r="D193" s="100">
        <v>0.37598321971683274</v>
      </c>
      <c r="E193" s="91"/>
      <c r="F193" s="99">
        <v>11768</v>
      </c>
      <c r="G193" s="99">
        <v>6915</v>
      </c>
      <c r="H193" s="99">
        <v>717</v>
      </c>
    </row>
    <row r="194" spans="1:8" x14ac:dyDescent="0.25">
      <c r="A194" s="112" t="s">
        <v>75</v>
      </c>
      <c r="B194" s="100">
        <v>0.56322070260123358</v>
      </c>
      <c r="C194" s="100">
        <v>0.69917693718282226</v>
      </c>
      <c r="D194" s="100">
        <v>0.61143156790770847</v>
      </c>
      <c r="E194" s="91"/>
      <c r="F194" s="102">
        <v>16802</v>
      </c>
      <c r="G194" s="102">
        <v>16395</v>
      </c>
      <c r="H194" s="102">
        <v>1166</v>
      </c>
    </row>
    <row r="195" spans="1:8" x14ac:dyDescent="0.25">
      <c r="A195" s="113" t="s">
        <v>434</v>
      </c>
      <c r="B195" s="100">
        <v>4.2303566639849827E-2</v>
      </c>
      <c r="C195" s="100">
        <v>5.9277581133523822E-3</v>
      </c>
      <c r="D195" s="100">
        <v>1.2585212375458836E-2</v>
      </c>
      <c r="E195" s="91"/>
      <c r="F195" s="114">
        <v>1262</v>
      </c>
      <c r="G195" s="114">
        <v>139</v>
      </c>
      <c r="H195" s="114">
        <v>24</v>
      </c>
    </row>
    <row r="198" spans="1:8" x14ac:dyDescent="0.25">
      <c r="A198" s="112"/>
      <c r="B198" s="112" t="s">
        <v>431</v>
      </c>
      <c r="C198" s="112" t="s">
        <v>432</v>
      </c>
      <c r="D198" s="112" t="s">
        <v>433</v>
      </c>
    </row>
    <row r="199" spans="1:8" x14ac:dyDescent="0.25">
      <c r="A199" s="112" t="s">
        <v>435</v>
      </c>
      <c r="B199" s="107">
        <v>0.16649906141056584</v>
      </c>
      <c r="C199" s="107">
        <v>0.31464028316772569</v>
      </c>
      <c r="D199" s="107">
        <v>0.77031987414787628</v>
      </c>
    </row>
    <row r="200" spans="1:8" x14ac:dyDescent="0.25">
      <c r="A200" s="112" t="s">
        <v>436</v>
      </c>
      <c r="B200" s="100">
        <v>7.3142933762402787E-2</v>
      </c>
      <c r="C200" s="100">
        <v>0.13156211352296474</v>
      </c>
      <c r="D200" s="100">
        <v>4.3523859465128475E-2</v>
      </c>
    </row>
    <row r="201" spans="1:8" x14ac:dyDescent="0.25">
      <c r="A201" s="112" t="s">
        <v>437</v>
      </c>
      <c r="B201" s="103">
        <v>0.1718959506570126</v>
      </c>
      <c r="C201" s="103">
        <v>0.17352552347648087</v>
      </c>
      <c r="D201" s="103">
        <v>1.3633980073413739E-2</v>
      </c>
    </row>
    <row r="204" spans="1:8" x14ac:dyDescent="0.25">
      <c r="A204" s="112"/>
      <c r="B204" s="112" t="s">
        <v>431</v>
      </c>
      <c r="C204" s="112" t="s">
        <v>432</v>
      </c>
      <c r="D204" s="112" t="s">
        <v>433</v>
      </c>
    </row>
    <row r="205" spans="1:8" x14ac:dyDescent="0.25">
      <c r="A205" s="112" t="s">
        <v>438</v>
      </c>
      <c r="B205" s="115">
        <v>1.9039957093054439E-2</v>
      </c>
      <c r="C205" s="115">
        <v>4.853085419420871E-2</v>
      </c>
      <c r="D205" s="115">
        <v>6.292606187729418E-3</v>
      </c>
    </row>
    <row r="206" spans="1:8" x14ac:dyDescent="0.25">
      <c r="A206" s="112" t="s">
        <v>439</v>
      </c>
      <c r="B206" s="115">
        <v>1.5185036202735317E-2</v>
      </c>
      <c r="C206" s="115">
        <v>3.8935562284105933E-2</v>
      </c>
      <c r="D206" s="115">
        <v>1.9926586261143155E-2</v>
      </c>
    </row>
    <row r="207" spans="1:8" x14ac:dyDescent="0.25">
      <c r="A207" s="91"/>
      <c r="B207" s="111"/>
      <c r="C207" s="111"/>
      <c r="D207" s="91"/>
    </row>
    <row r="210" spans="1:3" x14ac:dyDescent="0.25">
      <c r="A210" s="116"/>
      <c r="B210" s="117" t="s">
        <v>94</v>
      </c>
      <c r="C210" s="117" t="s">
        <v>97</v>
      </c>
    </row>
    <row r="211" spans="1:3" ht="36" x14ac:dyDescent="0.25">
      <c r="A211" s="118" t="s">
        <v>440</v>
      </c>
      <c r="B211" s="119">
        <v>5.8386826298705925</v>
      </c>
      <c r="C211" s="119">
        <v>6.079697711630776</v>
      </c>
    </row>
    <row r="212" spans="1:3" ht="24" x14ac:dyDescent="0.25">
      <c r="A212" s="118" t="s">
        <v>441</v>
      </c>
      <c r="B212" s="119">
        <v>3.2844547873150658</v>
      </c>
      <c r="C212" s="119">
        <v>3.3887650062214312</v>
      </c>
    </row>
    <row r="213" spans="1:3" ht="48" x14ac:dyDescent="0.25">
      <c r="A213" s="118" t="s">
        <v>442</v>
      </c>
      <c r="B213" s="119">
        <v>3.6921718008170474</v>
      </c>
      <c r="C213" s="119">
        <v>3.867975504322767</v>
      </c>
    </row>
    <row r="214" spans="1:3" ht="48" x14ac:dyDescent="0.25">
      <c r="A214" s="118" t="s">
        <v>443</v>
      </c>
      <c r="B214" s="119">
        <v>6.7755102040816331</v>
      </c>
      <c r="C214" s="119">
        <v>9.1168831168831161</v>
      </c>
    </row>
  </sheetData>
  <mergeCells count="19">
    <mergeCell ref="I104:R109"/>
    <mergeCell ref="I127:L132"/>
    <mergeCell ref="K141:N146"/>
    <mergeCell ref="N57:N58"/>
    <mergeCell ref="O57:P57"/>
    <mergeCell ref="Q57:R57"/>
    <mergeCell ref="A76:K77"/>
    <mergeCell ref="A99:G100"/>
    <mergeCell ref="B57:C57"/>
    <mergeCell ref="D57:E57"/>
    <mergeCell ref="F57:G57"/>
    <mergeCell ref="H57:I57"/>
    <mergeCell ref="J57:K57"/>
    <mergeCell ref="A57:A58"/>
    <mergeCell ref="S57:T57"/>
    <mergeCell ref="U57:V57"/>
    <mergeCell ref="W57:X57"/>
    <mergeCell ref="N56:X56"/>
    <mergeCell ref="A80:G80"/>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6"/>
  <sheetViews>
    <sheetView workbookViewId="0">
      <selection activeCell="J38" sqref="J38"/>
    </sheetView>
  </sheetViews>
  <sheetFormatPr defaultColWidth="8.85546875" defaultRowHeight="15" x14ac:dyDescent="0.25"/>
  <cols>
    <col min="1" max="4" width="8.85546875" style="61"/>
    <col min="5" max="7" width="11.5703125" style="61" bestFit="1" customWidth="1"/>
    <col min="8" max="9" width="8.85546875" style="61"/>
    <col min="10" max="10" width="11.5703125" style="61" bestFit="1" customWidth="1"/>
    <col min="11" max="12" width="8.85546875" style="61"/>
    <col min="13" max="13" width="11.5703125" style="61" bestFit="1" customWidth="1"/>
    <col min="14" max="14" width="8.85546875" style="61"/>
    <col min="15" max="15" width="11.5703125" style="61" bestFit="1" customWidth="1"/>
    <col min="16" max="18" width="8.85546875" style="61"/>
    <col min="19" max="19" width="11.5703125" style="61" bestFit="1" customWidth="1"/>
    <col min="20" max="20" width="8.85546875" style="61"/>
    <col min="21" max="21" width="11.5703125" style="61" bestFit="1" customWidth="1"/>
    <col min="22" max="16384" width="8.85546875" style="61"/>
  </cols>
  <sheetData>
    <row r="1" spans="1:38" x14ac:dyDescent="0.25">
      <c r="A1" s="313" t="s">
        <v>459</v>
      </c>
      <c r="B1" s="313"/>
      <c r="C1" s="313"/>
      <c r="D1" s="313"/>
      <c r="E1" s="313"/>
      <c r="F1" s="313"/>
      <c r="G1" s="313"/>
      <c r="H1" s="313"/>
      <c r="I1" s="313"/>
      <c r="J1" s="313"/>
      <c r="K1" s="313"/>
      <c r="L1" s="313"/>
      <c r="M1" s="313"/>
      <c r="N1" s="313"/>
    </row>
    <row r="2" spans="1:38" x14ac:dyDescent="0.25">
      <c r="A2" s="15" t="s">
        <v>301</v>
      </c>
      <c r="B2" s="15" t="s">
        <v>155</v>
      </c>
      <c r="C2" s="313" t="s">
        <v>455</v>
      </c>
      <c r="D2" s="313"/>
      <c r="E2" s="313"/>
      <c r="F2" s="313"/>
      <c r="G2" s="313" t="s">
        <v>78</v>
      </c>
      <c r="H2" s="313"/>
      <c r="I2" s="313"/>
      <c r="J2" s="313"/>
      <c r="K2" s="313" t="s">
        <v>79</v>
      </c>
      <c r="L2" s="313"/>
      <c r="M2" s="313"/>
      <c r="N2" s="313"/>
      <c r="O2" s="314"/>
      <c r="P2" s="314"/>
      <c r="Q2" s="314"/>
      <c r="R2" s="314"/>
      <c r="S2" s="314"/>
      <c r="T2" s="314"/>
      <c r="U2" s="314"/>
      <c r="V2" s="314"/>
      <c r="W2" s="314"/>
      <c r="X2" s="314"/>
      <c r="Y2" s="314"/>
      <c r="Z2" s="314"/>
      <c r="AA2" s="314"/>
      <c r="AB2" s="314"/>
      <c r="AC2" s="314"/>
      <c r="AD2" s="314"/>
      <c r="AE2" s="314"/>
      <c r="AF2" s="314"/>
      <c r="AG2" s="314"/>
      <c r="AH2" s="314"/>
      <c r="AI2" s="314"/>
      <c r="AJ2" s="314"/>
      <c r="AK2" s="314"/>
      <c r="AL2" s="314"/>
    </row>
    <row r="3" spans="1:38" s="15" customFormat="1" ht="30" x14ac:dyDescent="0.25">
      <c r="C3" s="15" t="s">
        <v>95</v>
      </c>
      <c r="D3" s="15" t="s">
        <v>456</v>
      </c>
      <c r="E3" s="15" t="s">
        <v>457</v>
      </c>
      <c r="F3" s="15" t="s">
        <v>458</v>
      </c>
      <c r="G3" s="15" t="s">
        <v>95</v>
      </c>
      <c r="H3" s="15" t="s">
        <v>456</v>
      </c>
      <c r="I3" s="15" t="s">
        <v>457</v>
      </c>
      <c r="J3" s="15" t="s">
        <v>458</v>
      </c>
      <c r="K3" s="15" t="s">
        <v>95</v>
      </c>
      <c r="L3" s="15" t="s">
        <v>456</v>
      </c>
      <c r="M3" s="15" t="s">
        <v>457</v>
      </c>
      <c r="N3" s="15" t="s">
        <v>458</v>
      </c>
      <c r="S3" s="15" t="s">
        <v>95</v>
      </c>
      <c r="T3" s="15" t="s">
        <v>456</v>
      </c>
      <c r="W3" s="15" t="s">
        <v>95</v>
      </c>
      <c r="X3" s="15" t="s">
        <v>456</v>
      </c>
      <c r="AA3" s="15" t="s">
        <v>95</v>
      </c>
      <c r="AB3" s="15" t="s">
        <v>456</v>
      </c>
    </row>
    <row r="4" spans="1:38" s="128" customFormat="1" ht="30" x14ac:dyDescent="0.25">
      <c r="A4" s="127" t="s">
        <v>87</v>
      </c>
      <c r="B4" s="127" t="s">
        <v>95</v>
      </c>
      <c r="C4" s="128">
        <v>1674117</v>
      </c>
      <c r="D4" s="128">
        <v>97592</v>
      </c>
      <c r="E4" s="128">
        <v>810290</v>
      </c>
      <c r="F4" s="128">
        <v>46262</v>
      </c>
      <c r="G4" s="128">
        <v>822145</v>
      </c>
      <c r="H4" s="128">
        <v>59388</v>
      </c>
      <c r="I4" s="128">
        <v>397224</v>
      </c>
      <c r="J4" s="128">
        <v>28129</v>
      </c>
      <c r="K4" s="128">
        <v>851972</v>
      </c>
      <c r="L4" s="128">
        <v>38204</v>
      </c>
      <c r="M4" s="128">
        <v>413066</v>
      </c>
      <c r="N4" s="128">
        <v>18133</v>
      </c>
      <c r="Q4" s="127" t="s">
        <v>87</v>
      </c>
      <c r="R4" s="127" t="s">
        <v>95</v>
      </c>
      <c r="S4" s="128">
        <v>1674117</v>
      </c>
      <c r="T4" s="128">
        <v>97592</v>
      </c>
      <c r="U4" s="129">
        <f>SUM(T4/S4)</f>
        <v>5.829461142799458E-2</v>
      </c>
      <c r="W4" s="128">
        <v>822145</v>
      </c>
      <c r="X4" s="128">
        <v>59388</v>
      </c>
      <c r="Y4" s="129">
        <f>SUM(X4/W4)</f>
        <v>7.2235432922416368E-2</v>
      </c>
      <c r="AA4" s="128">
        <v>851972</v>
      </c>
      <c r="AB4" s="128">
        <v>38204</v>
      </c>
      <c r="AC4" s="129">
        <f>SUM(AB4/AA4)</f>
        <v>4.4841849262651827E-2</v>
      </c>
    </row>
    <row r="5" spans="1:38" x14ac:dyDescent="0.25">
      <c r="A5" s="15"/>
      <c r="B5" s="15" t="s">
        <v>75</v>
      </c>
      <c r="C5" s="61">
        <v>839159</v>
      </c>
      <c r="D5" s="61">
        <v>33518</v>
      </c>
      <c r="E5" s="61">
        <v>407379</v>
      </c>
      <c r="F5" s="61">
        <v>15557</v>
      </c>
      <c r="G5" s="61">
        <v>404259</v>
      </c>
      <c r="H5" s="61">
        <v>20294</v>
      </c>
      <c r="I5" s="61">
        <v>195913</v>
      </c>
      <c r="J5" s="61">
        <v>9461</v>
      </c>
      <c r="K5" s="61">
        <v>434900</v>
      </c>
      <c r="L5" s="61">
        <v>13224</v>
      </c>
      <c r="M5" s="61">
        <v>211466</v>
      </c>
      <c r="N5" s="61">
        <v>6096</v>
      </c>
      <c r="Q5" s="15"/>
      <c r="R5" s="15" t="s">
        <v>75</v>
      </c>
      <c r="S5" s="61">
        <v>839159</v>
      </c>
      <c r="T5" s="61">
        <v>33518</v>
      </c>
      <c r="U5" s="126">
        <f t="shared" ref="U5:U18" si="0">SUM(T5/S5)</f>
        <v>3.9942370873696162E-2</v>
      </c>
      <c r="W5" s="61">
        <v>404259</v>
      </c>
      <c r="X5" s="61">
        <v>20294</v>
      </c>
      <c r="Y5" s="126">
        <f t="shared" ref="Y5:Y18" si="1">SUM(X5/W5)</f>
        <v>5.02004902797464E-2</v>
      </c>
      <c r="AA5" s="61">
        <v>434900</v>
      </c>
      <c r="AB5" s="61">
        <v>13224</v>
      </c>
      <c r="AC5" s="126">
        <f t="shared" ref="AC5:AC18" si="2">SUM(AB5/AA5)</f>
        <v>3.040699011266958E-2</v>
      </c>
    </row>
    <row r="6" spans="1:38" x14ac:dyDescent="0.25">
      <c r="A6" s="15"/>
      <c r="B6" s="15" t="s">
        <v>76</v>
      </c>
      <c r="C6" s="61">
        <v>834958</v>
      </c>
      <c r="D6" s="61">
        <v>64074</v>
      </c>
      <c r="E6" s="61">
        <v>402911</v>
      </c>
      <c r="F6" s="61">
        <v>30705</v>
      </c>
      <c r="G6" s="61">
        <v>417886</v>
      </c>
      <c r="H6" s="61">
        <v>39094</v>
      </c>
      <c r="I6" s="61">
        <v>201311</v>
      </c>
      <c r="J6" s="61">
        <v>18668</v>
      </c>
      <c r="K6" s="61">
        <v>417072</v>
      </c>
      <c r="L6" s="61">
        <v>24980</v>
      </c>
      <c r="M6" s="61">
        <v>201600</v>
      </c>
      <c r="N6" s="61">
        <v>12037</v>
      </c>
      <c r="Q6" s="15"/>
      <c r="R6" s="15" t="s">
        <v>76</v>
      </c>
      <c r="S6" s="61">
        <v>834958</v>
      </c>
      <c r="T6" s="61">
        <v>64074</v>
      </c>
      <c r="U6" s="126">
        <f t="shared" si="0"/>
        <v>7.6739189276586364E-2</v>
      </c>
      <c r="W6" s="61">
        <v>417886</v>
      </c>
      <c r="X6" s="61">
        <v>39094</v>
      </c>
      <c r="Y6" s="126">
        <f t="shared" si="1"/>
        <v>9.3551829924907751E-2</v>
      </c>
      <c r="AA6" s="61">
        <v>417072</v>
      </c>
      <c r="AB6" s="61">
        <v>24980</v>
      </c>
      <c r="AC6" s="126">
        <f t="shared" si="2"/>
        <v>5.9893735374227951E-2</v>
      </c>
    </row>
    <row r="7" spans="1:38" s="128" customFormat="1" ht="30" x14ac:dyDescent="0.25">
      <c r="A7" s="127" t="s">
        <v>90</v>
      </c>
      <c r="B7" s="127" t="s">
        <v>95</v>
      </c>
      <c r="C7" s="128">
        <v>1725258</v>
      </c>
      <c r="D7" s="128">
        <v>103988</v>
      </c>
      <c r="E7" s="128">
        <v>834609</v>
      </c>
      <c r="F7" s="128">
        <v>49611</v>
      </c>
      <c r="G7" s="128">
        <v>935362</v>
      </c>
      <c r="H7" s="128">
        <v>63248</v>
      </c>
      <c r="I7" s="128">
        <v>452316</v>
      </c>
      <c r="J7" s="128">
        <v>30353</v>
      </c>
      <c r="K7" s="128">
        <v>789896</v>
      </c>
      <c r="L7" s="128">
        <v>40740</v>
      </c>
      <c r="M7" s="128">
        <v>382293</v>
      </c>
      <c r="N7" s="128">
        <v>19258</v>
      </c>
      <c r="Q7" s="127" t="s">
        <v>90</v>
      </c>
      <c r="R7" s="127" t="s">
        <v>95</v>
      </c>
      <c r="S7" s="128">
        <v>1725258</v>
      </c>
      <c r="T7" s="128">
        <v>103988</v>
      </c>
      <c r="U7" s="129">
        <f t="shared" si="0"/>
        <v>6.027388367420989E-2</v>
      </c>
      <c r="W7" s="128">
        <v>935362</v>
      </c>
      <c r="X7" s="128">
        <v>63248</v>
      </c>
      <c r="Y7" s="129">
        <f t="shared" si="1"/>
        <v>6.7618740124144455E-2</v>
      </c>
      <c r="AA7" s="128">
        <v>789896</v>
      </c>
      <c r="AB7" s="128">
        <v>40740</v>
      </c>
      <c r="AC7" s="129">
        <f t="shared" si="2"/>
        <v>5.1576410059045751E-2</v>
      </c>
    </row>
    <row r="8" spans="1:38" x14ac:dyDescent="0.25">
      <c r="A8" s="15"/>
      <c r="B8" s="15" t="s">
        <v>75</v>
      </c>
      <c r="C8" s="61">
        <v>897992</v>
      </c>
      <c r="D8" s="61">
        <v>36722</v>
      </c>
      <c r="E8" s="61">
        <v>435668</v>
      </c>
      <c r="F8" s="61">
        <v>17305</v>
      </c>
      <c r="G8" s="61">
        <v>494603</v>
      </c>
      <c r="H8" s="61">
        <v>22213</v>
      </c>
      <c r="I8" s="61">
        <v>239858</v>
      </c>
      <c r="J8" s="61">
        <v>10574</v>
      </c>
      <c r="K8" s="61">
        <v>403389</v>
      </c>
      <c r="L8" s="61">
        <v>14509</v>
      </c>
      <c r="M8" s="61">
        <v>195810</v>
      </c>
      <c r="N8" s="61">
        <v>6731</v>
      </c>
      <c r="Q8" s="15"/>
      <c r="R8" s="15" t="s">
        <v>75</v>
      </c>
      <c r="S8" s="61">
        <v>897992</v>
      </c>
      <c r="T8" s="61">
        <v>36722</v>
      </c>
      <c r="U8" s="126">
        <f t="shared" si="0"/>
        <v>4.0893460075368156E-2</v>
      </c>
      <c r="W8" s="61">
        <v>494603</v>
      </c>
      <c r="X8" s="61">
        <v>22213</v>
      </c>
      <c r="Y8" s="126">
        <f t="shared" si="1"/>
        <v>4.4910766817022947E-2</v>
      </c>
      <c r="AA8" s="61">
        <v>403389</v>
      </c>
      <c r="AB8" s="61">
        <v>14509</v>
      </c>
      <c r="AC8" s="126">
        <f t="shared" si="2"/>
        <v>3.5967763126907276E-2</v>
      </c>
    </row>
    <row r="9" spans="1:38" x14ac:dyDescent="0.25">
      <c r="A9" s="15"/>
      <c r="B9" s="15" t="s">
        <v>76</v>
      </c>
      <c r="C9" s="61">
        <v>827266</v>
      </c>
      <c r="D9" s="61">
        <v>67266</v>
      </c>
      <c r="E9" s="61">
        <v>398941</v>
      </c>
      <c r="F9" s="61">
        <v>32306</v>
      </c>
      <c r="G9" s="61">
        <v>440759</v>
      </c>
      <c r="H9" s="61">
        <v>41035</v>
      </c>
      <c r="I9" s="61">
        <v>212458</v>
      </c>
      <c r="J9" s="61">
        <v>19779</v>
      </c>
      <c r="K9" s="61">
        <v>386507</v>
      </c>
      <c r="L9" s="61">
        <v>26231</v>
      </c>
      <c r="M9" s="61">
        <v>186483</v>
      </c>
      <c r="N9" s="61">
        <v>12527</v>
      </c>
      <c r="Q9" s="15"/>
      <c r="R9" s="15" t="s">
        <v>76</v>
      </c>
      <c r="S9" s="61">
        <v>827266</v>
      </c>
      <c r="T9" s="61">
        <v>67266</v>
      </c>
      <c r="U9" s="126">
        <f t="shared" si="0"/>
        <v>8.1311210662592198E-2</v>
      </c>
      <c r="W9" s="61">
        <v>440759</v>
      </c>
      <c r="X9" s="61">
        <v>41035</v>
      </c>
      <c r="Y9" s="126">
        <f t="shared" si="1"/>
        <v>9.3100764817054218E-2</v>
      </c>
      <c r="AA9" s="61">
        <v>386507</v>
      </c>
      <c r="AB9" s="61">
        <v>26231</v>
      </c>
      <c r="AC9" s="126">
        <f t="shared" si="2"/>
        <v>6.7866817418571979E-2</v>
      </c>
    </row>
    <row r="10" spans="1:38" s="128" customFormat="1" ht="30" x14ac:dyDescent="0.25">
      <c r="A10" s="127" t="s">
        <v>91</v>
      </c>
      <c r="B10" s="127" t="s">
        <v>95</v>
      </c>
      <c r="C10" s="128">
        <v>1712699</v>
      </c>
      <c r="D10" s="128">
        <v>108703</v>
      </c>
      <c r="E10" s="128">
        <v>827256</v>
      </c>
      <c r="F10" s="128">
        <v>51632</v>
      </c>
      <c r="G10" s="128">
        <v>938593</v>
      </c>
      <c r="H10" s="128">
        <v>65709</v>
      </c>
      <c r="I10" s="128">
        <v>453818</v>
      </c>
      <c r="J10" s="128">
        <v>31547</v>
      </c>
      <c r="K10" s="128">
        <v>774106</v>
      </c>
      <c r="L10" s="128">
        <v>42994</v>
      </c>
      <c r="M10" s="128">
        <v>373438</v>
      </c>
      <c r="N10" s="128">
        <v>20085</v>
      </c>
      <c r="Q10" s="127" t="s">
        <v>91</v>
      </c>
      <c r="R10" s="127" t="s">
        <v>95</v>
      </c>
      <c r="S10" s="128">
        <v>1712699</v>
      </c>
      <c r="T10" s="128">
        <v>108703</v>
      </c>
      <c r="U10" s="129">
        <f t="shared" si="0"/>
        <v>6.3468829023663825E-2</v>
      </c>
      <c r="W10" s="128">
        <v>938593</v>
      </c>
      <c r="X10" s="128">
        <v>65709</v>
      </c>
      <c r="Y10" s="129">
        <f t="shared" si="1"/>
        <v>7.0007980029682726E-2</v>
      </c>
      <c r="AA10" s="128">
        <v>774106</v>
      </c>
      <c r="AB10" s="128">
        <v>42994</v>
      </c>
      <c r="AC10" s="129">
        <f t="shared" si="2"/>
        <v>5.5540197337315564E-2</v>
      </c>
    </row>
    <row r="11" spans="1:38" x14ac:dyDescent="0.25">
      <c r="B11" s="15" t="s">
        <v>75</v>
      </c>
      <c r="C11" s="61">
        <v>906036</v>
      </c>
      <c r="D11" s="61">
        <v>37576</v>
      </c>
      <c r="E11" s="61">
        <v>438866</v>
      </c>
      <c r="F11" s="61">
        <v>17590</v>
      </c>
      <c r="G11" s="61">
        <v>507122</v>
      </c>
      <c r="H11" s="61">
        <v>22670</v>
      </c>
      <c r="I11" s="61">
        <v>245691</v>
      </c>
      <c r="J11" s="61">
        <v>10750</v>
      </c>
      <c r="K11" s="61">
        <v>398914</v>
      </c>
      <c r="L11" s="61">
        <v>14906</v>
      </c>
      <c r="M11" s="61">
        <v>193175</v>
      </c>
      <c r="N11" s="61">
        <v>6840</v>
      </c>
      <c r="R11" s="15" t="s">
        <v>75</v>
      </c>
      <c r="S11" s="61">
        <v>906036</v>
      </c>
      <c r="T11" s="61">
        <v>37576</v>
      </c>
      <c r="U11" s="126">
        <f t="shared" si="0"/>
        <v>4.1472965754120149E-2</v>
      </c>
      <c r="W11" s="61">
        <v>507122</v>
      </c>
      <c r="X11" s="61">
        <v>22670</v>
      </c>
      <c r="Y11" s="126">
        <f t="shared" si="1"/>
        <v>4.470324695043796E-2</v>
      </c>
      <c r="AA11" s="61">
        <v>398914</v>
      </c>
      <c r="AB11" s="61">
        <v>14906</v>
      </c>
      <c r="AC11" s="126">
        <f t="shared" si="2"/>
        <v>3.7366449911509746E-2</v>
      </c>
    </row>
    <row r="12" spans="1:38" x14ac:dyDescent="0.25">
      <c r="B12" s="15" t="s">
        <v>76</v>
      </c>
      <c r="C12" s="61">
        <v>806663</v>
      </c>
      <c r="D12" s="61">
        <v>71127</v>
      </c>
      <c r="E12" s="61">
        <v>388390</v>
      </c>
      <c r="F12" s="61">
        <v>34042</v>
      </c>
      <c r="G12" s="61">
        <v>431471</v>
      </c>
      <c r="H12" s="61">
        <v>43039</v>
      </c>
      <c r="I12" s="61">
        <v>208127</v>
      </c>
      <c r="J12" s="61">
        <v>20797</v>
      </c>
      <c r="K12" s="61">
        <v>375192</v>
      </c>
      <c r="L12" s="61">
        <v>28088</v>
      </c>
      <c r="M12" s="61">
        <v>180263</v>
      </c>
      <c r="N12" s="61">
        <v>13245</v>
      </c>
      <c r="R12" s="15" t="s">
        <v>76</v>
      </c>
      <c r="S12" s="61">
        <v>806663</v>
      </c>
      <c r="T12" s="61">
        <v>71127</v>
      </c>
      <c r="U12" s="126">
        <f t="shared" si="0"/>
        <v>8.8174367734729378E-2</v>
      </c>
      <c r="W12" s="61">
        <v>431471</v>
      </c>
      <c r="X12" s="61">
        <v>43039</v>
      </c>
      <c r="Y12" s="126">
        <f t="shared" si="1"/>
        <v>9.9749461725121738E-2</v>
      </c>
      <c r="AA12" s="61">
        <v>375192</v>
      </c>
      <c r="AB12" s="61">
        <v>28088</v>
      </c>
      <c r="AC12" s="126">
        <f t="shared" si="2"/>
        <v>7.4863003475553844E-2</v>
      </c>
    </row>
    <row r="13" spans="1:38" s="128" customFormat="1" ht="30" x14ac:dyDescent="0.25">
      <c r="A13" s="127" t="s">
        <v>94</v>
      </c>
      <c r="B13" s="127" t="s">
        <v>95</v>
      </c>
      <c r="C13" s="128">
        <v>1660369</v>
      </c>
      <c r="D13" s="128">
        <v>106486</v>
      </c>
      <c r="E13" s="128">
        <v>803332</v>
      </c>
      <c r="F13" s="128">
        <v>50801</v>
      </c>
      <c r="Q13" s="127" t="s">
        <v>94</v>
      </c>
      <c r="R13" s="127" t="s">
        <v>95</v>
      </c>
      <c r="S13" s="128">
        <v>1660369</v>
      </c>
      <c r="T13" s="128">
        <v>106486</v>
      </c>
      <c r="U13" s="129">
        <f t="shared" si="0"/>
        <v>6.4133936492430293E-2</v>
      </c>
      <c r="Y13" s="129" t="e">
        <f t="shared" si="1"/>
        <v>#DIV/0!</v>
      </c>
      <c r="AC13" s="129" t="e">
        <f t="shared" si="2"/>
        <v>#DIV/0!</v>
      </c>
    </row>
    <row r="14" spans="1:38" x14ac:dyDescent="0.25">
      <c r="A14" s="15"/>
      <c r="B14" s="15" t="s">
        <v>75</v>
      </c>
      <c r="C14" s="61">
        <v>921439</v>
      </c>
      <c r="D14" s="61">
        <v>36097</v>
      </c>
      <c r="E14" s="61">
        <v>447205</v>
      </c>
      <c r="F14" s="61">
        <v>16810</v>
      </c>
      <c r="Q14" s="15"/>
      <c r="R14" s="15" t="s">
        <v>75</v>
      </c>
      <c r="S14" s="61">
        <v>921439</v>
      </c>
      <c r="T14" s="61">
        <v>36097</v>
      </c>
      <c r="U14" s="126">
        <f t="shared" si="0"/>
        <v>3.917459538830026E-2</v>
      </c>
      <c r="Y14" s="126" t="e">
        <f t="shared" si="1"/>
        <v>#DIV/0!</v>
      </c>
      <c r="AC14" s="126" t="e">
        <f t="shared" si="2"/>
        <v>#DIV/0!</v>
      </c>
    </row>
    <row r="15" spans="1:38" x14ac:dyDescent="0.25">
      <c r="A15" s="15"/>
      <c r="B15" s="15" t="s">
        <v>76</v>
      </c>
      <c r="C15" s="61">
        <v>738930</v>
      </c>
      <c r="D15" s="61">
        <v>70389</v>
      </c>
      <c r="E15" s="61">
        <v>356127</v>
      </c>
      <c r="F15" s="61">
        <v>33991</v>
      </c>
      <c r="Q15" s="15"/>
      <c r="R15" s="15" t="s">
        <v>76</v>
      </c>
      <c r="S15" s="61">
        <v>738930</v>
      </c>
      <c r="T15" s="61">
        <v>70389</v>
      </c>
      <c r="U15" s="126">
        <f t="shared" si="0"/>
        <v>9.5258008201047462E-2</v>
      </c>
      <c r="Y15" s="126" t="e">
        <f t="shared" si="1"/>
        <v>#DIV/0!</v>
      </c>
      <c r="AC15" s="126" t="e">
        <f t="shared" si="2"/>
        <v>#DIV/0!</v>
      </c>
    </row>
    <row r="16" spans="1:38" s="128" customFormat="1" ht="30" x14ac:dyDescent="0.25">
      <c r="A16" s="127" t="s">
        <v>97</v>
      </c>
      <c r="B16" s="127" t="s">
        <v>95</v>
      </c>
      <c r="C16" s="128">
        <v>1636473</v>
      </c>
      <c r="D16" s="128">
        <v>105632</v>
      </c>
      <c r="E16" s="128">
        <v>791525</v>
      </c>
      <c r="F16" s="128">
        <v>50368</v>
      </c>
      <c r="G16" s="128">
        <v>924234</v>
      </c>
      <c r="H16" s="128">
        <v>67323</v>
      </c>
      <c r="I16" s="128">
        <v>447890</v>
      </c>
      <c r="J16" s="128">
        <v>32100</v>
      </c>
      <c r="K16" s="128">
        <v>712239</v>
      </c>
      <c r="L16" s="128">
        <v>38309</v>
      </c>
      <c r="M16" s="128">
        <v>343635</v>
      </c>
      <c r="N16" s="128">
        <v>18268</v>
      </c>
      <c r="Q16" s="127" t="s">
        <v>97</v>
      </c>
      <c r="R16" s="127" t="s">
        <v>95</v>
      </c>
      <c r="S16" s="128">
        <v>1636473</v>
      </c>
      <c r="T16" s="128">
        <v>105632</v>
      </c>
      <c r="U16" s="129">
        <f t="shared" si="0"/>
        <v>6.4548574892466903E-2</v>
      </c>
      <c r="W16" s="128">
        <v>924234</v>
      </c>
      <c r="X16" s="128">
        <v>67323</v>
      </c>
      <c r="Y16" s="129">
        <f t="shared" si="1"/>
        <v>7.2841942624919664E-2</v>
      </c>
      <c r="AA16" s="128">
        <v>712239</v>
      </c>
      <c r="AB16" s="128">
        <v>38309</v>
      </c>
      <c r="AC16" s="129">
        <f t="shared" si="2"/>
        <v>5.3786720468831387E-2</v>
      </c>
    </row>
    <row r="17" spans="1:29" x14ac:dyDescent="0.25">
      <c r="B17" s="15" t="s">
        <v>75</v>
      </c>
      <c r="C17" s="61">
        <v>921600</v>
      </c>
      <c r="D17" s="61">
        <v>35932</v>
      </c>
      <c r="E17" s="61">
        <v>447030</v>
      </c>
      <c r="F17" s="61">
        <v>16627</v>
      </c>
      <c r="G17" s="61">
        <v>520264</v>
      </c>
      <c r="H17" s="61">
        <v>22642</v>
      </c>
      <c r="I17" s="61">
        <v>252478</v>
      </c>
      <c r="J17" s="61">
        <v>10570</v>
      </c>
      <c r="K17" s="61">
        <v>401336</v>
      </c>
      <c r="L17" s="61">
        <v>13290</v>
      </c>
      <c r="M17" s="61">
        <v>194552</v>
      </c>
      <c r="N17" s="61">
        <v>6057</v>
      </c>
      <c r="R17" s="15" t="s">
        <v>75</v>
      </c>
      <c r="S17" s="61">
        <v>921600</v>
      </c>
      <c r="T17" s="61">
        <v>35932</v>
      </c>
      <c r="U17" s="126">
        <f t="shared" si="0"/>
        <v>3.898871527777778E-2</v>
      </c>
      <c r="W17" s="61">
        <v>520264</v>
      </c>
      <c r="X17" s="61">
        <v>22642</v>
      </c>
      <c r="Y17" s="126">
        <f t="shared" si="1"/>
        <v>4.3520212815032371E-2</v>
      </c>
      <c r="AA17" s="61">
        <v>401336</v>
      </c>
      <c r="AB17" s="61">
        <v>13290</v>
      </c>
      <c r="AC17" s="126">
        <f t="shared" si="2"/>
        <v>3.3114397910977339E-2</v>
      </c>
    </row>
    <row r="18" spans="1:29" x14ac:dyDescent="0.25">
      <c r="B18" s="15" t="s">
        <v>76</v>
      </c>
      <c r="C18" s="61">
        <v>714873</v>
      </c>
      <c r="D18" s="61">
        <v>69700</v>
      </c>
      <c r="E18" s="61">
        <v>344495</v>
      </c>
      <c r="F18" s="61">
        <v>33741</v>
      </c>
      <c r="G18" s="61">
        <v>403970</v>
      </c>
      <c r="H18" s="61">
        <v>44681</v>
      </c>
      <c r="I18" s="61">
        <v>195412</v>
      </c>
      <c r="J18" s="61">
        <v>21530</v>
      </c>
      <c r="K18" s="61">
        <v>310903</v>
      </c>
      <c r="L18" s="61">
        <v>25019</v>
      </c>
      <c r="M18" s="61">
        <v>149083</v>
      </c>
      <c r="N18" s="61">
        <v>12211</v>
      </c>
      <c r="R18" s="15" t="s">
        <v>76</v>
      </c>
      <c r="S18" s="61">
        <v>714873</v>
      </c>
      <c r="T18" s="61">
        <v>69700</v>
      </c>
      <c r="U18" s="126">
        <f t="shared" si="0"/>
        <v>9.7499835635140794E-2</v>
      </c>
      <c r="W18" s="61">
        <v>403970</v>
      </c>
      <c r="X18" s="61">
        <v>44681</v>
      </c>
      <c r="Y18" s="126">
        <f t="shared" si="1"/>
        <v>0.11060474787731762</v>
      </c>
      <c r="AA18" s="61">
        <v>310903</v>
      </c>
      <c r="AB18" s="61">
        <v>25019</v>
      </c>
      <c r="AC18" s="126">
        <f t="shared" si="2"/>
        <v>8.0472044335371487E-2</v>
      </c>
    </row>
    <row r="20" spans="1:29" x14ac:dyDescent="0.25">
      <c r="E20" s="126">
        <f>SUM(E4/C4)</f>
        <v>0.48401037681356801</v>
      </c>
      <c r="F20" s="126">
        <f>SUM(F4/D4)</f>
        <v>0.47403475694729075</v>
      </c>
      <c r="I20" s="126">
        <f>SUM(I4/G4)</f>
        <v>0.48315564772637432</v>
      </c>
      <c r="J20" s="126">
        <f>SUM(J4/H4)</f>
        <v>0.47364787499158079</v>
      </c>
      <c r="M20" s="126">
        <f>SUM(M4/K4)</f>
        <v>0.48483518237688561</v>
      </c>
      <c r="N20" s="126">
        <f>SUM(N4/L4)</f>
        <v>0.47463616375248663</v>
      </c>
      <c r="S20" s="126">
        <f>SUM(S6/S4)</f>
        <v>0.49874530872095557</v>
      </c>
      <c r="T20" s="126">
        <f>SUM(T6/T4)</f>
        <v>0.6565497171899336</v>
      </c>
      <c r="W20" s="126">
        <f>SUM(W6/W4)</f>
        <v>0.50828746753918108</v>
      </c>
      <c r="X20" s="126">
        <f>SUM(X6/X4)</f>
        <v>0.65828113423587253</v>
      </c>
      <c r="AA20" s="126">
        <f>SUM(AA6/AA4)</f>
        <v>0.4895372148380463</v>
      </c>
      <c r="AB20" s="126">
        <f>SUM(AB6/AB4)</f>
        <v>0.65385823473981786</v>
      </c>
    </row>
    <row r="21" spans="1:29" x14ac:dyDescent="0.25">
      <c r="E21" s="126">
        <f>SUM(E16/C16)</f>
        <v>0.48367739644955948</v>
      </c>
      <c r="F21" s="126">
        <f>SUM(F16/D16)</f>
        <v>0.47682520448348986</v>
      </c>
      <c r="I21" s="126">
        <f>SUM(I16/G16)</f>
        <v>0.4846067121529829</v>
      </c>
      <c r="J21" s="126">
        <f>SUM(J16/H16)</f>
        <v>0.47680584644178065</v>
      </c>
      <c r="M21" s="126">
        <f>SUM(M16/K16)</f>
        <v>0.48247147376091454</v>
      </c>
      <c r="N21" s="126">
        <f>SUM(N16/L16)</f>
        <v>0.47685922368111933</v>
      </c>
      <c r="S21" s="126">
        <f>SUM(S18/S16)</f>
        <v>0.43683763801785913</v>
      </c>
      <c r="T21" s="126">
        <f>SUM(T18/T16)</f>
        <v>0.65983792790063622</v>
      </c>
      <c r="W21" s="126">
        <f>SUM(W18/W16)</f>
        <v>0.43708627901592023</v>
      </c>
      <c r="X21" s="126">
        <f>SUM(X18/X16)</f>
        <v>0.66368105996464799</v>
      </c>
      <c r="AA21" s="126">
        <f>SUM(AA18/AA16)</f>
        <v>0.43651499005249644</v>
      </c>
      <c r="AB21" s="126">
        <f>SUM(AB18/AB16)</f>
        <v>0.65308413166618806</v>
      </c>
    </row>
    <row r="22" spans="1:29" x14ac:dyDescent="0.25">
      <c r="A22" s="313" t="s">
        <v>460</v>
      </c>
      <c r="B22" s="313"/>
      <c r="C22" s="313"/>
      <c r="D22" s="313"/>
      <c r="E22" s="313"/>
      <c r="F22" s="313"/>
      <c r="G22" s="313"/>
      <c r="H22" s="313"/>
      <c r="I22" s="313"/>
      <c r="J22" s="313"/>
      <c r="K22" s="313"/>
      <c r="L22" s="313"/>
      <c r="M22" s="313"/>
      <c r="N22" s="313"/>
    </row>
    <row r="23" spans="1:29" x14ac:dyDescent="0.25">
      <c r="A23" s="15" t="s">
        <v>301</v>
      </c>
      <c r="B23" s="15" t="s">
        <v>155</v>
      </c>
      <c r="C23" s="313" t="s">
        <v>455</v>
      </c>
      <c r="D23" s="313"/>
      <c r="E23" s="313"/>
      <c r="F23" s="313"/>
      <c r="G23" s="313" t="s">
        <v>206</v>
      </c>
      <c r="H23" s="313"/>
      <c r="I23" s="313"/>
      <c r="J23" s="313"/>
      <c r="K23" s="313" t="s">
        <v>209</v>
      </c>
      <c r="L23" s="313"/>
      <c r="M23" s="313"/>
      <c r="N23" s="313"/>
      <c r="O23" s="313" t="s">
        <v>213</v>
      </c>
      <c r="P23" s="313"/>
      <c r="Q23" s="313"/>
      <c r="R23" s="313"/>
    </row>
    <row r="24" spans="1:29" ht="30" x14ac:dyDescent="0.25">
      <c r="A24" s="15"/>
      <c r="B24" s="15"/>
      <c r="C24" s="15" t="s">
        <v>95</v>
      </c>
      <c r="D24" s="15" t="s">
        <v>456</v>
      </c>
      <c r="E24" s="15" t="s">
        <v>457</v>
      </c>
      <c r="F24" s="15" t="s">
        <v>458</v>
      </c>
      <c r="G24" s="15" t="s">
        <v>95</v>
      </c>
      <c r="H24" s="15" t="s">
        <v>456</v>
      </c>
      <c r="I24" s="15" t="s">
        <v>457</v>
      </c>
      <c r="J24" s="15" t="s">
        <v>458</v>
      </c>
      <c r="K24" s="15" t="s">
        <v>95</v>
      </c>
      <c r="L24" s="15" t="s">
        <v>456</v>
      </c>
      <c r="M24" s="15" t="s">
        <v>457</v>
      </c>
      <c r="N24" s="15" t="s">
        <v>458</v>
      </c>
      <c r="O24" s="15" t="s">
        <v>95</v>
      </c>
      <c r="P24" s="15" t="s">
        <v>456</v>
      </c>
      <c r="Q24" s="15" t="s">
        <v>457</v>
      </c>
      <c r="R24" s="15" t="s">
        <v>458</v>
      </c>
      <c r="U24" s="15"/>
      <c r="V24" s="15"/>
      <c r="W24" s="15" t="s">
        <v>95</v>
      </c>
      <c r="X24" s="15" t="s">
        <v>456</v>
      </c>
    </row>
    <row r="25" spans="1:29" ht="30" x14ac:dyDescent="0.25">
      <c r="A25" s="15" t="s">
        <v>89</v>
      </c>
      <c r="B25" s="15" t="s">
        <v>95</v>
      </c>
      <c r="C25" s="61">
        <v>829517</v>
      </c>
      <c r="D25" s="61">
        <v>7657</v>
      </c>
      <c r="G25" s="61">
        <v>339031</v>
      </c>
      <c r="H25" s="61">
        <v>2073</v>
      </c>
      <c r="K25" s="61">
        <v>441589</v>
      </c>
      <c r="L25" s="61">
        <v>5315</v>
      </c>
      <c r="O25" s="61">
        <v>48897</v>
      </c>
      <c r="P25" s="61">
        <v>269</v>
      </c>
      <c r="U25" s="15" t="s">
        <v>89</v>
      </c>
      <c r="V25" s="15" t="s">
        <v>95</v>
      </c>
      <c r="W25" s="61">
        <v>829517</v>
      </c>
      <c r="X25" s="61">
        <v>7657</v>
      </c>
      <c r="Y25" s="126">
        <f t="shared" ref="Y25:Y36" si="3">SUM(X25/W25)</f>
        <v>9.230672789104985E-3</v>
      </c>
    </row>
    <row r="26" spans="1:29" x14ac:dyDescent="0.25">
      <c r="A26" s="15"/>
      <c r="B26" s="15" t="s">
        <v>75</v>
      </c>
      <c r="C26" s="61">
        <v>761641</v>
      </c>
      <c r="D26" s="61">
        <v>6920</v>
      </c>
      <c r="G26" s="61">
        <v>320189</v>
      </c>
      <c r="H26" s="61">
        <v>1980</v>
      </c>
      <c r="K26" s="61">
        <v>393554</v>
      </c>
      <c r="L26" s="61">
        <v>4672</v>
      </c>
      <c r="O26" s="61">
        <v>47898</v>
      </c>
      <c r="P26" s="61">
        <v>268</v>
      </c>
      <c r="U26" s="15"/>
      <c r="V26" s="15" t="s">
        <v>75</v>
      </c>
      <c r="W26" s="61">
        <v>761641</v>
      </c>
      <c r="X26" s="61">
        <v>6920</v>
      </c>
      <c r="Y26" s="126">
        <f t="shared" si="3"/>
        <v>9.0856453368450482E-3</v>
      </c>
    </row>
    <row r="27" spans="1:29" x14ac:dyDescent="0.25">
      <c r="A27" s="15"/>
      <c r="B27" s="15" t="s">
        <v>76</v>
      </c>
      <c r="C27" s="61">
        <v>67876</v>
      </c>
      <c r="D27" s="61">
        <v>737</v>
      </c>
      <c r="G27" s="61">
        <v>18842</v>
      </c>
      <c r="H27" s="61">
        <v>93</v>
      </c>
      <c r="K27" s="61">
        <f>SUM(K25-K26)</f>
        <v>48035</v>
      </c>
      <c r="L27" s="61">
        <f>SUM(L25-L26)</f>
        <v>643</v>
      </c>
      <c r="O27" s="61">
        <f>SUM(O25-O26)</f>
        <v>999</v>
      </c>
      <c r="P27" s="61">
        <f>SUM(P25-P26)</f>
        <v>1</v>
      </c>
      <c r="U27" s="15"/>
      <c r="V27" s="15" t="s">
        <v>76</v>
      </c>
      <c r="W27" s="61">
        <v>67876</v>
      </c>
      <c r="X27" s="61">
        <v>737</v>
      </c>
      <c r="Y27" s="126">
        <f t="shared" si="3"/>
        <v>1.0858035240733102E-2</v>
      </c>
    </row>
    <row r="28" spans="1:29" ht="30" x14ac:dyDescent="0.25">
      <c r="A28" s="15" t="s">
        <v>90</v>
      </c>
      <c r="B28" s="15" t="s">
        <v>95</v>
      </c>
      <c r="C28" s="61">
        <v>774335</v>
      </c>
      <c r="D28" s="61">
        <v>8104</v>
      </c>
      <c r="G28" s="61">
        <v>342307</v>
      </c>
      <c r="H28" s="61">
        <v>2325</v>
      </c>
      <c r="K28" s="61">
        <v>382788</v>
      </c>
      <c r="L28" s="61">
        <v>5465</v>
      </c>
      <c r="O28" s="61">
        <v>49240</v>
      </c>
      <c r="P28" s="61">
        <v>314</v>
      </c>
      <c r="U28" s="15" t="s">
        <v>90</v>
      </c>
      <c r="V28" s="15" t="s">
        <v>95</v>
      </c>
      <c r="W28" s="61">
        <v>774335</v>
      </c>
      <c r="X28" s="61">
        <v>8104</v>
      </c>
      <c r="Y28" s="126">
        <f t="shared" si="3"/>
        <v>1.0465754486107435E-2</v>
      </c>
    </row>
    <row r="29" spans="1:29" x14ac:dyDescent="0.25">
      <c r="A29" s="15"/>
      <c r="B29" s="15" t="s">
        <v>75</v>
      </c>
      <c r="C29" s="61">
        <v>712842</v>
      </c>
      <c r="D29" s="61">
        <v>7364</v>
      </c>
      <c r="G29" s="61">
        <v>325352</v>
      </c>
      <c r="H29" s="61">
        <v>2192</v>
      </c>
      <c r="K29" s="61">
        <v>339197</v>
      </c>
      <c r="L29" s="61">
        <v>4947</v>
      </c>
      <c r="O29" s="61">
        <v>48293</v>
      </c>
      <c r="P29" s="61">
        <v>314</v>
      </c>
      <c r="U29" s="15"/>
      <c r="V29" s="15" t="s">
        <v>75</v>
      </c>
      <c r="W29" s="61">
        <v>712842</v>
      </c>
      <c r="X29" s="61">
        <v>7364</v>
      </c>
      <c r="Y29" s="126">
        <f t="shared" si="3"/>
        <v>1.0330479966107496E-2</v>
      </c>
    </row>
    <row r="30" spans="1:29" x14ac:dyDescent="0.25">
      <c r="A30" s="15"/>
      <c r="B30" s="15" t="s">
        <v>76</v>
      </c>
      <c r="C30" s="61">
        <f>SUM(C28-C29)</f>
        <v>61493</v>
      </c>
      <c r="D30" s="61">
        <f>SUM(D28-D29)</f>
        <v>740</v>
      </c>
      <c r="G30" s="61">
        <f>SUM(G28-G29)</f>
        <v>16955</v>
      </c>
      <c r="H30" s="61">
        <f>SUM(H28-H29)</f>
        <v>133</v>
      </c>
      <c r="K30" s="61">
        <f>SUM(K28-K29)</f>
        <v>43591</v>
      </c>
      <c r="L30" s="61">
        <f>SUM(L28-L29)</f>
        <v>518</v>
      </c>
      <c r="O30" s="61">
        <f>SUM(O28-O29)</f>
        <v>947</v>
      </c>
      <c r="P30" s="61">
        <f>SUM(P28-P29)</f>
        <v>0</v>
      </c>
      <c r="U30" s="15"/>
      <c r="V30" s="15" t="s">
        <v>76</v>
      </c>
      <c r="W30" s="61">
        <f>SUM(W28-W29)</f>
        <v>61493</v>
      </c>
      <c r="X30" s="61">
        <f>SUM(X28-X29)</f>
        <v>740</v>
      </c>
      <c r="Y30" s="126">
        <f t="shared" si="3"/>
        <v>1.203389003626429E-2</v>
      </c>
    </row>
    <row r="31" spans="1:29" ht="30" x14ac:dyDescent="0.25">
      <c r="A31" s="15" t="s">
        <v>91</v>
      </c>
      <c r="B31" s="15" t="s">
        <v>95</v>
      </c>
      <c r="C31" s="61">
        <v>726504</v>
      </c>
      <c r="D31" s="61">
        <v>7317</v>
      </c>
      <c r="E31" s="61">
        <v>367357</v>
      </c>
      <c r="F31" s="61">
        <v>3644</v>
      </c>
      <c r="G31" s="61">
        <v>339876</v>
      </c>
      <c r="H31" s="61">
        <v>2740</v>
      </c>
      <c r="I31" s="61">
        <v>197366</v>
      </c>
      <c r="J31" s="61">
        <v>1631</v>
      </c>
      <c r="K31" s="61">
        <v>336530</v>
      </c>
      <c r="L31" s="61">
        <v>4317</v>
      </c>
      <c r="M31" s="61">
        <v>145931</v>
      </c>
      <c r="N31" s="61">
        <v>1873</v>
      </c>
      <c r="O31" s="61">
        <v>50098</v>
      </c>
      <c r="P31" s="61">
        <v>260</v>
      </c>
      <c r="Q31" s="61">
        <v>24060</v>
      </c>
      <c r="R31" s="61">
        <v>140</v>
      </c>
      <c r="U31" s="15" t="s">
        <v>91</v>
      </c>
      <c r="V31" s="15" t="s">
        <v>95</v>
      </c>
      <c r="W31" s="61">
        <v>726504</v>
      </c>
      <c r="X31" s="61">
        <v>7317</v>
      </c>
      <c r="Y31" s="126">
        <f t="shared" si="3"/>
        <v>1.0071520597271316E-2</v>
      </c>
    </row>
    <row r="32" spans="1:29" x14ac:dyDescent="0.25">
      <c r="B32" s="15" t="s">
        <v>75</v>
      </c>
      <c r="C32" s="61">
        <v>672758</v>
      </c>
      <c r="D32" s="61">
        <v>6686</v>
      </c>
      <c r="E32" s="61">
        <v>342011</v>
      </c>
      <c r="F32" s="61">
        <v>3384</v>
      </c>
      <c r="G32" s="61">
        <v>323130</v>
      </c>
      <c r="H32" s="61">
        <v>2579</v>
      </c>
      <c r="I32" s="61">
        <v>188332</v>
      </c>
      <c r="J32" s="61">
        <v>1557</v>
      </c>
      <c r="K32" s="61">
        <v>300384</v>
      </c>
      <c r="L32" s="61">
        <v>3848</v>
      </c>
      <c r="M32" s="61">
        <v>129913</v>
      </c>
      <c r="N32" s="61">
        <v>1687</v>
      </c>
      <c r="O32" s="61">
        <v>49244</v>
      </c>
      <c r="P32" s="61">
        <v>259</v>
      </c>
      <c r="Q32" s="61">
        <v>23766</v>
      </c>
      <c r="R32" s="61">
        <v>140</v>
      </c>
      <c r="V32" s="15" t="s">
        <v>75</v>
      </c>
      <c r="W32" s="61">
        <v>672758</v>
      </c>
      <c r="X32" s="61">
        <v>6686</v>
      </c>
      <c r="Y32" s="126">
        <f t="shared" si="3"/>
        <v>9.9381947148900491E-3</v>
      </c>
    </row>
    <row r="33" spans="1:25" x14ac:dyDescent="0.25">
      <c r="B33" s="15" t="s">
        <v>76</v>
      </c>
      <c r="C33" s="61">
        <f t="shared" ref="C33:R33" si="4">SUM(C31-C32)</f>
        <v>53746</v>
      </c>
      <c r="D33" s="61">
        <f t="shared" si="4"/>
        <v>631</v>
      </c>
      <c r="E33" s="61">
        <f t="shared" si="4"/>
        <v>25346</v>
      </c>
      <c r="F33" s="61">
        <f t="shared" si="4"/>
        <v>260</v>
      </c>
      <c r="G33" s="61">
        <f t="shared" si="4"/>
        <v>16746</v>
      </c>
      <c r="H33" s="61">
        <f t="shared" si="4"/>
        <v>161</v>
      </c>
      <c r="I33" s="61">
        <f t="shared" si="4"/>
        <v>9034</v>
      </c>
      <c r="J33" s="61">
        <f t="shared" si="4"/>
        <v>74</v>
      </c>
      <c r="K33" s="61">
        <f t="shared" si="4"/>
        <v>36146</v>
      </c>
      <c r="L33" s="61">
        <f t="shared" si="4"/>
        <v>469</v>
      </c>
      <c r="M33" s="61">
        <f t="shared" si="4"/>
        <v>16018</v>
      </c>
      <c r="N33" s="61">
        <f t="shared" si="4"/>
        <v>186</v>
      </c>
      <c r="O33" s="61">
        <f t="shared" si="4"/>
        <v>854</v>
      </c>
      <c r="P33" s="61">
        <f t="shared" si="4"/>
        <v>1</v>
      </c>
      <c r="Q33" s="61">
        <f t="shared" si="4"/>
        <v>294</v>
      </c>
      <c r="R33" s="61">
        <f t="shared" si="4"/>
        <v>0</v>
      </c>
      <c r="V33" s="15" t="s">
        <v>76</v>
      </c>
      <c r="W33" s="61">
        <f>SUM(W31-W32)</f>
        <v>53746</v>
      </c>
      <c r="X33" s="61">
        <f>SUM(X31-X32)</f>
        <v>631</v>
      </c>
      <c r="Y33" s="126">
        <f t="shared" si="3"/>
        <v>1.1740408588546124E-2</v>
      </c>
    </row>
    <row r="34" spans="1:25" ht="30" x14ac:dyDescent="0.25">
      <c r="A34" s="15" t="s">
        <v>97</v>
      </c>
      <c r="B34" s="15" t="s">
        <v>95</v>
      </c>
      <c r="C34" s="61">
        <v>628057</v>
      </c>
      <c r="D34" s="61">
        <v>5961</v>
      </c>
      <c r="E34" s="61">
        <v>325142</v>
      </c>
      <c r="F34" s="61">
        <v>3181</v>
      </c>
      <c r="G34" s="61">
        <v>314473</v>
      </c>
      <c r="H34" s="61">
        <v>2704</v>
      </c>
      <c r="I34" s="61">
        <v>178631</v>
      </c>
      <c r="J34" s="61">
        <v>1539</v>
      </c>
      <c r="K34" s="61">
        <v>262378</v>
      </c>
      <c r="L34" s="61">
        <v>2865</v>
      </c>
      <c r="M34" s="61">
        <v>119959</v>
      </c>
      <c r="N34" s="61">
        <v>1438</v>
      </c>
      <c r="O34" s="61">
        <v>51206</v>
      </c>
      <c r="P34" s="61">
        <v>392</v>
      </c>
      <c r="Q34" s="61">
        <v>26552</v>
      </c>
      <c r="R34" s="61">
        <v>204</v>
      </c>
      <c r="U34" s="15" t="s">
        <v>97</v>
      </c>
      <c r="V34" s="15" t="s">
        <v>95</v>
      </c>
      <c r="W34" s="61">
        <v>628057</v>
      </c>
      <c r="X34" s="61">
        <v>5961</v>
      </c>
      <c r="Y34" s="126">
        <f t="shared" si="3"/>
        <v>9.4911767562498306E-3</v>
      </c>
    </row>
    <row r="35" spans="1:25" x14ac:dyDescent="0.25">
      <c r="B35" s="15" t="s">
        <v>75</v>
      </c>
      <c r="C35" s="61">
        <v>587205</v>
      </c>
      <c r="D35" s="61">
        <v>5330</v>
      </c>
      <c r="E35" s="61">
        <v>304871</v>
      </c>
      <c r="F35" s="61">
        <v>2884</v>
      </c>
      <c r="G35" s="61">
        <v>300473</v>
      </c>
      <c r="H35" s="61">
        <v>2591</v>
      </c>
      <c r="I35" s="61">
        <v>170977</v>
      </c>
      <c r="J35" s="61">
        <v>1485</v>
      </c>
      <c r="K35" s="61">
        <v>236440</v>
      </c>
      <c r="L35" s="61">
        <v>2349</v>
      </c>
      <c r="M35" s="61">
        <v>107679</v>
      </c>
      <c r="N35" s="61">
        <v>1196</v>
      </c>
      <c r="O35" s="61">
        <v>50292</v>
      </c>
      <c r="P35" s="61">
        <v>390</v>
      </c>
      <c r="Q35" s="61">
        <v>26215</v>
      </c>
      <c r="R35" s="61">
        <v>203</v>
      </c>
      <c r="V35" s="15" t="s">
        <v>75</v>
      </c>
      <c r="W35" s="61">
        <v>587205</v>
      </c>
      <c r="X35" s="61">
        <v>5330</v>
      </c>
      <c r="Y35" s="126">
        <f t="shared" si="3"/>
        <v>9.0768981871748363E-3</v>
      </c>
    </row>
    <row r="36" spans="1:25" x14ac:dyDescent="0.25">
      <c r="B36" s="15" t="s">
        <v>76</v>
      </c>
      <c r="C36" s="61">
        <v>40852</v>
      </c>
      <c r="D36" s="61">
        <v>631</v>
      </c>
      <c r="E36" s="61">
        <f>SUM(E34-E35)</f>
        <v>20271</v>
      </c>
      <c r="F36" s="61">
        <f t="shared" ref="F36:R36" si="5">SUM(F34-F35)</f>
        <v>297</v>
      </c>
      <c r="G36" s="61">
        <f t="shared" si="5"/>
        <v>14000</v>
      </c>
      <c r="H36" s="61">
        <f t="shared" si="5"/>
        <v>113</v>
      </c>
      <c r="I36" s="61">
        <f t="shared" si="5"/>
        <v>7654</v>
      </c>
      <c r="J36" s="61">
        <f t="shared" si="5"/>
        <v>54</v>
      </c>
      <c r="K36" s="61">
        <f t="shared" si="5"/>
        <v>25938</v>
      </c>
      <c r="L36" s="61">
        <f t="shared" si="5"/>
        <v>516</v>
      </c>
      <c r="M36" s="61">
        <f t="shared" si="5"/>
        <v>12280</v>
      </c>
      <c r="N36" s="61">
        <f t="shared" si="5"/>
        <v>242</v>
      </c>
      <c r="O36" s="61">
        <f t="shared" si="5"/>
        <v>914</v>
      </c>
      <c r="P36" s="61">
        <f t="shared" si="5"/>
        <v>2</v>
      </c>
      <c r="Q36" s="61">
        <f t="shared" si="5"/>
        <v>337</v>
      </c>
      <c r="R36" s="61">
        <f t="shared" si="5"/>
        <v>1</v>
      </c>
      <c r="V36" s="15" t="s">
        <v>76</v>
      </c>
      <c r="W36" s="61">
        <v>40852</v>
      </c>
      <c r="X36" s="61">
        <v>631</v>
      </c>
      <c r="Y36" s="126">
        <f t="shared" si="3"/>
        <v>1.5446000195828846E-2</v>
      </c>
    </row>
    <row r="38" spans="1:25" x14ac:dyDescent="0.25">
      <c r="E38" s="126">
        <f>SUM(E31/C31)</f>
        <v>0.50565034741722004</v>
      </c>
      <c r="F38" s="126">
        <f>SUM(F31/D31)</f>
        <v>0.49801831351646852</v>
      </c>
      <c r="W38" s="126">
        <f>SUM(W27/W25)</f>
        <v>8.1825930029161553E-2</v>
      </c>
      <c r="X38" s="126">
        <f>SUM(X27/X25)</f>
        <v>9.6251795742457888E-2</v>
      </c>
    </row>
    <row r="39" spans="1:25" x14ac:dyDescent="0.25">
      <c r="E39" s="126"/>
      <c r="W39" s="126">
        <f>SUM(W36/W34)</f>
        <v>6.5045051643401797E-2</v>
      </c>
      <c r="X39" s="126">
        <f>SUM(X36/X34)</f>
        <v>0.1058547223620198</v>
      </c>
    </row>
    <row r="42" spans="1:25" ht="43.15" customHeight="1" x14ac:dyDescent="0.25">
      <c r="D42" s="15" t="s">
        <v>301</v>
      </c>
      <c r="E42" s="313" t="s">
        <v>461</v>
      </c>
      <c r="F42" s="313"/>
      <c r="G42" s="61" t="s">
        <v>469</v>
      </c>
      <c r="H42" s="313" t="s">
        <v>462</v>
      </c>
      <c r="I42" s="313"/>
      <c r="K42" s="313" t="s">
        <v>463</v>
      </c>
      <c r="L42" s="313"/>
      <c r="O42" s="61" t="s">
        <v>470</v>
      </c>
      <c r="P42" s="61" t="s">
        <v>471</v>
      </c>
      <c r="Q42" s="61" t="s">
        <v>472</v>
      </c>
    </row>
    <row r="43" spans="1:25" x14ac:dyDescent="0.25">
      <c r="E43" s="15" t="s">
        <v>95</v>
      </c>
      <c r="F43" s="15" t="s">
        <v>456</v>
      </c>
      <c r="G43" s="15" t="s">
        <v>468</v>
      </c>
      <c r="H43" s="15" t="s">
        <v>95</v>
      </c>
      <c r="I43" s="15" t="s">
        <v>456</v>
      </c>
      <c r="J43" s="15" t="s">
        <v>468</v>
      </c>
      <c r="K43" s="15" t="s">
        <v>95</v>
      </c>
      <c r="L43" s="15" t="s">
        <v>456</v>
      </c>
      <c r="M43" s="15" t="s">
        <v>468</v>
      </c>
    </row>
    <row r="44" spans="1:25" x14ac:dyDescent="0.25">
      <c r="D44" s="15" t="s">
        <v>464</v>
      </c>
      <c r="E44" s="61">
        <v>339031</v>
      </c>
      <c r="F44" s="61">
        <v>2073</v>
      </c>
      <c r="G44" s="126">
        <f>SUM(F44/(F44+I44+L44))</f>
        <v>0.27073266292281573</v>
      </c>
      <c r="H44" s="61">
        <v>441589</v>
      </c>
      <c r="I44" s="61">
        <v>5315</v>
      </c>
      <c r="J44" s="126">
        <f>SUM(I44/(F44+I44+L44))</f>
        <v>0.69413608462844456</v>
      </c>
      <c r="K44" s="61">
        <v>48897</v>
      </c>
      <c r="L44" s="61">
        <v>269</v>
      </c>
      <c r="M44" s="126">
        <f>SUM(L44/(L44+I44+F44))</f>
        <v>3.5131252448739714E-2</v>
      </c>
      <c r="O44" s="126">
        <f>SUM(E44/(E44+H44+K44))</f>
        <v>0.40870892338553638</v>
      </c>
      <c r="P44" s="126">
        <f>SUM(H44/(E44+H44+K44))</f>
        <v>0.53234472590676263</v>
      </c>
      <c r="Q44" s="126">
        <f>SUM(K44/(E44+H44+K44))</f>
        <v>5.894635070770099E-2</v>
      </c>
    </row>
    <row r="45" spans="1:25" x14ac:dyDescent="0.25">
      <c r="D45" s="15" t="s">
        <v>465</v>
      </c>
      <c r="E45" s="61">
        <v>342307</v>
      </c>
      <c r="F45" s="61">
        <v>2325</v>
      </c>
      <c r="G45" s="126">
        <f t="shared" ref="G45:G47" si="6">SUM(F45/(F45+I45+L45))</f>
        <v>0.28689536031589341</v>
      </c>
      <c r="H45" s="61">
        <v>382788</v>
      </c>
      <c r="I45" s="61">
        <v>5465</v>
      </c>
      <c r="J45" s="126">
        <f t="shared" ref="J45:J47" si="7">SUM(I45/(F45+I45+L45))</f>
        <v>0.67435834155972363</v>
      </c>
      <c r="K45" s="61">
        <v>49240</v>
      </c>
      <c r="L45" s="61">
        <v>314</v>
      </c>
      <c r="M45" s="126">
        <f t="shared" ref="M45:M47" si="8">SUM(L45/(L45+I45+F45))</f>
        <v>3.8746298124383023E-2</v>
      </c>
      <c r="O45" s="126">
        <f t="shared" ref="O45:O47" si="9">SUM(E45/(E45+H45+K45))</f>
        <v>0.44206577256613738</v>
      </c>
      <c r="P45" s="126">
        <f t="shared" ref="P45:P47" si="10">SUM(H45/(E45+H45+K45))</f>
        <v>0.49434417919892554</v>
      </c>
      <c r="Q45" s="126">
        <f t="shared" ref="Q45:Q47" si="11">SUM(K45/(E45+H45+K45))</f>
        <v>6.359004823493708E-2</v>
      </c>
    </row>
    <row r="46" spans="1:25" x14ac:dyDescent="0.25">
      <c r="D46" s="15" t="s">
        <v>466</v>
      </c>
      <c r="E46" s="61">
        <v>339876</v>
      </c>
      <c r="F46" s="61">
        <v>2740</v>
      </c>
      <c r="G46" s="126">
        <f t="shared" si="6"/>
        <v>0.37447041137078035</v>
      </c>
      <c r="H46" s="61">
        <v>336530</v>
      </c>
      <c r="I46" s="61">
        <v>4317</v>
      </c>
      <c r="J46" s="126">
        <f t="shared" si="7"/>
        <v>0.58999589995899959</v>
      </c>
      <c r="K46" s="61">
        <v>50098</v>
      </c>
      <c r="L46" s="61">
        <v>260</v>
      </c>
      <c r="M46" s="126">
        <f t="shared" si="8"/>
        <v>3.5533688670220033E-2</v>
      </c>
      <c r="O46" s="126">
        <f t="shared" si="9"/>
        <v>0.46782398995738494</v>
      </c>
      <c r="P46" s="126">
        <f>SUM(H46/(E46+H46+K46))</f>
        <v>0.46321837181901271</v>
      </c>
      <c r="Q46" s="126">
        <f t="shared" si="11"/>
        <v>6.8957638223602347E-2</v>
      </c>
    </row>
    <row r="47" spans="1:25" x14ac:dyDescent="0.25">
      <c r="D47" s="15" t="s">
        <v>467</v>
      </c>
      <c r="E47" s="61">
        <v>314473</v>
      </c>
      <c r="F47" s="61">
        <v>2704</v>
      </c>
      <c r="G47" s="126">
        <f t="shared" si="6"/>
        <v>0.45361516524073142</v>
      </c>
      <c r="H47" s="61">
        <v>262378</v>
      </c>
      <c r="I47" s="61">
        <v>2865</v>
      </c>
      <c r="J47" s="126">
        <f t="shared" si="7"/>
        <v>0.4806240563663815</v>
      </c>
      <c r="K47" s="61">
        <v>51206</v>
      </c>
      <c r="L47" s="61">
        <v>392</v>
      </c>
      <c r="M47" s="126">
        <f t="shared" si="8"/>
        <v>6.5760778392887104E-2</v>
      </c>
      <c r="O47" s="126">
        <f t="shared" si="9"/>
        <v>0.50070773831037629</v>
      </c>
      <c r="P47" s="126">
        <f t="shared" si="10"/>
        <v>0.4177614452191441</v>
      </c>
      <c r="Q47" s="126">
        <f t="shared" si="11"/>
        <v>8.1530816470479592E-2</v>
      </c>
    </row>
    <row r="51" spans="4:10" x14ac:dyDescent="0.25">
      <c r="D51" s="15" t="s">
        <v>301</v>
      </c>
      <c r="E51" s="313" t="s">
        <v>461</v>
      </c>
      <c r="F51" s="313"/>
      <c r="G51" s="313" t="s">
        <v>462</v>
      </c>
      <c r="H51" s="313"/>
      <c r="I51" s="313" t="s">
        <v>463</v>
      </c>
      <c r="J51" s="313"/>
    </row>
    <row r="52" spans="4:10" x14ac:dyDescent="0.25">
      <c r="E52" s="15" t="s">
        <v>95</v>
      </c>
      <c r="F52" s="15" t="s">
        <v>473</v>
      </c>
      <c r="G52" s="15" t="s">
        <v>95</v>
      </c>
      <c r="H52" s="15" t="s">
        <v>473</v>
      </c>
      <c r="I52" s="15" t="s">
        <v>95</v>
      </c>
      <c r="J52" s="15" t="s">
        <v>473</v>
      </c>
    </row>
    <row r="53" spans="4:10" x14ac:dyDescent="0.25">
      <c r="D53" s="15" t="s">
        <v>464</v>
      </c>
      <c r="E53" s="61">
        <v>339031</v>
      </c>
      <c r="F53" s="61">
        <v>2073</v>
      </c>
      <c r="G53" s="61">
        <v>441589</v>
      </c>
      <c r="H53" s="61">
        <v>5315</v>
      </c>
      <c r="I53" s="61">
        <v>48897</v>
      </c>
      <c r="J53" s="61">
        <v>269</v>
      </c>
    </row>
    <row r="54" spans="4:10" x14ac:dyDescent="0.25">
      <c r="D54" s="15" t="s">
        <v>465</v>
      </c>
      <c r="E54" s="61">
        <v>342307</v>
      </c>
      <c r="F54" s="61">
        <v>2325</v>
      </c>
      <c r="G54" s="61">
        <v>382788</v>
      </c>
      <c r="H54" s="61">
        <v>5465</v>
      </c>
      <c r="I54" s="61">
        <v>49240</v>
      </c>
      <c r="J54" s="61">
        <v>314</v>
      </c>
    </row>
    <row r="55" spans="4:10" x14ac:dyDescent="0.25">
      <c r="D55" s="15" t="s">
        <v>466</v>
      </c>
      <c r="E55" s="61">
        <v>339876</v>
      </c>
      <c r="F55" s="61">
        <v>2740</v>
      </c>
      <c r="G55" s="61">
        <v>336530</v>
      </c>
      <c r="H55" s="61">
        <v>4317</v>
      </c>
      <c r="I55" s="61">
        <v>50098</v>
      </c>
      <c r="J55" s="61">
        <v>260</v>
      </c>
    </row>
    <row r="56" spans="4:10" x14ac:dyDescent="0.25">
      <c r="D56" s="15" t="s">
        <v>467</v>
      </c>
      <c r="E56" s="61">
        <v>314473</v>
      </c>
      <c r="F56" s="61">
        <v>2704</v>
      </c>
      <c r="G56" s="61">
        <v>262378</v>
      </c>
      <c r="H56" s="61">
        <v>2865</v>
      </c>
      <c r="I56" s="61">
        <v>51206</v>
      </c>
      <c r="J56" s="61">
        <v>392</v>
      </c>
    </row>
  </sheetData>
  <mergeCells count="21">
    <mergeCell ref="E42:F42"/>
    <mergeCell ref="H42:I42"/>
    <mergeCell ref="K42:L42"/>
    <mergeCell ref="E51:F51"/>
    <mergeCell ref="G51:H51"/>
    <mergeCell ref="I51:J51"/>
    <mergeCell ref="W2:Z2"/>
    <mergeCell ref="AA2:AD2"/>
    <mergeCell ref="AE2:AH2"/>
    <mergeCell ref="AI2:AL2"/>
    <mergeCell ref="A22:N22"/>
    <mergeCell ref="S2:V2"/>
    <mergeCell ref="C23:F23"/>
    <mergeCell ref="G23:J23"/>
    <mergeCell ref="K23:N23"/>
    <mergeCell ref="O23:R23"/>
    <mergeCell ref="A1:N1"/>
    <mergeCell ref="C2:F2"/>
    <mergeCell ref="G2:J2"/>
    <mergeCell ref="K2:N2"/>
    <mergeCell ref="O2:R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3"/>
  <sheetViews>
    <sheetView workbookViewId="0">
      <selection activeCell="P34" sqref="P34"/>
    </sheetView>
  </sheetViews>
  <sheetFormatPr defaultRowHeight="15" x14ac:dyDescent="0.25"/>
  <sheetData>
    <row r="1" spans="1:30" x14ac:dyDescent="0.25">
      <c r="A1" s="67" t="s">
        <v>257</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row>
    <row r="2" spans="1:30" x14ac:dyDescent="0.25">
      <c r="A2" s="67" t="s">
        <v>258</v>
      </c>
      <c r="B2" s="68" t="s">
        <v>259</v>
      </c>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row>
    <row r="3" spans="1:30" x14ac:dyDescent="0.25">
      <c r="A3" s="67" t="s">
        <v>260</v>
      </c>
      <c r="B3" s="67" t="s">
        <v>261</v>
      </c>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row>
    <row r="4" spans="1:30" x14ac:dyDescent="0.25">
      <c r="A4" s="64"/>
      <c r="B4" s="64"/>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row>
    <row r="5" spans="1:30" x14ac:dyDescent="0.25">
      <c r="A5" s="68" t="s">
        <v>262</v>
      </c>
      <c r="B5" s="64"/>
      <c r="C5" s="67" t="s">
        <v>263</v>
      </c>
      <c r="D5" s="64"/>
      <c r="E5" s="64"/>
      <c r="F5" s="64"/>
      <c r="G5" s="64"/>
      <c r="H5" s="64"/>
      <c r="I5" s="64"/>
      <c r="J5" s="64"/>
      <c r="K5" s="64"/>
      <c r="L5" s="64"/>
      <c r="M5" s="64"/>
      <c r="N5" s="64"/>
      <c r="O5" s="64"/>
      <c r="P5" s="64"/>
      <c r="Q5" s="64"/>
      <c r="R5" s="64"/>
      <c r="S5" s="64"/>
      <c r="T5" s="64"/>
      <c r="U5" s="64"/>
      <c r="V5" s="64"/>
      <c r="W5" s="64"/>
      <c r="X5" s="64"/>
      <c r="Y5" s="64"/>
      <c r="Z5" s="64"/>
      <c r="AA5" s="64"/>
      <c r="AB5" s="64"/>
      <c r="AC5" s="64"/>
      <c r="AD5" s="64"/>
    </row>
    <row r="6" spans="1:30" x14ac:dyDescent="0.25">
      <c r="A6" s="68" t="s">
        <v>264</v>
      </c>
      <c r="B6" s="64"/>
      <c r="C6" s="67" t="s">
        <v>265</v>
      </c>
      <c r="D6" s="64"/>
      <c r="E6" s="64"/>
      <c r="F6" s="64"/>
      <c r="G6" s="64"/>
      <c r="H6" s="64"/>
      <c r="I6" s="64"/>
      <c r="J6" s="64"/>
      <c r="K6" s="64"/>
      <c r="L6" s="64"/>
      <c r="M6" s="64"/>
      <c r="N6" s="64"/>
      <c r="O6" s="64"/>
      <c r="P6" s="64"/>
      <c r="Q6" s="64"/>
      <c r="R6" s="64"/>
      <c r="S6" s="64"/>
      <c r="T6" s="64"/>
      <c r="U6" s="64"/>
      <c r="V6" s="64"/>
      <c r="W6" s="64"/>
      <c r="X6" s="64"/>
      <c r="Y6" s="64"/>
      <c r="Z6" s="64"/>
      <c r="AA6" s="64"/>
      <c r="AB6" s="64"/>
      <c r="AC6" s="64"/>
      <c r="AD6" s="64"/>
    </row>
    <row r="7" spans="1:30" x14ac:dyDescent="0.25">
      <c r="A7" s="64"/>
      <c r="B7" s="64"/>
      <c r="C7" s="64"/>
      <c r="D7" s="64"/>
      <c r="E7" s="64"/>
      <c r="F7" s="64"/>
      <c r="G7" s="64"/>
      <c r="H7" s="64"/>
      <c r="I7" s="64"/>
      <c r="J7" s="64"/>
      <c r="K7" s="64"/>
      <c r="L7" s="64"/>
      <c r="M7" s="64"/>
      <c r="N7" s="64"/>
      <c r="O7" s="64"/>
      <c r="P7" s="64"/>
      <c r="Q7" s="64"/>
      <c r="R7" s="64"/>
      <c r="S7" s="64"/>
      <c r="T7" s="64"/>
      <c r="U7" s="64"/>
      <c r="V7" s="64"/>
      <c r="W7" s="64"/>
      <c r="X7" s="64"/>
      <c r="Y7" s="64"/>
      <c r="Z7" s="64"/>
      <c r="AA7" s="64"/>
      <c r="AB7" s="64"/>
      <c r="AC7" s="64"/>
      <c r="AD7" s="64"/>
    </row>
    <row r="8" spans="1:30" x14ac:dyDescent="0.25">
      <c r="A8" s="316" t="s">
        <v>266</v>
      </c>
      <c r="B8" s="316" t="s">
        <v>266</v>
      </c>
      <c r="C8" s="317" t="s">
        <v>267</v>
      </c>
      <c r="D8" s="317" t="s">
        <v>268</v>
      </c>
      <c r="E8" s="317" t="s">
        <v>267</v>
      </c>
      <c r="F8" s="317" t="s">
        <v>268</v>
      </c>
      <c r="G8" s="317" t="s">
        <v>267</v>
      </c>
      <c r="H8" s="317" t="s">
        <v>268</v>
      </c>
      <c r="I8" s="317" t="s">
        <v>267</v>
      </c>
      <c r="J8" s="317" t="s">
        <v>268</v>
      </c>
      <c r="K8" s="317" t="s">
        <v>267</v>
      </c>
      <c r="L8" s="317" t="s">
        <v>268</v>
      </c>
      <c r="M8" s="317" t="s">
        <v>267</v>
      </c>
      <c r="N8" s="317" t="s">
        <v>268</v>
      </c>
      <c r="O8" s="317" t="s">
        <v>267</v>
      </c>
      <c r="P8" s="317" t="s">
        <v>268</v>
      </c>
      <c r="Q8" s="317" t="s">
        <v>269</v>
      </c>
      <c r="R8" s="317" t="s">
        <v>268</v>
      </c>
      <c r="S8" s="317" t="s">
        <v>269</v>
      </c>
      <c r="T8" s="317" t="s">
        <v>268</v>
      </c>
      <c r="U8" s="317" t="s">
        <v>269</v>
      </c>
      <c r="V8" s="317" t="s">
        <v>268</v>
      </c>
      <c r="W8" s="317" t="s">
        <v>269</v>
      </c>
      <c r="X8" s="317" t="s">
        <v>268</v>
      </c>
      <c r="Y8" s="317" t="s">
        <v>269</v>
      </c>
      <c r="Z8" s="317" t="s">
        <v>268</v>
      </c>
      <c r="AA8" s="317" t="s">
        <v>269</v>
      </c>
      <c r="AB8" s="317" t="s">
        <v>268</v>
      </c>
      <c r="AC8" s="317" t="s">
        <v>269</v>
      </c>
      <c r="AD8" s="317" t="s">
        <v>268</v>
      </c>
    </row>
    <row r="9" spans="1:30" x14ac:dyDescent="0.25">
      <c r="A9" s="316" t="s">
        <v>270</v>
      </c>
      <c r="B9" s="316" t="s">
        <v>270</v>
      </c>
      <c r="C9" s="315" t="s">
        <v>66</v>
      </c>
      <c r="D9" s="315" t="s">
        <v>268</v>
      </c>
      <c r="E9" s="315" t="s">
        <v>67</v>
      </c>
      <c r="F9" s="315" t="s">
        <v>268</v>
      </c>
      <c r="G9" s="315" t="s">
        <v>68</v>
      </c>
      <c r="H9" s="315" t="s">
        <v>268</v>
      </c>
      <c r="I9" s="315" t="s">
        <v>69</v>
      </c>
      <c r="J9" s="315" t="s">
        <v>268</v>
      </c>
      <c r="K9" s="315" t="s">
        <v>70</v>
      </c>
      <c r="L9" s="315" t="s">
        <v>268</v>
      </c>
      <c r="M9" s="315" t="s">
        <v>71</v>
      </c>
      <c r="N9" s="315" t="s">
        <v>268</v>
      </c>
      <c r="O9" s="315" t="s">
        <v>72</v>
      </c>
      <c r="P9" s="315" t="s">
        <v>268</v>
      </c>
      <c r="Q9" s="315" t="s">
        <v>66</v>
      </c>
      <c r="R9" s="315" t="s">
        <v>268</v>
      </c>
      <c r="S9" s="315" t="s">
        <v>67</v>
      </c>
      <c r="T9" s="315" t="s">
        <v>268</v>
      </c>
      <c r="U9" s="315" t="s">
        <v>68</v>
      </c>
      <c r="V9" s="315" t="s">
        <v>268</v>
      </c>
      <c r="W9" s="315" t="s">
        <v>69</v>
      </c>
      <c r="X9" s="315" t="s">
        <v>268</v>
      </c>
      <c r="Y9" s="315" t="s">
        <v>70</v>
      </c>
      <c r="Z9" s="315" t="s">
        <v>268</v>
      </c>
      <c r="AA9" s="315" t="s">
        <v>71</v>
      </c>
      <c r="AB9" s="315" t="s">
        <v>268</v>
      </c>
      <c r="AC9" s="315" t="s">
        <v>72</v>
      </c>
      <c r="AD9" s="315" t="s">
        <v>268</v>
      </c>
    </row>
    <row r="10" spans="1:30" x14ac:dyDescent="0.25">
      <c r="A10" s="69" t="s">
        <v>271</v>
      </c>
      <c r="B10" s="69" t="s">
        <v>272</v>
      </c>
      <c r="C10" s="70" t="s">
        <v>268</v>
      </c>
      <c r="D10" s="70" t="s">
        <v>268</v>
      </c>
      <c r="E10" s="70" t="s">
        <v>268</v>
      </c>
      <c r="F10" s="70" t="s">
        <v>268</v>
      </c>
      <c r="G10" s="70" t="s">
        <v>268</v>
      </c>
      <c r="H10" s="70" t="s">
        <v>268</v>
      </c>
      <c r="I10" s="70" t="s">
        <v>268</v>
      </c>
      <c r="J10" s="70" t="s">
        <v>268</v>
      </c>
      <c r="K10" s="70" t="s">
        <v>268</v>
      </c>
      <c r="L10" s="70" t="s">
        <v>268</v>
      </c>
      <c r="M10" s="70" t="s">
        <v>268</v>
      </c>
      <c r="N10" s="70" t="s">
        <v>268</v>
      </c>
      <c r="O10" s="70" t="s">
        <v>268</v>
      </c>
      <c r="P10" s="70" t="s">
        <v>268</v>
      </c>
      <c r="Q10" s="70" t="s">
        <v>268</v>
      </c>
      <c r="R10" s="70" t="s">
        <v>268</v>
      </c>
      <c r="S10" s="70" t="s">
        <v>268</v>
      </c>
      <c r="T10" s="70" t="s">
        <v>268</v>
      </c>
      <c r="U10" s="70" t="s">
        <v>268</v>
      </c>
      <c r="V10" s="70" t="s">
        <v>268</v>
      </c>
      <c r="W10" s="70" t="s">
        <v>268</v>
      </c>
      <c r="X10" s="70" t="s">
        <v>268</v>
      </c>
      <c r="Y10" s="70" t="s">
        <v>268</v>
      </c>
      <c r="Z10" s="70" t="s">
        <v>268</v>
      </c>
      <c r="AA10" s="70" t="s">
        <v>268</v>
      </c>
      <c r="AB10" s="70" t="s">
        <v>268</v>
      </c>
      <c r="AC10" s="70" t="s">
        <v>268</v>
      </c>
      <c r="AD10" s="70" t="s">
        <v>268</v>
      </c>
    </row>
    <row r="11" spans="1:30" x14ac:dyDescent="0.25">
      <c r="A11" s="71" t="s">
        <v>273</v>
      </c>
      <c r="B11" s="71" t="s">
        <v>274</v>
      </c>
      <c r="C11" s="72" t="s">
        <v>275</v>
      </c>
      <c r="D11" s="72" t="s">
        <v>268</v>
      </c>
      <c r="E11" s="73">
        <v>84.6</v>
      </c>
      <c r="F11" s="72" t="s">
        <v>268</v>
      </c>
      <c r="G11" s="73">
        <v>83.3</v>
      </c>
      <c r="H11" s="72" t="s">
        <v>268</v>
      </c>
      <c r="I11" s="73">
        <v>86.8</v>
      </c>
      <c r="J11" s="72" t="s">
        <v>268</v>
      </c>
      <c r="K11" s="73">
        <v>88.7</v>
      </c>
      <c r="L11" s="72" t="s">
        <v>268</v>
      </c>
      <c r="M11" s="73">
        <v>88.3</v>
      </c>
      <c r="N11" s="72" t="s">
        <v>276</v>
      </c>
      <c r="O11" s="73">
        <v>88.6</v>
      </c>
      <c r="P11" s="72" t="s">
        <v>276</v>
      </c>
      <c r="Q11" s="72" t="s">
        <v>275</v>
      </c>
      <c r="R11" s="72" t="s">
        <v>268</v>
      </c>
      <c r="S11" s="72">
        <v>0</v>
      </c>
      <c r="T11" s="72" t="s">
        <v>268</v>
      </c>
      <c r="U11" s="72">
        <v>0</v>
      </c>
      <c r="V11" s="72" t="s">
        <v>268</v>
      </c>
      <c r="W11" s="72">
        <v>0</v>
      </c>
      <c r="X11" s="72" t="s">
        <v>268</v>
      </c>
      <c r="Y11" s="72">
        <v>0</v>
      </c>
      <c r="Z11" s="72" t="s">
        <v>268</v>
      </c>
      <c r="AA11" s="72">
        <v>0</v>
      </c>
      <c r="AB11" s="72" t="s">
        <v>268</v>
      </c>
      <c r="AC11" s="72">
        <v>0</v>
      </c>
      <c r="AD11" s="72" t="s">
        <v>268</v>
      </c>
    </row>
    <row r="12" spans="1:30" x14ac:dyDescent="0.25">
      <c r="A12" s="71" t="s">
        <v>273</v>
      </c>
      <c r="B12" s="71" t="s">
        <v>277</v>
      </c>
      <c r="C12" s="74" t="s">
        <v>275</v>
      </c>
      <c r="D12" s="74" t="s">
        <v>268</v>
      </c>
      <c r="E12" s="75">
        <v>86.3</v>
      </c>
      <c r="F12" s="74" t="s">
        <v>268</v>
      </c>
      <c r="G12" s="74">
        <v>91</v>
      </c>
      <c r="H12" s="74" t="s">
        <v>268</v>
      </c>
      <c r="I12" s="75">
        <v>93.1</v>
      </c>
      <c r="J12" s="74" t="s">
        <v>268</v>
      </c>
      <c r="K12" s="75">
        <v>95.6</v>
      </c>
      <c r="L12" s="74" t="s">
        <v>268</v>
      </c>
      <c r="M12" s="75">
        <v>96.2</v>
      </c>
      <c r="N12" s="74" t="s">
        <v>276</v>
      </c>
      <c r="O12" s="75">
        <v>96.5</v>
      </c>
      <c r="P12" s="74" t="s">
        <v>276</v>
      </c>
      <c r="Q12" s="74" t="s">
        <v>275</v>
      </c>
      <c r="R12" s="74" t="s">
        <v>268</v>
      </c>
      <c r="S12" s="75">
        <v>5.4</v>
      </c>
      <c r="T12" s="74" t="s">
        <v>268</v>
      </c>
      <c r="U12" s="74">
        <v>1</v>
      </c>
      <c r="V12" s="74" t="s">
        <v>268</v>
      </c>
      <c r="W12" s="75">
        <v>0.9</v>
      </c>
      <c r="X12" s="74" t="s">
        <v>268</v>
      </c>
      <c r="Y12" s="75">
        <v>0.9</v>
      </c>
      <c r="Z12" s="74" t="s">
        <v>268</v>
      </c>
      <c r="AA12" s="75">
        <v>0.9</v>
      </c>
      <c r="AB12" s="74" t="s">
        <v>268</v>
      </c>
      <c r="AC12" s="75">
        <v>0.8</v>
      </c>
      <c r="AD12" s="74" t="s">
        <v>268</v>
      </c>
    </row>
    <row r="13" spans="1:30" x14ac:dyDescent="0.25">
      <c r="A13" s="71" t="s">
        <v>273</v>
      </c>
      <c r="B13" s="71" t="s">
        <v>278</v>
      </c>
      <c r="C13" s="72" t="s">
        <v>275</v>
      </c>
      <c r="D13" s="72" t="s">
        <v>268</v>
      </c>
      <c r="E13" s="73">
        <v>79.400000000000006</v>
      </c>
      <c r="F13" s="72" t="s">
        <v>268</v>
      </c>
      <c r="G13" s="73">
        <v>79.2</v>
      </c>
      <c r="H13" s="72" t="s">
        <v>268</v>
      </c>
      <c r="I13" s="73">
        <v>79.2</v>
      </c>
      <c r="J13" s="72" t="s">
        <v>268</v>
      </c>
      <c r="K13" s="73">
        <v>79.2</v>
      </c>
      <c r="L13" s="72" t="s">
        <v>268</v>
      </c>
      <c r="M13" s="73">
        <v>78.599999999999994</v>
      </c>
      <c r="N13" s="72" t="s">
        <v>276</v>
      </c>
      <c r="O13" s="72">
        <v>79</v>
      </c>
      <c r="P13" s="72" t="s">
        <v>276</v>
      </c>
      <c r="Q13" s="72" t="s">
        <v>275</v>
      </c>
      <c r="R13" s="72" t="s">
        <v>268</v>
      </c>
      <c r="S13" s="73">
        <v>17.399999999999999</v>
      </c>
      <c r="T13" s="72" t="s">
        <v>268</v>
      </c>
      <c r="U13" s="73">
        <v>16.899999999999999</v>
      </c>
      <c r="V13" s="72" t="s">
        <v>268</v>
      </c>
      <c r="W13" s="73">
        <v>16.899999999999999</v>
      </c>
      <c r="X13" s="72" t="s">
        <v>268</v>
      </c>
      <c r="Y13" s="73">
        <v>17.100000000000001</v>
      </c>
      <c r="Z13" s="72" t="s">
        <v>268</v>
      </c>
      <c r="AA13" s="73">
        <v>17.600000000000001</v>
      </c>
      <c r="AB13" s="72" t="s">
        <v>268</v>
      </c>
      <c r="AC13" s="73">
        <v>17.600000000000001</v>
      </c>
      <c r="AD13" s="72" t="s">
        <v>268</v>
      </c>
    </row>
    <row r="14" spans="1:30" x14ac:dyDescent="0.25">
      <c r="A14" s="71" t="s">
        <v>273</v>
      </c>
      <c r="B14" s="71" t="s">
        <v>279</v>
      </c>
      <c r="C14" s="74" t="s">
        <v>275</v>
      </c>
      <c r="D14" s="74" t="s">
        <v>268</v>
      </c>
      <c r="E14" s="75">
        <v>20.399999999999999</v>
      </c>
      <c r="F14" s="74" t="s">
        <v>268</v>
      </c>
      <c r="G14" s="75">
        <v>20.6</v>
      </c>
      <c r="H14" s="74" t="s">
        <v>268</v>
      </c>
      <c r="I14" s="75">
        <v>18.399999999999999</v>
      </c>
      <c r="J14" s="74" t="s">
        <v>268</v>
      </c>
      <c r="K14" s="75">
        <v>16.5</v>
      </c>
      <c r="L14" s="74" t="s">
        <v>268</v>
      </c>
      <c r="M14" s="75">
        <v>21.2</v>
      </c>
      <c r="N14" s="74" t="s">
        <v>276</v>
      </c>
      <c r="O14" s="75">
        <v>22.1</v>
      </c>
      <c r="P14" s="74" t="s">
        <v>276</v>
      </c>
      <c r="Q14" s="74" t="s">
        <v>275</v>
      </c>
      <c r="R14" s="74" t="s">
        <v>268</v>
      </c>
      <c r="S14" s="75">
        <v>76.3</v>
      </c>
      <c r="T14" s="74" t="s">
        <v>268</v>
      </c>
      <c r="U14" s="75">
        <v>76.599999999999994</v>
      </c>
      <c r="V14" s="74" t="s">
        <v>268</v>
      </c>
      <c r="W14" s="75">
        <v>79.5</v>
      </c>
      <c r="X14" s="74" t="s">
        <v>268</v>
      </c>
      <c r="Y14" s="74">
        <v>81</v>
      </c>
      <c r="Z14" s="74" t="s">
        <v>268</v>
      </c>
      <c r="AA14" s="75">
        <v>76.900000000000006</v>
      </c>
      <c r="AB14" s="74" t="s">
        <v>268</v>
      </c>
      <c r="AC14" s="75">
        <v>76.2</v>
      </c>
      <c r="AD14" s="74" t="s">
        <v>268</v>
      </c>
    </row>
    <row r="15" spans="1:30" x14ac:dyDescent="0.25">
      <c r="A15" s="71" t="s">
        <v>280</v>
      </c>
      <c r="B15" s="71" t="s">
        <v>274</v>
      </c>
      <c r="C15" s="72" t="s">
        <v>275</v>
      </c>
      <c r="D15" s="72" t="s">
        <v>268</v>
      </c>
      <c r="E15" s="73">
        <v>79.5</v>
      </c>
      <c r="F15" s="72" t="s">
        <v>268</v>
      </c>
      <c r="G15" s="73">
        <v>79.7</v>
      </c>
      <c r="H15" s="72" t="s">
        <v>268</v>
      </c>
      <c r="I15" s="73">
        <v>76.3</v>
      </c>
      <c r="J15" s="72" t="s">
        <v>268</v>
      </c>
      <c r="K15" s="73">
        <v>75.2</v>
      </c>
      <c r="L15" s="72" t="s">
        <v>268</v>
      </c>
      <c r="M15" s="72">
        <v>71</v>
      </c>
      <c r="N15" s="72" t="s">
        <v>268</v>
      </c>
      <c r="O15" s="73">
        <v>68.3</v>
      </c>
      <c r="P15" s="72" t="s">
        <v>268</v>
      </c>
      <c r="Q15" s="72" t="s">
        <v>275</v>
      </c>
      <c r="R15" s="72" t="s">
        <v>268</v>
      </c>
      <c r="S15" s="72">
        <v>0</v>
      </c>
      <c r="T15" s="72" t="s">
        <v>268</v>
      </c>
      <c r="U15" s="72">
        <v>0</v>
      </c>
      <c r="V15" s="72" t="s">
        <v>268</v>
      </c>
      <c r="W15" s="72">
        <v>0</v>
      </c>
      <c r="X15" s="72" t="s">
        <v>268</v>
      </c>
      <c r="Y15" s="72">
        <v>0</v>
      </c>
      <c r="Z15" s="72" t="s">
        <v>268</v>
      </c>
      <c r="AA15" s="72">
        <v>0</v>
      </c>
      <c r="AB15" s="72" t="s">
        <v>268</v>
      </c>
      <c r="AC15" s="72">
        <v>0</v>
      </c>
      <c r="AD15" s="72" t="s">
        <v>268</v>
      </c>
    </row>
    <row r="16" spans="1:30" x14ac:dyDescent="0.25">
      <c r="A16" s="71" t="s">
        <v>280</v>
      </c>
      <c r="B16" s="71" t="s">
        <v>277</v>
      </c>
      <c r="C16" s="74" t="s">
        <v>275</v>
      </c>
      <c r="D16" s="74" t="s">
        <v>268</v>
      </c>
      <c r="E16" s="75">
        <v>83.3</v>
      </c>
      <c r="F16" s="74" t="s">
        <v>268</v>
      </c>
      <c r="G16" s="74">
        <v>85</v>
      </c>
      <c r="H16" s="74" t="s">
        <v>268</v>
      </c>
      <c r="I16" s="75">
        <v>86.3</v>
      </c>
      <c r="J16" s="74" t="s">
        <v>268</v>
      </c>
      <c r="K16" s="74">
        <v>88</v>
      </c>
      <c r="L16" s="74" t="s">
        <v>268</v>
      </c>
      <c r="M16" s="75">
        <v>89.8</v>
      </c>
      <c r="N16" s="74" t="s">
        <v>268</v>
      </c>
      <c r="O16" s="75">
        <v>80.599999999999994</v>
      </c>
      <c r="P16" s="74" t="s">
        <v>268</v>
      </c>
      <c r="Q16" s="74" t="s">
        <v>275</v>
      </c>
      <c r="R16" s="74" t="s">
        <v>268</v>
      </c>
      <c r="S16" s="74">
        <v>0</v>
      </c>
      <c r="T16" s="74" t="s">
        <v>268</v>
      </c>
      <c r="U16" s="74">
        <v>0</v>
      </c>
      <c r="V16" s="74" t="s">
        <v>268</v>
      </c>
      <c r="W16" s="74">
        <v>0</v>
      </c>
      <c r="X16" s="74" t="s">
        <v>268</v>
      </c>
      <c r="Y16" s="74">
        <v>0</v>
      </c>
      <c r="Z16" s="74" t="s">
        <v>268</v>
      </c>
      <c r="AA16" s="74">
        <v>0</v>
      </c>
      <c r="AB16" s="74" t="s">
        <v>268</v>
      </c>
      <c r="AC16" s="74">
        <v>0</v>
      </c>
      <c r="AD16" s="74" t="s">
        <v>268</v>
      </c>
    </row>
    <row r="17" spans="1:30" x14ac:dyDescent="0.25">
      <c r="A17" s="71" t="s">
        <v>280</v>
      </c>
      <c r="B17" s="71" t="s">
        <v>278</v>
      </c>
      <c r="C17" s="72" t="s">
        <v>275</v>
      </c>
      <c r="D17" s="72" t="s">
        <v>268</v>
      </c>
      <c r="E17" s="73">
        <v>89.5</v>
      </c>
      <c r="F17" s="72" t="s">
        <v>268</v>
      </c>
      <c r="G17" s="73">
        <v>87.8</v>
      </c>
      <c r="H17" s="72" t="s">
        <v>268</v>
      </c>
      <c r="I17" s="73">
        <v>88.8</v>
      </c>
      <c r="J17" s="72" t="s">
        <v>268</v>
      </c>
      <c r="K17" s="73">
        <v>88.4</v>
      </c>
      <c r="L17" s="72" t="s">
        <v>268</v>
      </c>
      <c r="M17" s="72">
        <v>90</v>
      </c>
      <c r="N17" s="72" t="s">
        <v>268</v>
      </c>
      <c r="O17" s="73">
        <v>92.3</v>
      </c>
      <c r="P17" s="72" t="s">
        <v>268</v>
      </c>
      <c r="Q17" s="72" t="s">
        <v>275</v>
      </c>
      <c r="R17" s="72" t="s">
        <v>268</v>
      </c>
      <c r="S17" s="72">
        <v>0</v>
      </c>
      <c r="T17" s="72" t="s">
        <v>268</v>
      </c>
      <c r="U17" s="72">
        <v>0</v>
      </c>
      <c r="V17" s="72" t="s">
        <v>268</v>
      </c>
      <c r="W17" s="72">
        <v>0</v>
      </c>
      <c r="X17" s="72" t="s">
        <v>268</v>
      </c>
      <c r="Y17" s="72">
        <v>0</v>
      </c>
      <c r="Z17" s="72" t="s">
        <v>268</v>
      </c>
      <c r="AA17" s="72">
        <v>0</v>
      </c>
      <c r="AB17" s="72" t="s">
        <v>268</v>
      </c>
      <c r="AC17" s="72">
        <v>0</v>
      </c>
      <c r="AD17" s="72" t="s">
        <v>268</v>
      </c>
    </row>
    <row r="18" spans="1:30" x14ac:dyDescent="0.25">
      <c r="A18" s="71" t="s">
        <v>280</v>
      </c>
      <c r="B18" s="71" t="s">
        <v>279</v>
      </c>
      <c r="C18" s="74" t="s">
        <v>275</v>
      </c>
      <c r="D18" s="74" t="s">
        <v>268</v>
      </c>
      <c r="E18" s="75">
        <v>18.2</v>
      </c>
      <c r="F18" s="74" t="s">
        <v>268</v>
      </c>
      <c r="G18" s="75">
        <v>14.9</v>
      </c>
      <c r="H18" s="74" t="s">
        <v>268</v>
      </c>
      <c r="I18" s="75">
        <v>13.4</v>
      </c>
      <c r="J18" s="74" t="s">
        <v>268</v>
      </c>
      <c r="K18" s="75">
        <v>14.4</v>
      </c>
      <c r="L18" s="74" t="s">
        <v>268</v>
      </c>
      <c r="M18" s="75">
        <v>14.1</v>
      </c>
      <c r="N18" s="74" t="s">
        <v>268</v>
      </c>
      <c r="O18" s="75">
        <v>16.3</v>
      </c>
      <c r="P18" s="74" t="s">
        <v>268</v>
      </c>
      <c r="Q18" s="74" t="s">
        <v>275</v>
      </c>
      <c r="R18" s="74" t="s">
        <v>268</v>
      </c>
      <c r="S18" s="75">
        <v>74.8</v>
      </c>
      <c r="T18" s="74" t="s">
        <v>268</v>
      </c>
      <c r="U18" s="75">
        <v>81.400000000000006</v>
      </c>
      <c r="V18" s="74" t="s">
        <v>268</v>
      </c>
      <c r="W18" s="75">
        <v>85.2</v>
      </c>
      <c r="X18" s="74" t="s">
        <v>268</v>
      </c>
      <c r="Y18" s="75">
        <v>82.2</v>
      </c>
      <c r="Z18" s="74" t="s">
        <v>268</v>
      </c>
      <c r="AA18" s="75">
        <v>82.7</v>
      </c>
      <c r="AB18" s="74" t="s">
        <v>268</v>
      </c>
      <c r="AC18" s="75">
        <v>83.8</v>
      </c>
      <c r="AD18" s="74" t="s">
        <v>268</v>
      </c>
    </row>
    <row r="19" spans="1:30" x14ac:dyDescent="0.25">
      <c r="A19" s="64"/>
      <c r="B19" s="64"/>
      <c r="C19" s="64"/>
      <c r="D19" s="6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row>
    <row r="20" spans="1:30" x14ac:dyDescent="0.25">
      <c r="A20" s="68" t="s">
        <v>281</v>
      </c>
      <c r="B20" s="64"/>
      <c r="C20" s="64"/>
      <c r="D20" s="64"/>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row>
    <row r="21" spans="1:30" x14ac:dyDescent="0.25">
      <c r="A21" s="68" t="s">
        <v>275</v>
      </c>
      <c r="B21" s="67" t="s">
        <v>282</v>
      </c>
      <c r="C21" s="64"/>
      <c r="D21" s="64"/>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row>
    <row r="22" spans="1:30" x14ac:dyDescent="0.25">
      <c r="A22" s="68" t="s">
        <v>283</v>
      </c>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row>
    <row r="23" spans="1:30" x14ac:dyDescent="0.25">
      <c r="A23" s="68" t="s">
        <v>276</v>
      </c>
      <c r="B23" s="67" t="s">
        <v>284</v>
      </c>
      <c r="C23" s="64"/>
      <c r="D23" s="64"/>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row>
  </sheetData>
  <mergeCells count="18">
    <mergeCell ref="O9:P9"/>
    <mergeCell ref="Q9:R9"/>
    <mergeCell ref="S9:T9"/>
    <mergeCell ref="U9:V9"/>
    <mergeCell ref="W9:X9"/>
    <mergeCell ref="Y9:Z9"/>
    <mergeCell ref="A8:B8"/>
    <mergeCell ref="C8:P8"/>
    <mergeCell ref="Q8:AD8"/>
    <mergeCell ref="A9:B9"/>
    <mergeCell ref="C9:D9"/>
    <mergeCell ref="E9:F9"/>
    <mergeCell ref="G9:H9"/>
    <mergeCell ref="I9:J9"/>
    <mergeCell ref="K9:L9"/>
    <mergeCell ref="M9:N9"/>
    <mergeCell ref="AA9:AB9"/>
    <mergeCell ref="AC9:AD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workbookViewId="0">
      <selection activeCell="G13" sqref="G13"/>
    </sheetView>
  </sheetViews>
  <sheetFormatPr defaultRowHeight="15" x14ac:dyDescent="0.25"/>
  <cols>
    <col min="1" max="1" width="12.28515625" customWidth="1"/>
  </cols>
  <sheetData>
    <row r="1" spans="1:11" ht="30" x14ac:dyDescent="0.25">
      <c r="A1" s="124"/>
      <c r="B1" s="124" t="s">
        <v>78</v>
      </c>
      <c r="C1" s="124" t="s">
        <v>79</v>
      </c>
      <c r="D1" s="124" t="s">
        <v>58</v>
      </c>
      <c r="G1" s="138"/>
      <c r="H1" s="138" t="s">
        <v>518</v>
      </c>
      <c r="I1" s="138" t="s">
        <v>519</v>
      </c>
      <c r="J1" s="138" t="s">
        <v>520</v>
      </c>
      <c r="K1" s="138" t="s">
        <v>521</v>
      </c>
    </row>
    <row r="2" spans="1:11" x14ac:dyDescent="0.25">
      <c r="A2" t="s">
        <v>87</v>
      </c>
      <c r="B2" s="123">
        <v>2891</v>
      </c>
      <c r="C2" s="123">
        <v>5808</v>
      </c>
      <c r="D2" t="s">
        <v>444</v>
      </c>
      <c r="E2" t="s">
        <v>522</v>
      </c>
      <c r="G2" s="138" t="s">
        <v>78</v>
      </c>
      <c r="H2" s="138">
        <v>678</v>
      </c>
      <c r="I2" s="138">
        <v>681</v>
      </c>
      <c r="J2" s="138">
        <v>419</v>
      </c>
      <c r="K2" s="138">
        <v>1858</v>
      </c>
    </row>
    <row r="3" spans="1:11" ht="30" x14ac:dyDescent="0.25">
      <c r="A3" t="s">
        <v>89</v>
      </c>
      <c r="B3" s="123">
        <v>2923</v>
      </c>
      <c r="C3" s="123">
        <v>5220</v>
      </c>
      <c r="D3" t="s">
        <v>444</v>
      </c>
      <c r="E3" t="s">
        <v>523</v>
      </c>
      <c r="G3" s="138" t="s">
        <v>79</v>
      </c>
      <c r="H3" s="138">
        <v>0</v>
      </c>
      <c r="I3" s="138">
        <v>785</v>
      </c>
      <c r="J3" s="138">
        <v>991</v>
      </c>
      <c r="K3" s="138">
        <v>3172</v>
      </c>
    </row>
    <row r="4" spans="1:11" x14ac:dyDescent="0.25">
      <c r="A4" t="s">
        <v>90</v>
      </c>
      <c r="B4" s="123">
        <v>2995</v>
      </c>
      <c r="C4" s="123">
        <v>5643</v>
      </c>
      <c r="D4" t="s">
        <v>444</v>
      </c>
      <c r="E4" t="s">
        <v>524</v>
      </c>
      <c r="G4" s="138" t="s">
        <v>58</v>
      </c>
      <c r="H4" s="138">
        <v>0</v>
      </c>
      <c r="I4" s="138">
        <v>0</v>
      </c>
      <c r="J4" s="138">
        <v>1009</v>
      </c>
      <c r="K4" s="138">
        <v>2235</v>
      </c>
    </row>
    <row r="5" spans="1:11" x14ac:dyDescent="0.25">
      <c r="A5" s="124" t="s">
        <v>91</v>
      </c>
      <c r="B5" s="133">
        <v>3711</v>
      </c>
      <c r="C5" s="133">
        <v>6437</v>
      </c>
      <c r="D5" s="133">
        <v>669</v>
      </c>
    </row>
    <row r="6" spans="1:11" x14ac:dyDescent="0.25">
      <c r="A6" s="124" t="s">
        <v>92</v>
      </c>
      <c r="B6" s="133">
        <v>3753</v>
      </c>
      <c r="C6" s="133">
        <v>4906</v>
      </c>
      <c r="D6" s="133">
        <v>2664</v>
      </c>
    </row>
    <row r="7" spans="1:11" x14ac:dyDescent="0.25">
      <c r="A7" s="124" t="s">
        <v>94</v>
      </c>
      <c r="B7" s="134">
        <v>3877</v>
      </c>
      <c r="C7" s="134">
        <v>5168</v>
      </c>
      <c r="D7" s="124" t="s">
        <v>444</v>
      </c>
    </row>
    <row r="8" spans="1:11" x14ac:dyDescent="0.25">
      <c r="A8" s="124" t="s">
        <v>97</v>
      </c>
      <c r="B8" s="134">
        <v>3636</v>
      </c>
      <c r="C8" s="134">
        <v>4948</v>
      </c>
      <c r="D8" s="135">
        <v>3244</v>
      </c>
    </row>
    <row r="19" spans="3:3" x14ac:dyDescent="0.25">
      <c r="C19" t="s">
        <v>525</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3"/>
  <sheetViews>
    <sheetView topLeftCell="A37" workbookViewId="0">
      <selection activeCell="A2" sqref="A2:B43"/>
    </sheetView>
  </sheetViews>
  <sheetFormatPr defaultRowHeight="15" x14ac:dyDescent="0.25"/>
  <sheetData>
    <row r="1" spans="1:2" x14ac:dyDescent="0.25">
      <c r="A1" t="s">
        <v>516</v>
      </c>
      <c r="B1" t="s">
        <v>517</v>
      </c>
    </row>
    <row r="2" spans="1:2" x14ac:dyDescent="0.25">
      <c r="A2" s="136" t="s">
        <v>474</v>
      </c>
      <c r="B2" s="137">
        <v>131</v>
      </c>
    </row>
    <row r="3" spans="1:2" ht="39" x14ac:dyDescent="0.25">
      <c r="A3" s="136" t="s">
        <v>475</v>
      </c>
      <c r="B3" s="137">
        <v>44</v>
      </c>
    </row>
    <row r="4" spans="1:2" x14ac:dyDescent="0.25">
      <c r="A4" s="136" t="s">
        <v>476</v>
      </c>
      <c r="B4" s="137">
        <v>160</v>
      </c>
    </row>
    <row r="5" spans="1:2" ht="26.25" x14ac:dyDescent="0.25">
      <c r="A5" s="136" t="s">
        <v>477</v>
      </c>
      <c r="B5" s="137">
        <v>96</v>
      </c>
    </row>
    <row r="6" spans="1:2" ht="26.25" x14ac:dyDescent="0.25">
      <c r="A6" s="136" t="s">
        <v>478</v>
      </c>
      <c r="B6" s="137">
        <v>68</v>
      </c>
    </row>
    <row r="7" spans="1:2" x14ac:dyDescent="0.25">
      <c r="A7" s="136" t="s">
        <v>479</v>
      </c>
      <c r="B7" s="137">
        <v>47</v>
      </c>
    </row>
    <row r="8" spans="1:2" x14ac:dyDescent="0.25">
      <c r="A8" s="136" t="s">
        <v>480</v>
      </c>
      <c r="B8" s="137">
        <v>284</v>
      </c>
    </row>
    <row r="9" spans="1:2" x14ac:dyDescent="0.25">
      <c r="A9" s="136" t="s">
        <v>481</v>
      </c>
      <c r="B9" s="137">
        <v>323</v>
      </c>
    </row>
    <row r="10" spans="1:2" ht="26.25" x14ac:dyDescent="0.25">
      <c r="A10" s="136" t="s">
        <v>482</v>
      </c>
      <c r="B10" s="137">
        <v>28</v>
      </c>
    </row>
    <row r="11" spans="1:2" ht="26.25" x14ac:dyDescent="0.25">
      <c r="A11" s="136" t="s">
        <v>483</v>
      </c>
      <c r="B11" s="137">
        <v>98</v>
      </c>
    </row>
    <row r="12" spans="1:2" x14ac:dyDescent="0.25">
      <c r="A12" s="136" t="s">
        <v>484</v>
      </c>
      <c r="B12" s="137">
        <v>178</v>
      </c>
    </row>
    <row r="13" spans="1:2" x14ac:dyDescent="0.25">
      <c r="A13" s="136" t="s">
        <v>485</v>
      </c>
      <c r="B13" s="137">
        <v>74</v>
      </c>
    </row>
    <row r="14" spans="1:2" x14ac:dyDescent="0.25">
      <c r="A14" s="136" t="s">
        <v>486</v>
      </c>
      <c r="B14" s="137">
        <v>170</v>
      </c>
    </row>
    <row r="15" spans="1:2" ht="26.25" x14ac:dyDescent="0.25">
      <c r="A15" s="136" t="s">
        <v>487</v>
      </c>
      <c r="B15" s="137">
        <v>51</v>
      </c>
    </row>
    <row r="16" spans="1:2" x14ac:dyDescent="0.25">
      <c r="A16" s="136" t="s">
        <v>488</v>
      </c>
      <c r="B16" s="137">
        <v>161</v>
      </c>
    </row>
    <row r="17" spans="1:2" x14ac:dyDescent="0.25">
      <c r="A17" s="136" t="s">
        <v>489</v>
      </c>
      <c r="B17" s="137">
        <v>182</v>
      </c>
    </row>
    <row r="18" spans="1:2" ht="26.25" x14ac:dyDescent="0.25">
      <c r="A18" s="136" t="s">
        <v>490</v>
      </c>
      <c r="B18" s="137">
        <v>116</v>
      </c>
    </row>
    <row r="19" spans="1:2" x14ac:dyDescent="0.25">
      <c r="A19" s="136" t="s">
        <v>491</v>
      </c>
      <c r="B19" s="137">
        <v>24</v>
      </c>
    </row>
    <row r="20" spans="1:2" x14ac:dyDescent="0.25">
      <c r="A20" s="136" t="s">
        <v>492</v>
      </c>
      <c r="B20" s="137">
        <v>234</v>
      </c>
    </row>
    <row r="21" spans="1:2" x14ac:dyDescent="0.25">
      <c r="A21" s="136" t="s">
        <v>493</v>
      </c>
      <c r="B21" s="137">
        <v>120</v>
      </c>
    </row>
    <row r="22" spans="1:2" ht="26.25" x14ac:dyDescent="0.25">
      <c r="A22" s="136" t="s">
        <v>494</v>
      </c>
      <c r="B22" s="137">
        <v>493</v>
      </c>
    </row>
    <row r="23" spans="1:2" x14ac:dyDescent="0.25">
      <c r="A23" s="136" t="s">
        <v>495</v>
      </c>
      <c r="B23" s="137">
        <v>961</v>
      </c>
    </row>
    <row r="24" spans="1:2" x14ac:dyDescent="0.25">
      <c r="A24" s="136" t="s">
        <v>496</v>
      </c>
      <c r="B24" s="137">
        <v>114</v>
      </c>
    </row>
    <row r="25" spans="1:2" ht="26.25" x14ac:dyDescent="0.25">
      <c r="A25" s="136" t="s">
        <v>497</v>
      </c>
      <c r="B25" s="137">
        <v>29</v>
      </c>
    </row>
    <row r="26" spans="1:2" x14ac:dyDescent="0.25">
      <c r="A26" s="136" t="s">
        <v>498</v>
      </c>
      <c r="B26" s="137">
        <v>227</v>
      </c>
    </row>
    <row r="27" spans="1:2" ht="26.25" x14ac:dyDescent="0.25">
      <c r="A27" s="136" t="s">
        <v>499</v>
      </c>
      <c r="B27" s="137">
        <v>87</v>
      </c>
    </row>
    <row r="28" spans="1:2" ht="26.25" x14ac:dyDescent="0.25">
      <c r="A28" s="136" t="s">
        <v>500</v>
      </c>
      <c r="B28" s="137">
        <v>129</v>
      </c>
    </row>
    <row r="29" spans="1:2" x14ac:dyDescent="0.25">
      <c r="A29" s="136" t="s">
        <v>501</v>
      </c>
      <c r="B29" s="137">
        <v>39</v>
      </c>
    </row>
    <row r="30" spans="1:2" ht="26.25" x14ac:dyDescent="0.25">
      <c r="A30" s="136" t="s">
        <v>502</v>
      </c>
      <c r="B30" s="137">
        <v>212</v>
      </c>
    </row>
    <row r="31" spans="1:2" ht="26.25" x14ac:dyDescent="0.25">
      <c r="A31" s="136" t="s">
        <v>503</v>
      </c>
      <c r="B31" s="137">
        <v>237</v>
      </c>
    </row>
    <row r="32" spans="1:2" ht="26.25" x14ac:dyDescent="0.25">
      <c r="A32" s="136" t="s">
        <v>504</v>
      </c>
      <c r="B32" s="137">
        <v>339</v>
      </c>
    </row>
    <row r="33" spans="1:2" x14ac:dyDescent="0.25">
      <c r="A33" s="136" t="s">
        <v>505</v>
      </c>
      <c r="B33" s="137">
        <v>159</v>
      </c>
    </row>
    <row r="34" spans="1:2" ht="51.75" x14ac:dyDescent="0.25">
      <c r="A34" s="136" t="s">
        <v>506</v>
      </c>
      <c r="B34" s="137">
        <v>693</v>
      </c>
    </row>
    <row r="35" spans="1:2" x14ac:dyDescent="0.25">
      <c r="A35" s="136" t="s">
        <v>507</v>
      </c>
      <c r="B35" s="137">
        <v>143</v>
      </c>
    </row>
    <row r="36" spans="1:2" x14ac:dyDescent="0.25">
      <c r="A36" s="136" t="s">
        <v>508</v>
      </c>
      <c r="B36" s="137">
        <v>197</v>
      </c>
    </row>
    <row r="37" spans="1:2" ht="26.25" x14ac:dyDescent="0.25">
      <c r="A37" s="136" t="s">
        <v>509</v>
      </c>
      <c r="B37" s="137">
        <v>59</v>
      </c>
    </row>
    <row r="38" spans="1:2" x14ac:dyDescent="0.25">
      <c r="A38" s="136" t="s">
        <v>510</v>
      </c>
      <c r="B38" s="137">
        <v>536</v>
      </c>
    </row>
    <row r="39" spans="1:2" x14ac:dyDescent="0.25">
      <c r="A39" s="136" t="s">
        <v>511</v>
      </c>
      <c r="B39" s="137">
        <v>122</v>
      </c>
    </row>
    <row r="40" spans="1:2" x14ac:dyDescent="0.25">
      <c r="A40" s="136" t="s">
        <v>512</v>
      </c>
      <c r="B40" s="137">
        <v>64</v>
      </c>
    </row>
    <row r="41" spans="1:2" ht="26.25" x14ac:dyDescent="0.25">
      <c r="A41" s="136" t="s">
        <v>513</v>
      </c>
      <c r="B41" s="137">
        <v>164</v>
      </c>
    </row>
    <row r="42" spans="1:2" ht="26.25" x14ac:dyDescent="0.25">
      <c r="A42" s="136" t="s">
        <v>514</v>
      </c>
      <c r="B42" s="137">
        <v>661</v>
      </c>
    </row>
    <row r="43" spans="1:2" x14ac:dyDescent="0.25">
      <c r="A43" s="136" t="s">
        <v>515</v>
      </c>
      <c r="B43" s="137">
        <v>330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workbookViewId="0">
      <selection activeCell="C43" sqref="C2:C43"/>
    </sheetView>
  </sheetViews>
  <sheetFormatPr defaultRowHeight="15" x14ac:dyDescent="0.25"/>
  <cols>
    <col min="1" max="1" width="19" customWidth="1"/>
  </cols>
  <sheetData>
    <row r="1" spans="1:4" x14ac:dyDescent="0.25">
      <c r="A1" s="3" t="s">
        <v>49</v>
      </c>
      <c r="B1" s="3" t="s">
        <v>51</v>
      </c>
      <c r="C1" s="3" t="s">
        <v>52</v>
      </c>
      <c r="D1" s="3" t="s">
        <v>53</v>
      </c>
    </row>
    <row r="2" spans="1:4" x14ac:dyDescent="0.25">
      <c r="A2" s="1" t="s">
        <v>50</v>
      </c>
      <c r="B2" s="2">
        <v>557</v>
      </c>
      <c r="C2" s="2">
        <v>616</v>
      </c>
      <c r="D2">
        <f>SUM(Table1[[#This Row],[2006]]-Table1[[#This Row],[2019]])</f>
        <v>-59</v>
      </c>
    </row>
    <row r="3" spans="1:4" x14ac:dyDescent="0.25">
      <c r="A3" s="1" t="s">
        <v>10</v>
      </c>
      <c r="B3" s="2">
        <v>268</v>
      </c>
      <c r="C3" s="2">
        <v>272</v>
      </c>
      <c r="D3">
        <f>SUM(Table1[[#This Row],[2006]]-Table1[[#This Row],[2019]])</f>
        <v>-4</v>
      </c>
    </row>
    <row r="4" spans="1:4" x14ac:dyDescent="0.25">
      <c r="A4" s="1" t="s">
        <v>22</v>
      </c>
      <c r="B4" s="2">
        <v>362</v>
      </c>
      <c r="C4" s="2">
        <v>261</v>
      </c>
      <c r="D4">
        <f>SUM(Table1[[#This Row],[2006]]-Table1[[#This Row],[2019]])</f>
        <v>101</v>
      </c>
    </row>
    <row r="5" spans="1:4" x14ac:dyDescent="0.25">
      <c r="A5" s="1" t="s">
        <v>48</v>
      </c>
      <c r="B5" s="2">
        <v>297</v>
      </c>
      <c r="C5" s="2">
        <v>241</v>
      </c>
      <c r="D5">
        <f>SUM(Table1[[#This Row],[2006]]-Table1[[#This Row],[2019]])</f>
        <v>56</v>
      </c>
    </row>
    <row r="6" spans="1:4" x14ac:dyDescent="0.25">
      <c r="A6" s="1" t="s">
        <v>37</v>
      </c>
      <c r="B6" s="2">
        <v>345</v>
      </c>
      <c r="C6" s="2">
        <v>232</v>
      </c>
      <c r="D6">
        <f>SUM(Table1[[#This Row],[2006]]-Table1[[#This Row],[2019]])</f>
        <v>113</v>
      </c>
    </row>
    <row r="7" spans="1:4" x14ac:dyDescent="0.25">
      <c r="A7" s="1" t="s">
        <v>28</v>
      </c>
      <c r="B7" s="2">
        <v>299</v>
      </c>
      <c r="C7" s="2">
        <v>228</v>
      </c>
      <c r="D7">
        <f>SUM(Table1[[#This Row],[2006]]-Table1[[#This Row],[2019]])</f>
        <v>71</v>
      </c>
    </row>
    <row r="8" spans="1:4" x14ac:dyDescent="0.25">
      <c r="A8" s="1" t="s">
        <v>24</v>
      </c>
      <c r="B8" s="2">
        <v>232</v>
      </c>
      <c r="C8" s="2">
        <v>223</v>
      </c>
      <c r="D8">
        <f>SUM(Table1[[#This Row],[2006]]-Table1[[#This Row],[2019]])</f>
        <v>9</v>
      </c>
    </row>
    <row r="9" spans="1:4" x14ac:dyDescent="0.25">
      <c r="A9" s="1" t="s">
        <v>40</v>
      </c>
      <c r="B9" s="2">
        <v>249</v>
      </c>
      <c r="C9" s="2">
        <v>216</v>
      </c>
      <c r="D9">
        <f>SUM(Table1[[#This Row],[2006]]-Table1[[#This Row],[2019]])</f>
        <v>33</v>
      </c>
    </row>
    <row r="10" spans="1:4" x14ac:dyDescent="0.25">
      <c r="A10" s="1" t="s">
        <v>32</v>
      </c>
      <c r="B10" s="2">
        <v>228</v>
      </c>
      <c r="C10" s="2">
        <v>214</v>
      </c>
      <c r="D10">
        <f>SUM(Table1[[#This Row],[2006]]-Table1[[#This Row],[2019]])</f>
        <v>14</v>
      </c>
    </row>
    <row r="11" spans="1:4" x14ac:dyDescent="0.25">
      <c r="A11" s="1" t="s">
        <v>8</v>
      </c>
      <c r="B11" s="2">
        <v>221</v>
      </c>
      <c r="C11" s="2">
        <v>204</v>
      </c>
      <c r="D11">
        <f>SUM(Table1[[#This Row],[2006]]-Table1[[#This Row],[2019]])</f>
        <v>17</v>
      </c>
    </row>
    <row r="12" spans="1:4" x14ac:dyDescent="0.25">
      <c r="A12" s="1" t="s">
        <v>18</v>
      </c>
      <c r="B12" s="2">
        <v>308</v>
      </c>
      <c r="C12" s="2">
        <v>188</v>
      </c>
      <c r="D12">
        <f>SUM(Table1[[#This Row],[2006]]-Table1[[#This Row],[2019]])</f>
        <v>120</v>
      </c>
    </row>
    <row r="13" spans="1:4" x14ac:dyDescent="0.25">
      <c r="A13" s="1" t="s">
        <v>20</v>
      </c>
      <c r="B13" s="2">
        <v>308</v>
      </c>
      <c r="C13" s="2">
        <v>188</v>
      </c>
      <c r="D13">
        <f>SUM(Table1[[#This Row],[2006]]-Table1[[#This Row],[2019]])</f>
        <v>120</v>
      </c>
    </row>
    <row r="14" spans="1:4" x14ac:dyDescent="0.25">
      <c r="A14" s="1" t="s">
        <v>11</v>
      </c>
      <c r="B14" s="2">
        <v>195</v>
      </c>
      <c r="C14" s="2">
        <v>187</v>
      </c>
      <c r="D14">
        <f>SUM(Table1[[#This Row],[2006]]-Table1[[#This Row],[2019]])</f>
        <v>8</v>
      </c>
    </row>
    <row r="15" spans="1:4" x14ac:dyDescent="0.25">
      <c r="A15" s="1" t="s">
        <v>29</v>
      </c>
      <c r="B15" s="2">
        <v>248</v>
      </c>
      <c r="C15" s="2">
        <v>187</v>
      </c>
      <c r="D15">
        <f>SUM(Table1[[#This Row],[2006]]-Table1[[#This Row],[2019]])</f>
        <v>61</v>
      </c>
    </row>
    <row r="16" spans="1:4" x14ac:dyDescent="0.25">
      <c r="A16" s="1" t="s">
        <v>15</v>
      </c>
      <c r="B16" s="2">
        <v>247</v>
      </c>
      <c r="C16" s="2">
        <v>186</v>
      </c>
      <c r="D16">
        <f>SUM(Table1[[#This Row],[2006]]-Table1[[#This Row],[2019]])</f>
        <v>61</v>
      </c>
    </row>
    <row r="17" spans="1:4" x14ac:dyDescent="0.25">
      <c r="A17" s="1" t="s">
        <v>19</v>
      </c>
      <c r="B17" s="2">
        <v>187</v>
      </c>
      <c r="C17" s="2">
        <v>179</v>
      </c>
      <c r="D17">
        <f>SUM(Table1[[#This Row],[2006]]-Table1[[#This Row],[2019]])</f>
        <v>8</v>
      </c>
    </row>
    <row r="18" spans="1:4" x14ac:dyDescent="0.25">
      <c r="A18" s="1" t="s">
        <v>43</v>
      </c>
      <c r="B18" s="2">
        <v>176</v>
      </c>
      <c r="C18" s="2">
        <v>161</v>
      </c>
      <c r="D18">
        <f>SUM(Table1[[#This Row],[2006]]-Table1[[#This Row],[2019]])</f>
        <v>15</v>
      </c>
    </row>
    <row r="19" spans="1:4" x14ac:dyDescent="0.25">
      <c r="A19" s="1" t="s">
        <v>45</v>
      </c>
      <c r="B19" s="2">
        <v>182</v>
      </c>
      <c r="C19" s="2">
        <v>156</v>
      </c>
      <c r="D19">
        <f>SUM(Table1[[#This Row],[2006]]-Table1[[#This Row],[2019]])</f>
        <v>26</v>
      </c>
    </row>
    <row r="20" spans="1:4" x14ac:dyDescent="0.25">
      <c r="A20" s="1" t="s">
        <v>34</v>
      </c>
      <c r="B20" s="2">
        <v>201</v>
      </c>
      <c r="C20" s="2">
        <v>156</v>
      </c>
      <c r="D20">
        <f>SUM(Table1[[#This Row],[2006]]-Table1[[#This Row],[2019]])</f>
        <v>45</v>
      </c>
    </row>
    <row r="21" spans="1:4" x14ac:dyDescent="0.25">
      <c r="A21" s="1" t="s">
        <v>25</v>
      </c>
      <c r="B21" s="2">
        <v>118</v>
      </c>
      <c r="C21" s="2">
        <v>148</v>
      </c>
      <c r="D21">
        <f>SUM(Table1[[#This Row],[2006]]-Table1[[#This Row],[2019]])</f>
        <v>-30</v>
      </c>
    </row>
    <row r="22" spans="1:4" x14ac:dyDescent="0.25">
      <c r="A22" s="1" t="s">
        <v>27</v>
      </c>
      <c r="B22" s="2">
        <v>198</v>
      </c>
      <c r="C22" s="2">
        <v>148</v>
      </c>
      <c r="D22">
        <f>SUM(Table1[[#This Row],[2006]]-Table1[[#This Row],[2019]])</f>
        <v>50</v>
      </c>
    </row>
    <row r="23" spans="1:4" x14ac:dyDescent="0.25">
      <c r="A23" s="1" t="s">
        <v>14</v>
      </c>
      <c r="B23" s="2">
        <v>184</v>
      </c>
      <c r="C23" s="2">
        <v>141</v>
      </c>
      <c r="D23">
        <f>SUM(Table1[[#This Row],[2006]]-Table1[[#This Row],[2019]])</f>
        <v>43</v>
      </c>
    </row>
    <row r="24" spans="1:4" x14ac:dyDescent="0.25">
      <c r="A24" s="1" t="s">
        <v>38</v>
      </c>
      <c r="B24" s="2">
        <v>209</v>
      </c>
      <c r="C24" s="2">
        <v>139</v>
      </c>
      <c r="D24">
        <f>SUM(Table1[[#This Row],[2006]]-Table1[[#This Row],[2019]])</f>
        <v>70</v>
      </c>
    </row>
    <row r="25" spans="1:4" x14ac:dyDescent="0.25">
      <c r="A25" s="1" t="s">
        <v>23</v>
      </c>
      <c r="B25" s="2">
        <v>167</v>
      </c>
      <c r="C25" s="2">
        <v>138</v>
      </c>
      <c r="D25">
        <f>SUM(Table1[[#This Row],[2006]]-Table1[[#This Row],[2019]])</f>
        <v>29</v>
      </c>
    </row>
    <row r="26" spans="1:4" x14ac:dyDescent="0.25">
      <c r="A26" s="1" t="s">
        <v>21</v>
      </c>
      <c r="B26" s="2">
        <v>173</v>
      </c>
      <c r="C26" s="2">
        <v>134</v>
      </c>
      <c r="D26">
        <f>SUM(Table1[[#This Row],[2006]]-Table1[[#This Row],[2019]])</f>
        <v>39</v>
      </c>
    </row>
    <row r="27" spans="1:4" x14ac:dyDescent="0.25">
      <c r="A27" s="1" t="s">
        <v>39</v>
      </c>
      <c r="B27" s="2">
        <v>102</v>
      </c>
      <c r="C27" s="2">
        <v>132</v>
      </c>
      <c r="D27">
        <f>SUM(Table1[[#This Row],[2006]]-Table1[[#This Row],[2019]])</f>
        <v>-30</v>
      </c>
    </row>
    <row r="28" spans="1:4" x14ac:dyDescent="0.25">
      <c r="A28" s="1" t="s">
        <v>12</v>
      </c>
      <c r="B28" s="2">
        <v>145</v>
      </c>
      <c r="C28" s="2">
        <v>131</v>
      </c>
      <c r="D28">
        <f>SUM(Table1[[#This Row],[2006]]-Table1[[#This Row],[2019]])</f>
        <v>14</v>
      </c>
    </row>
    <row r="29" spans="1:4" x14ac:dyDescent="0.25">
      <c r="A29" s="1" t="s">
        <v>17</v>
      </c>
      <c r="B29" s="2">
        <v>159</v>
      </c>
      <c r="C29" s="2">
        <v>129</v>
      </c>
      <c r="D29">
        <f>SUM(Table1[[#This Row],[2006]]-Table1[[#This Row],[2019]])</f>
        <v>30</v>
      </c>
    </row>
    <row r="30" spans="1:4" x14ac:dyDescent="0.25">
      <c r="A30" s="1" t="s">
        <v>44</v>
      </c>
      <c r="B30" s="2">
        <v>167</v>
      </c>
      <c r="C30" s="2">
        <v>129</v>
      </c>
      <c r="D30">
        <f>SUM(Table1[[#This Row],[2006]]-Table1[[#This Row],[2019]])</f>
        <v>38</v>
      </c>
    </row>
    <row r="31" spans="1:4" x14ac:dyDescent="0.25">
      <c r="A31" s="1" t="s">
        <v>46</v>
      </c>
      <c r="B31" s="2">
        <v>178</v>
      </c>
      <c r="C31" s="2">
        <v>122</v>
      </c>
      <c r="D31">
        <f>SUM(Table1[[#This Row],[2006]]-Table1[[#This Row],[2019]])</f>
        <v>56</v>
      </c>
    </row>
    <row r="32" spans="1:4" x14ac:dyDescent="0.25">
      <c r="A32" s="1" t="s">
        <v>31</v>
      </c>
      <c r="B32" s="2">
        <v>144</v>
      </c>
      <c r="C32" s="2">
        <v>120</v>
      </c>
      <c r="D32">
        <f>SUM(Table1[[#This Row],[2006]]-Table1[[#This Row],[2019]])</f>
        <v>24</v>
      </c>
    </row>
    <row r="33" spans="1:4" x14ac:dyDescent="0.25">
      <c r="A33" s="1" t="s">
        <v>41</v>
      </c>
      <c r="B33" s="2">
        <v>175</v>
      </c>
      <c r="C33" s="2">
        <v>116</v>
      </c>
      <c r="D33">
        <f>SUM(Table1[[#This Row],[2006]]-Table1[[#This Row],[2019]])</f>
        <v>59</v>
      </c>
    </row>
    <row r="34" spans="1:4" x14ac:dyDescent="0.25">
      <c r="A34" s="1" t="s">
        <v>9</v>
      </c>
      <c r="B34" s="2">
        <v>120</v>
      </c>
      <c r="C34" s="2">
        <v>111</v>
      </c>
      <c r="D34">
        <f>SUM(Table1[[#This Row],[2006]]-Table1[[#This Row],[2019]])</f>
        <v>9</v>
      </c>
    </row>
    <row r="35" spans="1:4" x14ac:dyDescent="0.25">
      <c r="A35" s="1" t="s">
        <v>13</v>
      </c>
      <c r="B35" s="2">
        <v>153</v>
      </c>
      <c r="C35" s="2">
        <v>111</v>
      </c>
      <c r="D35">
        <f>SUM(Table1[[#This Row],[2006]]-Table1[[#This Row],[2019]])</f>
        <v>42</v>
      </c>
    </row>
    <row r="36" spans="1:4" x14ac:dyDescent="0.25">
      <c r="A36" s="1" t="s">
        <v>47</v>
      </c>
      <c r="B36" s="2">
        <v>178</v>
      </c>
      <c r="C36" s="2">
        <v>111</v>
      </c>
      <c r="D36">
        <f>SUM(Table1[[#This Row],[2006]]-Table1[[#This Row],[2019]])</f>
        <v>67</v>
      </c>
    </row>
    <row r="37" spans="1:4" x14ac:dyDescent="0.25">
      <c r="A37" s="1" t="s">
        <v>42</v>
      </c>
      <c r="B37" s="2">
        <v>118</v>
      </c>
      <c r="C37" s="2">
        <v>107</v>
      </c>
      <c r="D37">
        <f>SUM(Table1[[#This Row],[2006]]-Table1[[#This Row],[2019]])</f>
        <v>11</v>
      </c>
    </row>
    <row r="38" spans="1:4" x14ac:dyDescent="0.25">
      <c r="A38" s="1" t="s">
        <v>26</v>
      </c>
      <c r="B38" s="2">
        <v>137</v>
      </c>
      <c r="C38" s="2">
        <v>106</v>
      </c>
      <c r="D38">
        <f>SUM(Table1[[#This Row],[2006]]-Table1[[#This Row],[2019]])</f>
        <v>31</v>
      </c>
    </row>
    <row r="39" spans="1:4" x14ac:dyDescent="0.25">
      <c r="A39" s="1" t="s">
        <v>33</v>
      </c>
      <c r="B39" s="2">
        <v>134</v>
      </c>
      <c r="C39" s="2">
        <v>95</v>
      </c>
      <c r="D39">
        <f>SUM(Table1[[#This Row],[2006]]-Table1[[#This Row],[2019]])</f>
        <v>39</v>
      </c>
    </row>
    <row r="40" spans="1:4" x14ac:dyDescent="0.25">
      <c r="A40" s="1" t="s">
        <v>36</v>
      </c>
      <c r="B40" s="2">
        <v>115</v>
      </c>
      <c r="C40" s="2">
        <v>90</v>
      </c>
      <c r="D40">
        <f>SUM(Table1[[#This Row],[2006]]-Table1[[#This Row],[2019]])</f>
        <v>25</v>
      </c>
    </row>
    <row r="41" spans="1:4" x14ac:dyDescent="0.25">
      <c r="A41" s="1" t="s">
        <v>35</v>
      </c>
      <c r="B41" s="2">
        <v>109</v>
      </c>
      <c r="C41" s="2">
        <v>87</v>
      </c>
      <c r="D41">
        <f>SUM(Table1[[#This Row],[2006]]-Table1[[#This Row],[2019]])</f>
        <v>22</v>
      </c>
    </row>
    <row r="42" spans="1:4" x14ac:dyDescent="0.25">
      <c r="A42" s="1" t="s">
        <v>30</v>
      </c>
      <c r="B42" s="2">
        <v>76</v>
      </c>
      <c r="C42" s="2">
        <v>81</v>
      </c>
      <c r="D42">
        <f>SUM(Table1[[#This Row],[2006]]-Table1[[#This Row],[2019]])</f>
        <v>-5</v>
      </c>
    </row>
    <row r="43" spans="1:4" x14ac:dyDescent="0.25">
      <c r="A43" s="1" t="s">
        <v>16</v>
      </c>
      <c r="B43" s="2">
        <v>115</v>
      </c>
      <c r="C43" s="2">
        <v>80</v>
      </c>
      <c r="D43">
        <f>SUM(Table1[[#This Row],[2006]]-Table1[[#This Row],[2019]])</f>
        <v>35</v>
      </c>
    </row>
  </sheetData>
  <phoneticPr fontId="2" type="noConversion"/>
  <pageMargins left="0.7" right="0.7" top="0.75" bottom="0.75" header="0.3" footer="0.3"/>
  <pageSetup paperSize="9" orientation="portrait"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
  <sheetViews>
    <sheetView workbookViewId="0">
      <selection activeCell="B4" sqref="B4:O4"/>
    </sheetView>
  </sheetViews>
  <sheetFormatPr defaultRowHeight="15" x14ac:dyDescent="0.25"/>
  <sheetData>
    <row r="1" spans="1:15" x14ac:dyDescent="0.25">
      <c r="A1" s="144" t="s">
        <v>527</v>
      </c>
      <c r="B1" s="144" t="s">
        <v>51</v>
      </c>
      <c r="C1" s="144" t="s">
        <v>61</v>
      </c>
      <c r="D1" s="144" t="s">
        <v>62</v>
      </c>
      <c r="E1" s="144" t="s">
        <v>63</v>
      </c>
      <c r="F1" s="144" t="s">
        <v>64</v>
      </c>
      <c r="G1" s="144" t="s">
        <v>65</v>
      </c>
      <c r="H1" s="144" t="s">
        <v>66</v>
      </c>
      <c r="I1" s="144" t="s">
        <v>67</v>
      </c>
      <c r="J1" s="144" t="s">
        <v>68</v>
      </c>
      <c r="K1" s="144" t="s">
        <v>69</v>
      </c>
      <c r="L1" s="144" t="s">
        <v>70</v>
      </c>
      <c r="M1" s="144" t="s">
        <v>71</v>
      </c>
      <c r="N1" s="144" t="s">
        <v>72</v>
      </c>
      <c r="O1" s="144" t="s">
        <v>52</v>
      </c>
    </row>
    <row r="2" spans="1:15" x14ac:dyDescent="0.25">
      <c r="A2" s="139" t="s">
        <v>526</v>
      </c>
      <c r="B2" s="142">
        <v>13.7</v>
      </c>
      <c r="C2" s="142">
        <v>13.4</v>
      </c>
      <c r="D2" s="142">
        <v>13.6</v>
      </c>
      <c r="E2" s="142">
        <v>13.4</v>
      </c>
      <c r="F2" s="142">
        <v>13.2</v>
      </c>
      <c r="G2" s="142">
        <v>12.9</v>
      </c>
      <c r="H2" s="140">
        <v>13</v>
      </c>
      <c r="I2" s="142">
        <v>14.8</v>
      </c>
      <c r="J2" s="142">
        <v>14.9</v>
      </c>
      <c r="K2" s="142">
        <v>14.7</v>
      </c>
      <c r="L2" s="142">
        <v>14.7</v>
      </c>
      <c r="M2" s="142">
        <v>14.7</v>
      </c>
      <c r="N2" s="142">
        <v>14.9</v>
      </c>
      <c r="O2" s="142">
        <v>15.1</v>
      </c>
    </row>
    <row r="3" spans="1:15" x14ac:dyDescent="0.25">
      <c r="A3" s="139" t="s">
        <v>280</v>
      </c>
      <c r="B3" s="143">
        <v>2.4</v>
      </c>
      <c r="C3" s="143">
        <v>2.2999999999999998</v>
      </c>
      <c r="D3" s="143">
        <v>2.6</v>
      </c>
      <c r="E3" s="143">
        <v>2.5</v>
      </c>
      <c r="F3" s="143">
        <v>1.9</v>
      </c>
      <c r="G3" s="143">
        <v>2.2999999999999998</v>
      </c>
      <c r="H3" s="143">
        <v>1.8</v>
      </c>
      <c r="I3" s="143">
        <v>2.5</v>
      </c>
      <c r="J3" s="141">
        <v>2</v>
      </c>
      <c r="K3" s="143">
        <v>1.8</v>
      </c>
      <c r="L3" s="143">
        <v>1.5</v>
      </c>
      <c r="M3" s="143">
        <v>1.4</v>
      </c>
      <c r="N3" s="143">
        <v>1.2</v>
      </c>
      <c r="O3" s="143">
        <v>1.6</v>
      </c>
    </row>
    <row r="4" spans="1:15" x14ac:dyDescent="0.25">
      <c r="B4" s="145">
        <f>SUM(B2-B3)</f>
        <v>11.299999999999999</v>
      </c>
      <c r="C4" s="145">
        <f t="shared" ref="C4:O4" si="0">SUM(C2-C3)</f>
        <v>11.100000000000001</v>
      </c>
      <c r="D4" s="145">
        <f t="shared" si="0"/>
        <v>11</v>
      </c>
      <c r="E4" s="145">
        <f t="shared" si="0"/>
        <v>10.9</v>
      </c>
      <c r="F4" s="145">
        <f t="shared" si="0"/>
        <v>11.299999999999999</v>
      </c>
      <c r="G4" s="145">
        <f t="shared" si="0"/>
        <v>10.600000000000001</v>
      </c>
      <c r="H4" s="145">
        <f t="shared" si="0"/>
        <v>11.2</v>
      </c>
      <c r="I4" s="145">
        <f t="shared" si="0"/>
        <v>12.3</v>
      </c>
      <c r="J4" s="145">
        <f t="shared" si="0"/>
        <v>12.9</v>
      </c>
      <c r="K4" s="145">
        <f t="shared" si="0"/>
        <v>12.899999999999999</v>
      </c>
      <c r="L4" s="145">
        <f t="shared" si="0"/>
        <v>13.2</v>
      </c>
      <c r="M4" s="145">
        <f t="shared" si="0"/>
        <v>13.299999999999999</v>
      </c>
      <c r="N4" s="145">
        <f t="shared" si="0"/>
        <v>13.700000000000001</v>
      </c>
      <c r="O4" s="145">
        <f t="shared" si="0"/>
        <v>13.5</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4"/>
  <sheetViews>
    <sheetView topLeftCell="A34" zoomScale="90" zoomScaleNormal="90" workbookViewId="0">
      <selection activeCell="A48" sqref="A48:E53"/>
    </sheetView>
  </sheetViews>
  <sheetFormatPr defaultRowHeight="15" x14ac:dyDescent="0.25"/>
  <cols>
    <col min="1" max="1" width="21" bestFit="1" customWidth="1"/>
    <col min="2" max="15" width="18.42578125" customWidth="1"/>
  </cols>
  <sheetData>
    <row r="1" spans="1:7" ht="38.25" x14ac:dyDescent="0.25">
      <c r="A1" s="125"/>
      <c r="B1" s="146" t="s">
        <v>528</v>
      </c>
      <c r="C1" s="146" t="s">
        <v>529</v>
      </c>
      <c r="D1" s="146" t="s">
        <v>530</v>
      </c>
      <c r="E1" s="146" t="s">
        <v>531</v>
      </c>
      <c r="F1" s="146" t="s">
        <v>532</v>
      </c>
      <c r="G1" s="146" t="s">
        <v>533</v>
      </c>
    </row>
    <row r="2" spans="1:7" x14ac:dyDescent="0.25">
      <c r="A2" s="154" t="s">
        <v>534</v>
      </c>
      <c r="B2" s="155">
        <v>207393</v>
      </c>
      <c r="C2" s="155">
        <v>20836</v>
      </c>
      <c r="D2" s="155">
        <v>7558</v>
      </c>
      <c r="E2" s="155">
        <v>52794</v>
      </c>
      <c r="F2" s="155">
        <v>288581</v>
      </c>
      <c r="G2" s="156">
        <v>0.71899999999999997</v>
      </c>
    </row>
    <row r="3" spans="1:7" x14ac:dyDescent="0.25">
      <c r="A3" s="154" t="s">
        <v>535</v>
      </c>
      <c r="B3" s="153">
        <v>209194</v>
      </c>
      <c r="C3" s="153">
        <v>21259</v>
      </c>
      <c r="D3" s="153">
        <v>7326</v>
      </c>
      <c r="E3" s="153">
        <v>52422</v>
      </c>
      <c r="F3" s="153">
        <v>290201</v>
      </c>
      <c r="G3" s="156">
        <v>0.72099999999999997</v>
      </c>
    </row>
    <row r="4" spans="1:7" x14ac:dyDescent="0.25">
      <c r="A4" s="154" t="s">
        <v>536</v>
      </c>
      <c r="B4" s="153">
        <v>208566</v>
      </c>
      <c r="C4" s="153">
        <v>20585</v>
      </c>
      <c r="D4" s="153">
        <v>6896</v>
      </c>
      <c r="E4" s="153">
        <v>50889</v>
      </c>
      <c r="F4" s="153">
        <v>286936</v>
      </c>
      <c r="G4" s="156">
        <v>0.72699999999999998</v>
      </c>
    </row>
    <row r="5" spans="1:7" x14ac:dyDescent="0.25">
      <c r="A5" s="154" t="s">
        <v>537</v>
      </c>
      <c r="B5" s="153">
        <v>210008</v>
      </c>
      <c r="C5" s="153">
        <v>22815</v>
      </c>
      <c r="D5" s="153">
        <v>7453</v>
      </c>
      <c r="E5" s="153">
        <v>51549</v>
      </c>
      <c r="F5" s="153">
        <v>291825</v>
      </c>
      <c r="G5" s="156">
        <v>0.72</v>
      </c>
    </row>
    <row r="6" spans="1:7" x14ac:dyDescent="0.25">
      <c r="A6" s="154" t="s">
        <v>355</v>
      </c>
      <c r="B6" s="153">
        <v>216268</v>
      </c>
      <c r="C6" s="153">
        <v>23696</v>
      </c>
      <c r="D6" s="153">
        <v>6821</v>
      </c>
      <c r="E6" s="153">
        <v>52897</v>
      </c>
      <c r="F6" s="153">
        <v>299682</v>
      </c>
      <c r="G6" s="156">
        <v>0.72170000000000001</v>
      </c>
    </row>
    <row r="7" spans="1:7" x14ac:dyDescent="0.25">
      <c r="A7" s="154" t="s">
        <v>354</v>
      </c>
      <c r="B7" s="153">
        <v>219805</v>
      </c>
      <c r="C7" s="153">
        <v>22873</v>
      </c>
      <c r="D7" s="153">
        <v>6827</v>
      </c>
      <c r="E7" s="153">
        <v>54337</v>
      </c>
      <c r="F7" s="153">
        <v>303842</v>
      </c>
      <c r="G7" s="156">
        <v>0.72340000000000004</v>
      </c>
    </row>
    <row r="8" spans="1:7" x14ac:dyDescent="0.25">
      <c r="A8" s="154" t="s">
        <v>352</v>
      </c>
      <c r="B8" s="153">
        <v>217619</v>
      </c>
      <c r="C8" s="153">
        <v>22307</v>
      </c>
      <c r="D8" s="153">
        <v>7386</v>
      </c>
      <c r="E8" s="153">
        <v>53449</v>
      </c>
      <c r="F8" s="153">
        <v>300761</v>
      </c>
      <c r="G8" s="157">
        <v>0.72350000000000003</v>
      </c>
    </row>
    <row r="9" spans="1:7" x14ac:dyDescent="0.25">
      <c r="A9" s="154" t="s">
        <v>351</v>
      </c>
      <c r="B9" s="153">
        <v>219122</v>
      </c>
      <c r="C9" s="153">
        <v>19400</v>
      </c>
      <c r="D9" s="153">
        <v>9249</v>
      </c>
      <c r="E9" s="153">
        <v>55850</v>
      </c>
      <c r="F9" s="153">
        <v>303621</v>
      </c>
      <c r="G9" s="157">
        <v>0.72170000000000001</v>
      </c>
    </row>
    <row r="10" spans="1:7" x14ac:dyDescent="0.25">
      <c r="A10" s="154" t="s">
        <v>350</v>
      </c>
      <c r="B10" s="153">
        <v>223207</v>
      </c>
      <c r="C10" s="153">
        <v>19157</v>
      </c>
      <c r="D10" s="153">
        <v>9354</v>
      </c>
      <c r="E10" s="153">
        <v>57473</v>
      </c>
      <c r="F10" s="153">
        <v>309191</v>
      </c>
      <c r="G10" s="157">
        <v>0.72189999999999999</v>
      </c>
    </row>
    <row r="11" spans="1:7" x14ac:dyDescent="0.25">
      <c r="A11" s="154" t="s">
        <v>349</v>
      </c>
      <c r="B11" s="153">
        <v>237576</v>
      </c>
      <c r="C11" s="153">
        <v>20331</v>
      </c>
      <c r="D11" s="153">
        <v>10339</v>
      </c>
      <c r="E11" s="153">
        <v>61521</v>
      </c>
      <c r="F11" s="153">
        <v>329770</v>
      </c>
      <c r="G11" s="157">
        <v>0.72040000000000004</v>
      </c>
    </row>
    <row r="12" spans="1:7" x14ac:dyDescent="0.25">
      <c r="A12" s="154" t="s">
        <v>348</v>
      </c>
      <c r="B12" s="153">
        <v>243453</v>
      </c>
      <c r="C12" s="153">
        <v>20410</v>
      </c>
      <c r="D12" s="153">
        <v>10574</v>
      </c>
      <c r="E12" s="153">
        <v>63083</v>
      </c>
      <c r="F12" s="153">
        <v>337520</v>
      </c>
      <c r="G12" s="157">
        <v>0.72119999999999995</v>
      </c>
    </row>
    <row r="13" spans="1:7" x14ac:dyDescent="0.25">
      <c r="A13" s="154" t="s">
        <v>347</v>
      </c>
      <c r="B13" s="153">
        <v>244885</v>
      </c>
      <c r="C13" s="153">
        <v>19945</v>
      </c>
      <c r="D13" s="153">
        <v>9827</v>
      </c>
      <c r="E13" s="153">
        <v>62083</v>
      </c>
      <c r="F13" s="153">
        <v>336740</v>
      </c>
      <c r="G13" s="157">
        <v>0.72719999999999996</v>
      </c>
    </row>
    <row r="14" spans="1:7" x14ac:dyDescent="0.25">
      <c r="A14" s="154" t="s">
        <v>346</v>
      </c>
      <c r="B14" s="153">
        <v>277318</v>
      </c>
      <c r="C14" s="153">
        <v>16974</v>
      </c>
      <c r="D14" s="153">
        <v>26238</v>
      </c>
      <c r="E14" s="153">
        <v>69454</v>
      </c>
      <c r="F14" s="153">
        <v>389984</v>
      </c>
      <c r="G14" s="157">
        <v>0.71109999999999995</v>
      </c>
    </row>
    <row r="17" spans="1:15" ht="38.25" x14ac:dyDescent="0.25">
      <c r="A17" s="146" t="s">
        <v>538</v>
      </c>
      <c r="B17" s="146" t="s">
        <v>528</v>
      </c>
      <c r="C17" s="146" t="s">
        <v>529</v>
      </c>
      <c r="D17" s="146" t="s">
        <v>530</v>
      </c>
      <c r="E17" s="146" t="s">
        <v>531</v>
      </c>
      <c r="F17" s="146" t="s">
        <v>532</v>
      </c>
      <c r="G17" s="146" t="s">
        <v>539</v>
      </c>
      <c r="H17" s="146" t="s">
        <v>533</v>
      </c>
    </row>
    <row r="18" spans="1:15" x14ac:dyDescent="0.25">
      <c r="A18" s="147" t="s">
        <v>540</v>
      </c>
      <c r="B18" s="149">
        <v>34590</v>
      </c>
      <c r="C18" s="149">
        <v>1667</v>
      </c>
      <c r="D18" s="149">
        <v>1308</v>
      </c>
      <c r="E18" s="149">
        <v>16552</v>
      </c>
      <c r="F18" s="149">
        <v>54117</v>
      </c>
      <c r="G18" s="148">
        <v>0.187</v>
      </c>
      <c r="H18" s="148">
        <v>0.63900000000000001</v>
      </c>
    </row>
    <row r="19" spans="1:15" x14ac:dyDescent="0.25">
      <c r="A19" s="147" t="s">
        <v>541</v>
      </c>
      <c r="B19" s="149">
        <v>115440</v>
      </c>
      <c r="C19" s="149">
        <v>9569</v>
      </c>
      <c r="D19" s="149">
        <v>2875</v>
      </c>
      <c r="E19" s="149">
        <v>21786</v>
      </c>
      <c r="F19" s="149">
        <v>149670</v>
      </c>
      <c r="G19" s="148">
        <v>0.51900000000000002</v>
      </c>
      <c r="H19" s="148">
        <v>0.77100000000000002</v>
      </c>
    </row>
    <row r="20" spans="1:15" x14ac:dyDescent="0.25">
      <c r="A20" s="147" t="s">
        <v>58</v>
      </c>
      <c r="B20" s="149">
        <v>53835</v>
      </c>
      <c r="C20" s="149">
        <v>8815</v>
      </c>
      <c r="D20" s="149">
        <v>2843</v>
      </c>
      <c r="E20" s="149">
        <v>13820</v>
      </c>
      <c r="F20" s="149">
        <v>79313</v>
      </c>
      <c r="G20" s="148">
        <v>0.27500000000000002</v>
      </c>
      <c r="H20" s="148">
        <v>0.67900000000000005</v>
      </c>
    </row>
    <row r="21" spans="1:15" x14ac:dyDescent="0.25">
      <c r="A21" s="147" t="s">
        <v>59</v>
      </c>
      <c r="B21" s="149">
        <v>1542</v>
      </c>
      <c r="C21" s="149">
        <v>393</v>
      </c>
      <c r="D21" s="149">
        <v>188</v>
      </c>
      <c r="E21" s="149">
        <v>421</v>
      </c>
      <c r="F21" s="149">
        <v>2544</v>
      </c>
      <c r="G21" s="148">
        <v>8.9999999999999993E-3</v>
      </c>
      <c r="H21" s="148">
        <v>0.60599999999999998</v>
      </c>
    </row>
    <row r="22" spans="1:15" x14ac:dyDescent="0.25">
      <c r="A22" s="147" t="s">
        <v>542</v>
      </c>
      <c r="B22" s="149">
        <v>1986</v>
      </c>
      <c r="C22" s="149">
        <v>392</v>
      </c>
      <c r="D22" s="149">
        <v>344</v>
      </c>
      <c r="E22" s="149">
        <v>215</v>
      </c>
      <c r="F22" s="149">
        <v>2937</v>
      </c>
      <c r="G22" s="150">
        <v>0.01</v>
      </c>
      <c r="H22" s="148">
        <v>0.67600000000000005</v>
      </c>
    </row>
    <row r="23" spans="1:15" x14ac:dyDescent="0.25">
      <c r="A23" s="147" t="s">
        <v>543</v>
      </c>
      <c r="B23" s="123">
        <v>207393</v>
      </c>
      <c r="C23" s="123">
        <v>20836</v>
      </c>
      <c r="D23" s="123">
        <v>7558</v>
      </c>
      <c r="E23" s="123">
        <v>52794</v>
      </c>
      <c r="F23" s="123">
        <v>288581</v>
      </c>
      <c r="G23" s="158">
        <v>1</v>
      </c>
      <c r="H23" s="148">
        <v>0.71899999999999997</v>
      </c>
    </row>
    <row r="24" spans="1:15" x14ac:dyDescent="0.25">
      <c r="A24" s="124"/>
      <c r="B24" s="159">
        <f>SUM(B23/F23)</f>
        <v>0.71866477696036812</v>
      </c>
      <c r="C24" s="159">
        <f>SUM(D23/F23)</f>
        <v>2.6190220423381996E-2</v>
      </c>
      <c r="D24" s="159">
        <f>SUM(D23/F23)</f>
        <v>2.6190220423381996E-2</v>
      </c>
      <c r="E24" s="159">
        <f>SUM(E23/F23)</f>
        <v>0.18294343702461355</v>
      </c>
      <c r="F24" s="124"/>
      <c r="G24" s="124"/>
      <c r="H24" s="124"/>
    </row>
    <row r="26" spans="1:15" ht="15.75" thickBot="1" x14ac:dyDescent="0.3">
      <c r="A26" s="147" t="s">
        <v>559</v>
      </c>
    </row>
    <row r="27" spans="1:15" ht="15.75" thickBot="1" x14ac:dyDescent="0.3">
      <c r="A27" s="318" t="s">
        <v>544</v>
      </c>
      <c r="B27" s="320"/>
      <c r="C27" s="161" t="s">
        <v>346</v>
      </c>
      <c r="D27" s="161" t="s">
        <v>347</v>
      </c>
      <c r="E27" s="161" t="s">
        <v>348</v>
      </c>
      <c r="F27" s="161" t="s">
        <v>349</v>
      </c>
      <c r="G27" s="161" t="s">
        <v>350</v>
      </c>
      <c r="H27" s="161" t="s">
        <v>351</v>
      </c>
      <c r="I27" s="161" t="s">
        <v>352</v>
      </c>
      <c r="J27" s="161" t="s">
        <v>354</v>
      </c>
      <c r="K27" s="161" t="s">
        <v>355</v>
      </c>
      <c r="L27" s="161" t="s">
        <v>537</v>
      </c>
      <c r="M27" s="161" t="s">
        <v>536</v>
      </c>
      <c r="N27" s="161" t="s">
        <v>535</v>
      </c>
      <c r="O27" s="161" t="s">
        <v>534</v>
      </c>
    </row>
    <row r="28" spans="1:15" ht="15.75" thickBot="1" x14ac:dyDescent="0.3">
      <c r="A28" s="321" t="s">
        <v>540</v>
      </c>
      <c r="B28" s="161" t="s">
        <v>95</v>
      </c>
      <c r="C28" s="163">
        <v>93.7</v>
      </c>
      <c r="D28" s="80">
        <v>93.5</v>
      </c>
      <c r="E28" s="80">
        <v>94.6</v>
      </c>
      <c r="F28" s="80">
        <v>95.4</v>
      </c>
      <c r="G28" s="80">
        <v>95.6</v>
      </c>
      <c r="H28" s="80">
        <v>95.2</v>
      </c>
      <c r="I28" s="80">
        <v>97.3</v>
      </c>
      <c r="J28" s="80">
        <v>96.9</v>
      </c>
      <c r="K28" s="80">
        <v>91.6</v>
      </c>
      <c r="L28" s="80">
        <v>91.9</v>
      </c>
      <c r="M28" s="80">
        <v>95.9</v>
      </c>
      <c r="N28" s="80">
        <v>96.6</v>
      </c>
      <c r="O28" s="163">
        <v>96.7</v>
      </c>
    </row>
    <row r="29" spans="1:15" ht="15.75" thickBot="1" x14ac:dyDescent="0.3">
      <c r="A29" s="322"/>
      <c r="B29" s="152" t="s">
        <v>75</v>
      </c>
      <c r="C29" s="178">
        <v>96.2</v>
      </c>
      <c r="D29" s="152">
        <v>96</v>
      </c>
      <c r="E29" s="152">
        <v>96.8</v>
      </c>
      <c r="F29" s="82">
        <v>97</v>
      </c>
      <c r="G29" s="82">
        <v>97.1</v>
      </c>
      <c r="H29" s="82">
        <v>95.4</v>
      </c>
      <c r="I29" s="82">
        <v>97.6</v>
      </c>
      <c r="J29" s="82">
        <v>97.3</v>
      </c>
      <c r="K29" s="82">
        <v>91.3</v>
      </c>
      <c r="L29" s="82">
        <v>91.3</v>
      </c>
      <c r="M29" s="82">
        <v>96</v>
      </c>
      <c r="N29" s="82">
        <v>96.4</v>
      </c>
      <c r="O29" s="164">
        <v>96.3</v>
      </c>
    </row>
    <row r="30" spans="1:15" ht="15.75" thickBot="1" x14ac:dyDescent="0.3">
      <c r="A30" s="323"/>
      <c r="B30" s="152" t="s">
        <v>76</v>
      </c>
      <c r="C30" s="178">
        <v>90.6</v>
      </c>
      <c r="D30" s="152">
        <v>90.2</v>
      </c>
      <c r="E30" s="152">
        <v>91.7</v>
      </c>
      <c r="F30" s="82">
        <v>93.2</v>
      </c>
      <c r="G30" s="82">
        <v>93.3</v>
      </c>
      <c r="H30" s="82">
        <v>95</v>
      </c>
      <c r="I30" s="82">
        <v>96.9</v>
      </c>
      <c r="J30" s="82">
        <v>96.1</v>
      </c>
      <c r="K30" s="82">
        <v>92.2</v>
      </c>
      <c r="L30" s="82">
        <v>92.9</v>
      </c>
      <c r="M30" s="82">
        <v>95.5</v>
      </c>
      <c r="N30" s="82">
        <v>97</v>
      </c>
      <c r="O30" s="164">
        <v>97.3</v>
      </c>
    </row>
    <row r="31" spans="1:15" ht="15.75" thickBot="1" x14ac:dyDescent="0.3">
      <c r="A31" s="321" t="s">
        <v>545</v>
      </c>
      <c r="B31" s="161" t="s">
        <v>95</v>
      </c>
      <c r="C31" s="179">
        <v>96.6</v>
      </c>
      <c r="D31" s="161">
        <v>97.1</v>
      </c>
      <c r="E31" s="161">
        <v>97.7</v>
      </c>
      <c r="F31" s="80">
        <v>98.5</v>
      </c>
      <c r="G31" s="80">
        <v>98.8</v>
      </c>
      <c r="H31" s="80">
        <v>98.8</v>
      </c>
      <c r="I31" s="80">
        <v>98</v>
      </c>
      <c r="J31" s="80">
        <v>98</v>
      </c>
      <c r="K31" s="80">
        <v>97</v>
      </c>
      <c r="L31" s="80">
        <v>96.8</v>
      </c>
      <c r="M31" s="80">
        <v>97.8</v>
      </c>
      <c r="N31" s="151">
        <v>97.7</v>
      </c>
      <c r="O31" s="165">
        <v>93</v>
      </c>
    </row>
    <row r="32" spans="1:15" ht="15.75" thickBot="1" x14ac:dyDescent="0.3">
      <c r="A32" s="322"/>
      <c r="B32" s="152" t="s">
        <v>75</v>
      </c>
      <c r="C32" s="178">
        <v>98</v>
      </c>
      <c r="D32" s="152">
        <v>98.8</v>
      </c>
      <c r="E32" s="152">
        <v>98.8</v>
      </c>
      <c r="F32" s="82">
        <v>98.9</v>
      </c>
      <c r="G32" s="82">
        <v>99.4</v>
      </c>
      <c r="H32" s="82">
        <v>99.1</v>
      </c>
      <c r="I32" s="82">
        <v>98.8</v>
      </c>
      <c r="J32" s="82">
        <v>98.5</v>
      </c>
      <c r="K32" s="82">
        <v>97.1</v>
      </c>
      <c r="L32" s="82">
        <v>96.7</v>
      </c>
      <c r="M32" s="82">
        <v>98.2</v>
      </c>
      <c r="N32" s="162">
        <v>98</v>
      </c>
      <c r="O32" s="166">
        <v>89.1</v>
      </c>
    </row>
    <row r="33" spans="1:15" ht="15.75" thickBot="1" x14ac:dyDescent="0.3">
      <c r="A33" s="323"/>
      <c r="B33" s="152" t="s">
        <v>76</v>
      </c>
      <c r="C33" s="178">
        <v>95.5</v>
      </c>
      <c r="D33" s="152">
        <v>95.9</v>
      </c>
      <c r="E33" s="152">
        <v>96.9</v>
      </c>
      <c r="F33" s="82">
        <v>98.1</v>
      </c>
      <c r="G33" s="82">
        <v>98.3</v>
      </c>
      <c r="H33" s="82">
        <v>98.6</v>
      </c>
      <c r="I33" s="82">
        <v>97.2</v>
      </c>
      <c r="J33" s="82">
        <v>97.5</v>
      </c>
      <c r="K33" s="82">
        <v>97</v>
      </c>
      <c r="L33" s="82">
        <v>96.9</v>
      </c>
      <c r="M33" s="82">
        <v>97.4</v>
      </c>
      <c r="N33" s="162">
        <v>97.5</v>
      </c>
      <c r="O33" s="166">
        <v>97.3</v>
      </c>
    </row>
    <row r="34" spans="1:15" ht="15.75" thickBot="1" x14ac:dyDescent="0.3">
      <c r="A34" s="321" t="s">
        <v>546</v>
      </c>
      <c r="B34" s="161" t="s">
        <v>95</v>
      </c>
      <c r="C34" s="179">
        <v>92.9</v>
      </c>
      <c r="D34" s="161">
        <v>94.2</v>
      </c>
      <c r="E34" s="161">
        <v>96.3</v>
      </c>
      <c r="F34" s="80">
        <v>97.1</v>
      </c>
      <c r="G34" s="80">
        <v>97.8</v>
      </c>
      <c r="H34" s="80">
        <v>98.1</v>
      </c>
      <c r="I34" s="80">
        <v>96.8</v>
      </c>
      <c r="J34" s="80">
        <v>96.6</v>
      </c>
      <c r="K34" s="80">
        <v>96.4</v>
      </c>
      <c r="L34" s="80">
        <v>96.3</v>
      </c>
      <c r="M34" s="80">
        <v>97.2</v>
      </c>
      <c r="N34" s="151">
        <v>97.7</v>
      </c>
      <c r="O34" s="165">
        <v>92.3</v>
      </c>
    </row>
    <row r="35" spans="1:15" ht="15.75" thickBot="1" x14ac:dyDescent="0.3">
      <c r="A35" s="322"/>
      <c r="B35" s="152" t="s">
        <v>75</v>
      </c>
      <c r="C35" s="178">
        <v>97.1</v>
      </c>
      <c r="D35" s="152">
        <v>97.7</v>
      </c>
      <c r="E35" s="152">
        <v>98.3</v>
      </c>
      <c r="F35" s="82">
        <v>98.6</v>
      </c>
      <c r="G35" s="82">
        <v>99.1</v>
      </c>
      <c r="H35" s="82">
        <v>99.1</v>
      </c>
      <c r="I35" s="82">
        <v>97.9</v>
      </c>
      <c r="J35" s="82">
        <v>97.5</v>
      </c>
      <c r="K35" s="82">
        <v>96.8</v>
      </c>
      <c r="L35" s="82">
        <v>96.5</v>
      </c>
      <c r="M35" s="82">
        <v>97.5</v>
      </c>
      <c r="N35" s="162">
        <v>98</v>
      </c>
      <c r="O35" s="166">
        <v>87.1</v>
      </c>
    </row>
    <row r="36" spans="1:15" ht="15.75" thickBot="1" x14ac:dyDescent="0.3">
      <c r="A36" s="323"/>
      <c r="B36" s="152" t="s">
        <v>76</v>
      </c>
      <c r="C36" s="178">
        <v>89.2</v>
      </c>
      <c r="D36" s="152">
        <v>91</v>
      </c>
      <c r="E36" s="152">
        <v>93.5</v>
      </c>
      <c r="F36" s="82">
        <v>95.7</v>
      </c>
      <c r="G36" s="82">
        <v>96.8</v>
      </c>
      <c r="H36" s="82">
        <v>97.4</v>
      </c>
      <c r="I36" s="82">
        <v>95.9</v>
      </c>
      <c r="J36" s="82">
        <v>95.8</v>
      </c>
      <c r="K36" s="82">
        <v>96.2</v>
      </c>
      <c r="L36" s="82">
        <v>96.1</v>
      </c>
      <c r="M36" s="82">
        <v>96.9</v>
      </c>
      <c r="N36" s="162">
        <v>97.5</v>
      </c>
      <c r="O36" s="166">
        <v>97.1</v>
      </c>
    </row>
    <row r="37" spans="1:15" ht="15.75" thickBot="1" x14ac:dyDescent="0.3">
      <c r="A37" s="321" t="s">
        <v>358</v>
      </c>
      <c r="B37" s="161" t="s">
        <v>95</v>
      </c>
      <c r="C37" s="179">
        <v>98</v>
      </c>
      <c r="D37" s="161">
        <v>98.4</v>
      </c>
      <c r="E37" s="161">
        <v>99.1</v>
      </c>
      <c r="F37" s="80">
        <v>99.5</v>
      </c>
      <c r="G37" s="80">
        <v>99.4</v>
      </c>
      <c r="H37" s="80">
        <v>99.3</v>
      </c>
      <c r="I37" s="80">
        <v>97.6</v>
      </c>
      <c r="J37" s="80">
        <v>97.5</v>
      </c>
      <c r="K37" s="80">
        <v>98.4</v>
      </c>
      <c r="L37" s="80">
        <v>98.6</v>
      </c>
      <c r="M37" s="80">
        <v>98.8</v>
      </c>
      <c r="N37" s="80">
        <v>99.1</v>
      </c>
      <c r="O37" s="163">
        <v>99.1</v>
      </c>
    </row>
    <row r="38" spans="1:15" ht="15.75" thickBot="1" x14ac:dyDescent="0.3">
      <c r="A38" s="322"/>
      <c r="B38" s="152" t="s">
        <v>75</v>
      </c>
      <c r="C38" s="178">
        <v>98.1</v>
      </c>
      <c r="D38" s="152">
        <v>98.5</v>
      </c>
      <c r="E38" s="152">
        <v>99.1</v>
      </c>
      <c r="F38" s="82">
        <v>99.5</v>
      </c>
      <c r="G38" s="82">
        <v>99.5</v>
      </c>
      <c r="H38" s="82">
        <v>99.4</v>
      </c>
      <c r="I38" s="82">
        <v>97.6</v>
      </c>
      <c r="J38" s="82">
        <v>97.5</v>
      </c>
      <c r="K38" s="82">
        <v>98.4</v>
      </c>
      <c r="L38" s="82">
        <v>98.6</v>
      </c>
      <c r="M38" s="82">
        <v>98.9</v>
      </c>
      <c r="N38" s="82">
        <v>99.2</v>
      </c>
      <c r="O38" s="164">
        <v>99.2</v>
      </c>
    </row>
    <row r="39" spans="1:15" ht="15.75" thickBot="1" x14ac:dyDescent="0.3">
      <c r="A39" s="323"/>
      <c r="B39" s="152" t="s">
        <v>76</v>
      </c>
      <c r="C39" s="178">
        <v>95.3</v>
      </c>
      <c r="D39" s="152">
        <v>96.4</v>
      </c>
      <c r="E39" s="152">
        <v>97.8</v>
      </c>
      <c r="F39" s="82">
        <v>99.1</v>
      </c>
      <c r="G39" s="82">
        <v>98.7</v>
      </c>
      <c r="H39" s="82">
        <v>99.2</v>
      </c>
      <c r="I39" s="82">
        <v>97.6</v>
      </c>
      <c r="J39" s="82">
        <v>97.9</v>
      </c>
      <c r="K39" s="82">
        <v>97.5</v>
      </c>
      <c r="L39" s="82">
        <v>98.3</v>
      </c>
      <c r="M39" s="82">
        <v>97.7</v>
      </c>
      <c r="N39" s="82">
        <v>98</v>
      </c>
      <c r="O39" s="164">
        <v>97.9</v>
      </c>
    </row>
    <row r="40" spans="1:15" ht="15.75" thickBot="1" x14ac:dyDescent="0.3">
      <c r="A40" s="321" t="s">
        <v>547</v>
      </c>
      <c r="B40" s="161" t="s">
        <v>95</v>
      </c>
      <c r="C40" s="179">
        <v>90.8</v>
      </c>
      <c r="D40" s="161">
        <v>92.6</v>
      </c>
      <c r="E40" s="161">
        <v>92.5</v>
      </c>
      <c r="F40" s="80">
        <v>96</v>
      </c>
      <c r="G40" s="80">
        <v>96.6</v>
      </c>
      <c r="H40" s="80">
        <v>100</v>
      </c>
      <c r="I40" s="80">
        <v>77.3</v>
      </c>
      <c r="J40" s="80">
        <v>89.4</v>
      </c>
      <c r="K40" s="80">
        <v>89.2</v>
      </c>
      <c r="L40" s="80">
        <v>88.6</v>
      </c>
      <c r="M40" s="80">
        <v>94.2</v>
      </c>
      <c r="N40" s="80">
        <v>95.5</v>
      </c>
      <c r="O40" s="163">
        <v>95.2</v>
      </c>
    </row>
    <row r="41" spans="1:15" ht="15.75" thickBot="1" x14ac:dyDescent="0.3">
      <c r="A41" s="322"/>
      <c r="B41" s="152" t="s">
        <v>75</v>
      </c>
      <c r="C41" s="178">
        <v>93.5</v>
      </c>
      <c r="D41" s="152">
        <v>93.7</v>
      </c>
      <c r="E41" s="152">
        <v>93.8</v>
      </c>
      <c r="F41" s="82">
        <v>95.5</v>
      </c>
      <c r="G41" s="82">
        <v>99.1</v>
      </c>
      <c r="H41" s="82">
        <v>100</v>
      </c>
      <c r="I41" s="82">
        <v>74.8</v>
      </c>
      <c r="J41" s="82">
        <v>89.5</v>
      </c>
      <c r="K41" s="82">
        <v>91.7</v>
      </c>
      <c r="L41" s="82">
        <v>91.4</v>
      </c>
      <c r="M41" s="82">
        <v>95.8</v>
      </c>
      <c r="N41" s="82">
        <v>96.5</v>
      </c>
      <c r="O41" s="164">
        <v>95.6</v>
      </c>
    </row>
    <row r="42" spans="1:15" ht="15.75" thickBot="1" x14ac:dyDescent="0.3">
      <c r="A42" s="323"/>
      <c r="B42" s="152" t="s">
        <v>76</v>
      </c>
      <c r="C42" s="178">
        <v>84.8</v>
      </c>
      <c r="D42" s="152">
        <v>90.6</v>
      </c>
      <c r="E42" s="152">
        <v>90.5</v>
      </c>
      <c r="F42" s="82">
        <v>97</v>
      </c>
      <c r="G42" s="82">
        <v>40</v>
      </c>
      <c r="H42" s="82">
        <v>100</v>
      </c>
      <c r="I42" s="82">
        <v>100</v>
      </c>
      <c r="J42" s="82">
        <v>88.9</v>
      </c>
      <c r="K42" s="82">
        <v>81</v>
      </c>
      <c r="L42" s="82">
        <v>80.599999999999994</v>
      </c>
      <c r="M42" s="82">
        <v>90.7</v>
      </c>
      <c r="N42" s="82">
        <v>93.4</v>
      </c>
      <c r="O42" s="164">
        <v>94</v>
      </c>
    </row>
    <row r="43" spans="1:15" ht="15.75" thickBot="1" x14ac:dyDescent="0.3">
      <c r="A43" s="321" t="s">
        <v>60</v>
      </c>
      <c r="B43" s="161" t="s">
        <v>95</v>
      </c>
      <c r="C43" s="179">
        <v>98.1</v>
      </c>
      <c r="D43" s="161">
        <v>97.9</v>
      </c>
      <c r="E43" s="161">
        <v>99</v>
      </c>
      <c r="F43" s="80">
        <v>98.9</v>
      </c>
      <c r="G43" s="80">
        <v>96.4</v>
      </c>
      <c r="H43" s="80">
        <v>97.6</v>
      </c>
      <c r="I43" s="80">
        <v>93.4</v>
      </c>
      <c r="J43" s="80">
        <v>96</v>
      </c>
      <c r="K43" s="80">
        <v>93.6</v>
      </c>
      <c r="L43" s="80">
        <v>94.1</v>
      </c>
      <c r="M43" s="80">
        <v>95.6</v>
      </c>
      <c r="N43" s="80">
        <v>96.3</v>
      </c>
      <c r="O43" s="163">
        <v>95.3</v>
      </c>
    </row>
    <row r="44" spans="1:15" ht="15.75" thickBot="1" x14ac:dyDescent="0.3">
      <c r="A44" s="322"/>
      <c r="B44" s="152" t="s">
        <v>75</v>
      </c>
      <c r="C44" s="178">
        <v>98.1</v>
      </c>
      <c r="D44" s="152">
        <v>97.9</v>
      </c>
      <c r="E44" s="152">
        <v>99</v>
      </c>
      <c r="F44" s="82">
        <v>98.9</v>
      </c>
      <c r="G44" s="82">
        <v>96.3</v>
      </c>
      <c r="H44" s="82">
        <v>97.5</v>
      </c>
      <c r="I44" s="82">
        <v>93.3</v>
      </c>
      <c r="J44" s="82">
        <v>95.9</v>
      </c>
      <c r="K44" s="82">
        <v>93.6</v>
      </c>
      <c r="L44" s="82">
        <v>94.1</v>
      </c>
      <c r="M44" s="82">
        <v>95.7</v>
      </c>
      <c r="N44" s="82">
        <v>96.3</v>
      </c>
      <c r="O44" s="164">
        <v>95.2</v>
      </c>
    </row>
    <row r="45" spans="1:15" ht="15.75" thickBot="1" x14ac:dyDescent="0.3">
      <c r="A45" s="323"/>
      <c r="B45" s="152" t="s">
        <v>76</v>
      </c>
      <c r="C45" s="178">
        <v>100</v>
      </c>
      <c r="D45" s="152">
        <v>100</v>
      </c>
      <c r="E45" s="152">
        <v>100</v>
      </c>
      <c r="F45" s="82">
        <v>100</v>
      </c>
      <c r="G45" s="82">
        <v>100</v>
      </c>
      <c r="H45" s="82">
        <v>100</v>
      </c>
      <c r="I45" s="82">
        <v>100</v>
      </c>
      <c r="J45" s="82">
        <v>100</v>
      </c>
      <c r="K45" s="82">
        <v>95.9</v>
      </c>
      <c r="L45" s="82">
        <v>94.1</v>
      </c>
      <c r="M45" s="82">
        <v>91.9</v>
      </c>
      <c r="N45" s="82">
        <v>100</v>
      </c>
      <c r="O45" s="164">
        <v>100</v>
      </c>
    </row>
    <row r="48" spans="1:15" ht="114.75" x14ac:dyDescent="0.25">
      <c r="A48" s="160" t="s">
        <v>357</v>
      </c>
      <c r="B48" s="160" t="s">
        <v>548</v>
      </c>
      <c r="C48" s="160" t="s">
        <v>549</v>
      </c>
      <c r="D48" s="160" t="s">
        <v>550</v>
      </c>
      <c r="E48" s="160" t="s">
        <v>560</v>
      </c>
    </row>
    <row r="49" spans="1:15" x14ac:dyDescent="0.25">
      <c r="A49" s="160" t="s">
        <v>351</v>
      </c>
      <c r="B49" s="167">
        <v>225805.28</v>
      </c>
      <c r="C49" s="168">
        <v>0.80300000000000005</v>
      </c>
      <c r="D49" s="168">
        <v>0.18429999999999999</v>
      </c>
      <c r="E49" s="168">
        <v>1.26E-2</v>
      </c>
    </row>
    <row r="50" spans="1:15" x14ac:dyDescent="0.25">
      <c r="A50" s="169" t="s">
        <v>352</v>
      </c>
      <c r="B50" s="170">
        <v>227337.99</v>
      </c>
      <c r="C50" s="171">
        <v>0.78890000000000005</v>
      </c>
      <c r="D50" s="171">
        <v>0.19450000000000001</v>
      </c>
      <c r="E50" s="171">
        <v>1.66E-2</v>
      </c>
    </row>
    <row r="51" spans="1:15" x14ac:dyDescent="0.25">
      <c r="A51" s="169" t="s">
        <v>354</v>
      </c>
      <c r="B51" s="170">
        <v>226476.09</v>
      </c>
      <c r="C51" s="171">
        <v>0.8004</v>
      </c>
      <c r="D51" s="171">
        <v>0.1832</v>
      </c>
      <c r="E51" s="171">
        <v>1.6500000000000001E-2</v>
      </c>
    </row>
    <row r="52" spans="1:15" x14ac:dyDescent="0.25">
      <c r="A52" s="169" t="s">
        <v>355</v>
      </c>
      <c r="B52" s="170">
        <v>221854.93</v>
      </c>
      <c r="C52" s="171">
        <v>0.80840000000000001</v>
      </c>
      <c r="D52" s="171">
        <v>0.17560000000000001</v>
      </c>
      <c r="E52" s="171">
        <v>1.6E-2</v>
      </c>
    </row>
    <row r="53" spans="1:15" x14ac:dyDescent="0.25">
      <c r="A53" s="160" t="s">
        <v>535</v>
      </c>
      <c r="B53" s="172"/>
      <c r="C53" s="173">
        <v>0.80400000000000005</v>
      </c>
      <c r="D53" s="172"/>
      <c r="E53" s="172"/>
    </row>
    <row r="56" spans="1:15" ht="15.75" thickBot="1" x14ac:dyDescent="0.3"/>
    <row r="57" spans="1:15" ht="15.75" thickBot="1" x14ac:dyDescent="0.3">
      <c r="A57" s="318" t="s">
        <v>551</v>
      </c>
      <c r="B57" s="319"/>
      <c r="C57" s="319"/>
      <c r="D57" s="319"/>
      <c r="E57" s="319"/>
      <c r="F57" s="319"/>
      <c r="G57" s="319"/>
      <c r="H57" s="319"/>
      <c r="I57" s="319"/>
      <c r="J57" s="319"/>
      <c r="K57" s="319"/>
      <c r="L57" s="319"/>
      <c r="M57" s="320"/>
    </row>
    <row r="58" spans="1:15" ht="15.75" thickBot="1" x14ac:dyDescent="0.3">
      <c r="A58" s="174"/>
      <c r="B58" s="161" t="s">
        <v>346</v>
      </c>
      <c r="C58" s="161" t="s">
        <v>347</v>
      </c>
      <c r="D58" s="161" t="s">
        <v>348</v>
      </c>
      <c r="E58" s="161" t="s">
        <v>349</v>
      </c>
      <c r="F58" s="161" t="s">
        <v>350</v>
      </c>
      <c r="G58" s="161" t="s">
        <v>351</v>
      </c>
      <c r="H58" s="161" t="s">
        <v>352</v>
      </c>
      <c r="I58" s="161" t="s">
        <v>354</v>
      </c>
      <c r="J58" s="161" t="s">
        <v>355</v>
      </c>
      <c r="K58" s="161" t="s">
        <v>537</v>
      </c>
      <c r="L58" s="161" t="s">
        <v>536</v>
      </c>
      <c r="M58" s="161" t="s">
        <v>535</v>
      </c>
      <c r="N58" s="161" t="s">
        <v>534</v>
      </c>
    </row>
    <row r="59" spans="1:15" ht="15.75" thickBot="1" x14ac:dyDescent="0.3">
      <c r="A59" s="161" t="s">
        <v>95</v>
      </c>
      <c r="B59" s="178">
        <f>SUM(B68,B77,B86,B104,B113,B122)</f>
        <v>246735</v>
      </c>
      <c r="C59" s="152">
        <v>244885</v>
      </c>
      <c r="D59" s="152">
        <v>243453</v>
      </c>
      <c r="E59" s="152">
        <v>237576</v>
      </c>
      <c r="F59" s="152">
        <v>223207</v>
      </c>
      <c r="G59" s="152">
        <v>219122</v>
      </c>
      <c r="H59" s="152">
        <v>217619</v>
      </c>
      <c r="I59" s="152">
        <v>219805</v>
      </c>
      <c r="J59" s="152">
        <v>216268</v>
      </c>
      <c r="K59" s="152">
        <v>210008</v>
      </c>
      <c r="L59" s="152">
        <v>208566</v>
      </c>
      <c r="M59" s="152">
        <v>209194</v>
      </c>
      <c r="N59" s="152">
        <v>207393</v>
      </c>
      <c r="O59">
        <f>SUM(B59-N59)</f>
        <v>39342</v>
      </c>
    </row>
    <row r="60" spans="1:15" ht="15.75" thickBot="1" x14ac:dyDescent="0.3">
      <c r="A60" s="161" t="s">
        <v>81</v>
      </c>
      <c r="B60" s="178">
        <f t="shared" ref="B60:B61" si="0">SUM(B69,B78,B87,B105,B114,B123)</f>
        <v>58701</v>
      </c>
      <c r="C60" s="152">
        <v>57751</v>
      </c>
      <c r="D60" s="152">
        <v>56841</v>
      </c>
      <c r="E60" s="152">
        <v>54554</v>
      </c>
      <c r="F60" s="152">
        <v>50000</v>
      </c>
      <c r="G60" s="152">
        <v>48562</v>
      </c>
      <c r="H60" s="152">
        <v>46753</v>
      </c>
      <c r="I60" s="152">
        <v>46524</v>
      </c>
      <c r="J60" s="152">
        <v>43841</v>
      </c>
      <c r="K60" s="152">
        <v>41443</v>
      </c>
      <c r="L60" s="152">
        <v>40416</v>
      </c>
      <c r="M60" s="152">
        <v>39687</v>
      </c>
      <c r="N60" s="152">
        <v>38765</v>
      </c>
      <c r="O60" s="124">
        <f t="shared" ref="O60:O65" si="1">SUM(B60-N60)</f>
        <v>19936</v>
      </c>
    </row>
    <row r="61" spans="1:15" ht="15.75" thickBot="1" x14ac:dyDescent="0.3">
      <c r="A61" s="161" t="s">
        <v>82</v>
      </c>
      <c r="B61" s="178">
        <f t="shared" si="0"/>
        <v>188034</v>
      </c>
      <c r="C61" s="152">
        <v>187134</v>
      </c>
      <c r="D61" s="152">
        <v>186612</v>
      </c>
      <c r="E61" s="152">
        <v>183022</v>
      </c>
      <c r="F61" s="152">
        <v>173207</v>
      </c>
      <c r="G61" s="152">
        <v>170560</v>
      </c>
      <c r="H61" s="152">
        <v>170866</v>
      </c>
      <c r="I61" s="152">
        <v>173281</v>
      </c>
      <c r="J61" s="152">
        <v>172427</v>
      </c>
      <c r="K61" s="152">
        <v>168565</v>
      </c>
      <c r="L61" s="152">
        <v>168150</v>
      </c>
      <c r="M61" s="152">
        <v>169507</v>
      </c>
      <c r="N61" s="152">
        <v>168628</v>
      </c>
      <c r="O61" s="124">
        <f t="shared" si="1"/>
        <v>19406</v>
      </c>
    </row>
    <row r="62" spans="1:15" ht="15.75" thickBot="1" x14ac:dyDescent="0.3">
      <c r="A62" s="161" t="s">
        <v>75</v>
      </c>
      <c r="B62" s="178">
        <f>SUM(B71,B80,B89,B107,B116,B125)</f>
        <v>151346</v>
      </c>
      <c r="C62" s="152">
        <v>150906</v>
      </c>
      <c r="D62" s="152">
        <v>148903</v>
      </c>
      <c r="E62" s="152">
        <v>145588</v>
      </c>
      <c r="F62" s="152">
        <v>137808</v>
      </c>
      <c r="G62" s="152">
        <v>136396</v>
      </c>
      <c r="H62" s="152">
        <v>135010</v>
      </c>
      <c r="I62" s="152">
        <v>136705</v>
      </c>
      <c r="J62" s="152">
        <v>133556</v>
      </c>
      <c r="K62" s="152">
        <v>131069</v>
      </c>
      <c r="L62" s="152">
        <v>130580</v>
      </c>
      <c r="M62" s="152">
        <v>131765</v>
      </c>
      <c r="N62" s="152">
        <v>131884</v>
      </c>
      <c r="O62" s="124">
        <f t="shared" si="1"/>
        <v>19462</v>
      </c>
    </row>
    <row r="63" spans="1:15" ht="15.75" thickBot="1" x14ac:dyDescent="0.3">
      <c r="A63" s="161" t="s">
        <v>76</v>
      </c>
      <c r="B63" s="178">
        <f>SUM(B72,B81,B90,B108,B117,B126)</f>
        <v>95389</v>
      </c>
      <c r="C63" s="152">
        <v>93979</v>
      </c>
      <c r="D63" s="152">
        <v>94550</v>
      </c>
      <c r="E63" s="152">
        <v>91988</v>
      </c>
      <c r="F63" s="152">
        <v>85399</v>
      </c>
      <c r="G63" s="152">
        <v>82726</v>
      </c>
      <c r="H63" s="152">
        <v>82609</v>
      </c>
      <c r="I63" s="152">
        <v>83100</v>
      </c>
      <c r="J63" s="152">
        <v>82712</v>
      </c>
      <c r="K63" s="152">
        <v>78939</v>
      </c>
      <c r="L63" s="152">
        <v>77986</v>
      </c>
      <c r="M63" s="152">
        <v>77429</v>
      </c>
      <c r="N63" s="152">
        <v>75509</v>
      </c>
      <c r="O63" s="124">
        <f t="shared" si="1"/>
        <v>19880</v>
      </c>
    </row>
    <row r="64" spans="1:15" ht="15.75" thickBot="1" x14ac:dyDescent="0.3">
      <c r="A64" s="175">
        <v>0.8</v>
      </c>
      <c r="B64" s="176">
        <f>SUM(B61/B59)</f>
        <v>0.76208888078302628</v>
      </c>
      <c r="C64" s="176">
        <f t="shared" ref="C64:N64" si="2">SUM(C61/C59)</f>
        <v>0.76417093737876962</v>
      </c>
      <c r="D64" s="176">
        <f t="shared" si="2"/>
        <v>0.7665216694803515</v>
      </c>
      <c r="E64" s="176">
        <f t="shared" si="2"/>
        <v>0.77037242819139984</v>
      </c>
      <c r="F64" s="176">
        <f t="shared" si="2"/>
        <v>0.77599268840134938</v>
      </c>
      <c r="G64" s="176">
        <f t="shared" si="2"/>
        <v>0.77837916776955307</v>
      </c>
      <c r="H64" s="176">
        <f t="shared" si="2"/>
        <v>0.78516122213593487</v>
      </c>
      <c r="I64" s="176">
        <f t="shared" si="2"/>
        <v>0.78833966470280481</v>
      </c>
      <c r="J64" s="176">
        <f t="shared" si="2"/>
        <v>0.79728392549984284</v>
      </c>
      <c r="K64" s="176">
        <f t="shared" si="2"/>
        <v>0.80265989867052678</v>
      </c>
      <c r="L64" s="176">
        <f t="shared" si="2"/>
        <v>0.80621961393515718</v>
      </c>
      <c r="M64" s="176">
        <f t="shared" si="2"/>
        <v>0.8102861458741647</v>
      </c>
      <c r="N64" s="176">
        <f t="shared" si="2"/>
        <v>0.81308433746558462</v>
      </c>
      <c r="O64" s="7">
        <f t="shared" si="1"/>
        <v>-5.0995456682558338E-2</v>
      </c>
    </row>
    <row r="65" spans="1:15" ht="15.75" thickBot="1" x14ac:dyDescent="0.3">
      <c r="A65" s="177"/>
      <c r="B65" s="180">
        <f>SUM(B63/B59)</f>
        <v>0.3866050621111719</v>
      </c>
      <c r="C65" s="180">
        <f t="shared" ref="C65:N65" si="3">SUM(C63/C59)</f>
        <v>0.38376789105090142</v>
      </c>
      <c r="D65" s="180">
        <f t="shared" si="3"/>
        <v>0.38837065059785669</v>
      </c>
      <c r="E65" s="180">
        <f t="shared" si="3"/>
        <v>0.38719399265919119</v>
      </c>
      <c r="F65" s="180">
        <f t="shared" si="3"/>
        <v>0.3826000080642632</v>
      </c>
      <c r="G65" s="180">
        <f t="shared" si="3"/>
        <v>0.37753397650623854</v>
      </c>
      <c r="H65" s="180">
        <f t="shared" si="3"/>
        <v>0.37960380297676216</v>
      </c>
      <c r="I65" s="180">
        <f t="shared" si="3"/>
        <v>0.37806237346739158</v>
      </c>
      <c r="J65" s="180">
        <f t="shared" si="3"/>
        <v>0.38245140288900809</v>
      </c>
      <c r="K65" s="180">
        <f t="shared" si="3"/>
        <v>0.37588568054550303</v>
      </c>
      <c r="L65" s="180">
        <f t="shared" si="3"/>
        <v>0.37391521149180595</v>
      </c>
      <c r="M65" s="180">
        <f t="shared" si="3"/>
        <v>0.37013011845464017</v>
      </c>
      <c r="N65" s="180">
        <f t="shared" si="3"/>
        <v>0.36408654101150956</v>
      </c>
      <c r="O65" s="7">
        <f t="shared" si="1"/>
        <v>2.2518521099662347E-2</v>
      </c>
    </row>
    <row r="66" spans="1:15" ht="15.75" thickBot="1" x14ac:dyDescent="0.3">
      <c r="A66" s="318" t="s">
        <v>552</v>
      </c>
      <c r="B66" s="319"/>
      <c r="C66" s="319"/>
      <c r="D66" s="319"/>
      <c r="E66" s="319"/>
      <c r="F66" s="319"/>
      <c r="G66" s="319"/>
      <c r="H66" s="319"/>
      <c r="I66" s="319"/>
      <c r="J66" s="319"/>
      <c r="K66" s="319"/>
      <c r="L66" s="319"/>
      <c r="M66" s="320"/>
    </row>
    <row r="67" spans="1:15" ht="15.75" thickBot="1" x14ac:dyDescent="0.3">
      <c r="A67" s="174"/>
      <c r="B67" s="161" t="s">
        <v>346</v>
      </c>
      <c r="C67" s="161" t="s">
        <v>347</v>
      </c>
      <c r="D67" s="161" t="s">
        <v>348</v>
      </c>
      <c r="E67" s="161" t="s">
        <v>349</v>
      </c>
      <c r="F67" s="161" t="s">
        <v>350</v>
      </c>
      <c r="G67" s="161" t="s">
        <v>351</v>
      </c>
      <c r="H67" s="161" t="s">
        <v>352</v>
      </c>
      <c r="I67" s="161" t="s">
        <v>354</v>
      </c>
      <c r="J67" s="161" t="s">
        <v>355</v>
      </c>
      <c r="K67" s="161" t="s">
        <v>537</v>
      </c>
      <c r="L67" s="161" t="s">
        <v>536</v>
      </c>
      <c r="M67" s="161" t="s">
        <v>535</v>
      </c>
      <c r="N67" s="161" t="s">
        <v>534</v>
      </c>
    </row>
    <row r="68" spans="1:15" ht="15.75" thickBot="1" x14ac:dyDescent="0.3">
      <c r="A68" s="161" t="s">
        <v>95</v>
      </c>
      <c r="B68" s="178">
        <v>36555</v>
      </c>
      <c r="C68" s="82">
        <v>37348</v>
      </c>
      <c r="D68" s="152">
        <v>38253</v>
      </c>
      <c r="E68" s="152">
        <v>38322</v>
      </c>
      <c r="F68" s="152">
        <v>37353</v>
      </c>
      <c r="G68" s="152">
        <v>37391</v>
      </c>
      <c r="H68" s="152">
        <v>35071</v>
      </c>
      <c r="I68" s="152">
        <v>35433</v>
      </c>
      <c r="J68" s="152">
        <v>35094</v>
      </c>
      <c r="K68" s="152">
        <v>34598</v>
      </c>
      <c r="L68" s="152">
        <v>34322</v>
      </c>
      <c r="M68" s="152">
        <v>34720</v>
      </c>
      <c r="N68" s="152">
        <v>34590</v>
      </c>
      <c r="O68" s="124">
        <f>SUM(B68-N68)</f>
        <v>1965</v>
      </c>
    </row>
    <row r="69" spans="1:15" ht="15.75" thickBot="1" x14ac:dyDescent="0.3">
      <c r="A69" s="161" t="s">
        <v>81</v>
      </c>
      <c r="B69" s="178">
        <v>93</v>
      </c>
      <c r="C69" s="82">
        <v>108</v>
      </c>
      <c r="D69" s="152">
        <v>98</v>
      </c>
      <c r="E69" s="152">
        <v>112</v>
      </c>
      <c r="F69" s="152">
        <v>135</v>
      </c>
      <c r="G69" s="152">
        <v>125</v>
      </c>
      <c r="H69" s="152">
        <v>110</v>
      </c>
      <c r="I69" s="152">
        <v>127</v>
      </c>
      <c r="J69" s="152">
        <v>121</v>
      </c>
      <c r="K69" s="152">
        <v>141</v>
      </c>
      <c r="L69" s="152">
        <v>103</v>
      </c>
      <c r="M69" s="152">
        <v>115</v>
      </c>
      <c r="N69" s="152">
        <v>105</v>
      </c>
      <c r="O69" s="124">
        <f t="shared" ref="O69:O72" si="4">SUM(B69-N69)</f>
        <v>-12</v>
      </c>
    </row>
    <row r="70" spans="1:15" ht="15.75" thickBot="1" x14ac:dyDescent="0.3">
      <c r="A70" s="161" t="s">
        <v>82</v>
      </c>
      <c r="B70" s="178">
        <v>36462</v>
      </c>
      <c r="C70" s="82">
        <v>37240</v>
      </c>
      <c r="D70" s="152">
        <v>38155</v>
      </c>
      <c r="E70" s="152">
        <v>38210</v>
      </c>
      <c r="F70" s="152">
        <v>37218</v>
      </c>
      <c r="G70" s="152">
        <v>37266</v>
      </c>
      <c r="H70" s="152">
        <v>34961</v>
      </c>
      <c r="I70" s="152">
        <v>35306</v>
      </c>
      <c r="J70" s="152">
        <v>34973</v>
      </c>
      <c r="K70" s="152">
        <v>34457</v>
      </c>
      <c r="L70" s="152">
        <v>34219</v>
      </c>
      <c r="M70" s="152">
        <v>34605</v>
      </c>
      <c r="N70" s="152">
        <v>34485</v>
      </c>
      <c r="O70" s="124">
        <f t="shared" si="4"/>
        <v>1977</v>
      </c>
    </row>
    <row r="71" spans="1:15" ht="15.75" thickBot="1" x14ac:dyDescent="0.3">
      <c r="A71" s="161" t="s">
        <v>75</v>
      </c>
      <c r="B71" s="178">
        <v>20289</v>
      </c>
      <c r="C71" s="82">
        <v>21119</v>
      </c>
      <c r="D71" s="152">
        <v>21905</v>
      </c>
      <c r="E71" s="152">
        <v>22202</v>
      </c>
      <c r="F71" s="152">
        <v>22032</v>
      </c>
      <c r="G71" s="152">
        <v>22177</v>
      </c>
      <c r="H71" s="152">
        <v>21114</v>
      </c>
      <c r="I71" s="152">
        <v>21666</v>
      </c>
      <c r="J71" s="152">
        <v>21682</v>
      </c>
      <c r="K71" s="152">
        <v>21513</v>
      </c>
      <c r="L71" s="152">
        <v>21412</v>
      </c>
      <c r="M71" s="152">
        <v>21867</v>
      </c>
      <c r="N71" s="152">
        <v>22011</v>
      </c>
      <c r="O71" s="124">
        <f t="shared" si="4"/>
        <v>-1722</v>
      </c>
    </row>
    <row r="72" spans="1:15" ht="15.75" thickBot="1" x14ac:dyDescent="0.3">
      <c r="A72" s="161" t="s">
        <v>76</v>
      </c>
      <c r="B72" s="178">
        <v>16266</v>
      </c>
      <c r="C72" s="82">
        <v>16229</v>
      </c>
      <c r="D72" s="152">
        <v>16348</v>
      </c>
      <c r="E72" s="152">
        <v>16120</v>
      </c>
      <c r="F72" s="152">
        <v>15321</v>
      </c>
      <c r="G72" s="152">
        <v>15214</v>
      </c>
      <c r="H72" s="152">
        <v>13957</v>
      </c>
      <c r="I72" s="152">
        <v>13767</v>
      </c>
      <c r="J72" s="152">
        <v>13412</v>
      </c>
      <c r="K72" s="152">
        <v>13085</v>
      </c>
      <c r="L72" s="152">
        <v>12910</v>
      </c>
      <c r="M72" s="152">
        <v>12853</v>
      </c>
      <c r="N72" s="152">
        <v>12579</v>
      </c>
      <c r="O72" s="124">
        <f t="shared" si="4"/>
        <v>3687</v>
      </c>
    </row>
    <row r="73" spans="1:15" ht="15.75" thickBot="1" x14ac:dyDescent="0.3">
      <c r="A73" s="161"/>
      <c r="B73" s="176">
        <f>SUM(B70/B68)</f>
        <v>0.99745588838736154</v>
      </c>
      <c r="C73" s="176">
        <f t="shared" ref="C73:N73" si="5">SUM(C70/C68)</f>
        <v>0.99710827889043585</v>
      </c>
      <c r="D73" s="176">
        <f t="shared" si="5"/>
        <v>0.99743810942932576</v>
      </c>
      <c r="E73" s="176">
        <f t="shared" si="5"/>
        <v>0.99707739679557439</v>
      </c>
      <c r="F73" s="176">
        <f t="shared" si="5"/>
        <v>0.99638583246325596</v>
      </c>
      <c r="G73" s="176">
        <f t="shared" si="5"/>
        <v>0.99665694953331019</v>
      </c>
      <c r="H73" s="176">
        <f t="shared" si="5"/>
        <v>0.99686350546035185</v>
      </c>
      <c r="I73" s="176">
        <f t="shared" si="5"/>
        <v>0.99641577060931896</v>
      </c>
      <c r="J73" s="176">
        <f t="shared" si="5"/>
        <v>0.99655211717102643</v>
      </c>
      <c r="K73" s="176">
        <f t="shared" si="5"/>
        <v>0.99592461992022663</v>
      </c>
      <c r="L73" s="176">
        <f t="shared" si="5"/>
        <v>0.99699900938173769</v>
      </c>
      <c r="M73" s="176">
        <f t="shared" si="5"/>
        <v>0.99668778801843316</v>
      </c>
      <c r="N73" s="176">
        <f t="shared" si="5"/>
        <v>0.99696444058976585</v>
      </c>
      <c r="O73" s="7">
        <f t="shared" ref="O73:O74" si="6">SUM(B73-N73)</f>
        <v>4.9144779759568991E-4</v>
      </c>
    </row>
    <row r="74" spans="1:15" ht="15.75" thickBot="1" x14ac:dyDescent="0.3">
      <c r="A74" s="161"/>
      <c r="B74" s="180">
        <f>SUM(B72/B68)</f>
        <v>0.44497332786212557</v>
      </c>
      <c r="C74" s="180">
        <f t="shared" ref="C74:N74" si="7">SUM(C72/C68)</f>
        <v>0.43453464710292383</v>
      </c>
      <c r="D74" s="180">
        <f t="shared" si="7"/>
        <v>0.42736517397328316</v>
      </c>
      <c r="E74" s="180">
        <f t="shared" si="7"/>
        <v>0.42064610406554981</v>
      </c>
      <c r="F74" s="180">
        <f t="shared" si="7"/>
        <v>0.41016785800337324</v>
      </c>
      <c r="G74" s="180">
        <f t="shared" si="7"/>
        <v>0.40688935840175444</v>
      </c>
      <c r="H74" s="180">
        <f t="shared" si="7"/>
        <v>0.39796412990790109</v>
      </c>
      <c r="I74" s="180">
        <f t="shared" si="7"/>
        <v>0.38853611040555414</v>
      </c>
      <c r="J74" s="180">
        <f t="shared" si="7"/>
        <v>0.38217359092722403</v>
      </c>
      <c r="K74" s="180">
        <f t="shared" si="7"/>
        <v>0.37820105208393551</v>
      </c>
      <c r="L74" s="180">
        <f t="shared" si="7"/>
        <v>0.37614358137637666</v>
      </c>
      <c r="M74" s="180">
        <f t="shared" si="7"/>
        <v>0.3701900921658986</v>
      </c>
      <c r="N74" s="180">
        <f t="shared" si="7"/>
        <v>0.3636600173460538</v>
      </c>
      <c r="O74" s="7">
        <f t="shared" si="6"/>
        <v>8.1313310516071768E-2</v>
      </c>
    </row>
    <row r="75" spans="1:15" ht="15.75" thickBot="1" x14ac:dyDescent="0.3">
      <c r="A75" s="318" t="s">
        <v>553</v>
      </c>
      <c r="B75" s="319"/>
      <c r="C75" s="319"/>
      <c r="D75" s="319"/>
      <c r="E75" s="319"/>
      <c r="F75" s="319"/>
      <c r="G75" s="319"/>
      <c r="H75" s="319"/>
      <c r="I75" s="319"/>
      <c r="J75" s="319"/>
      <c r="K75" s="319"/>
      <c r="L75" s="319"/>
      <c r="M75" s="320"/>
    </row>
    <row r="76" spans="1:15" ht="15.75" thickBot="1" x14ac:dyDescent="0.3">
      <c r="A76" s="174"/>
      <c r="B76" s="161" t="s">
        <v>346</v>
      </c>
      <c r="C76" s="161" t="s">
        <v>347</v>
      </c>
      <c r="D76" s="161" t="s">
        <v>348</v>
      </c>
      <c r="E76" s="161" t="s">
        <v>349</v>
      </c>
      <c r="F76" s="161" t="s">
        <v>350</v>
      </c>
      <c r="G76" s="161" t="s">
        <v>351</v>
      </c>
      <c r="H76" s="161" t="s">
        <v>352</v>
      </c>
      <c r="I76" s="161" t="s">
        <v>354</v>
      </c>
      <c r="J76" s="161" t="s">
        <v>355</v>
      </c>
      <c r="K76" s="161" t="s">
        <v>537</v>
      </c>
      <c r="L76" s="161" t="s">
        <v>536</v>
      </c>
      <c r="M76" s="161" t="s">
        <v>535</v>
      </c>
      <c r="N76" s="161" t="s">
        <v>534</v>
      </c>
    </row>
    <row r="77" spans="1:15" ht="15.75" thickBot="1" x14ac:dyDescent="0.3">
      <c r="A77" s="161" t="s">
        <v>95</v>
      </c>
      <c r="B77" s="178">
        <v>55487</v>
      </c>
      <c r="C77" s="152">
        <v>54550</v>
      </c>
      <c r="D77" s="152">
        <v>54069</v>
      </c>
      <c r="E77" s="152">
        <v>52272</v>
      </c>
      <c r="F77" s="152">
        <v>47560</v>
      </c>
      <c r="G77" s="152">
        <v>45959</v>
      </c>
      <c r="H77" s="152">
        <v>50626</v>
      </c>
      <c r="I77" s="152">
        <v>50857</v>
      </c>
      <c r="J77" s="152">
        <v>50098</v>
      </c>
      <c r="K77" s="152">
        <v>48591</v>
      </c>
      <c r="L77" s="152">
        <v>48009</v>
      </c>
      <c r="M77" s="152">
        <v>48935</v>
      </c>
      <c r="N77" s="152">
        <v>48156</v>
      </c>
      <c r="O77" s="124">
        <f>SUM(B77-N77)</f>
        <v>7331</v>
      </c>
    </row>
    <row r="78" spans="1:15" ht="15.75" thickBot="1" x14ac:dyDescent="0.3">
      <c r="A78" s="161" t="s">
        <v>81</v>
      </c>
      <c r="B78" s="178">
        <v>7381</v>
      </c>
      <c r="C78" s="152">
        <v>7668</v>
      </c>
      <c r="D78" s="152">
        <v>7649</v>
      </c>
      <c r="E78" s="152">
        <v>7238</v>
      </c>
      <c r="F78" s="152">
        <v>6296</v>
      </c>
      <c r="G78" s="152">
        <v>6015</v>
      </c>
      <c r="H78" s="152">
        <v>6003</v>
      </c>
      <c r="I78" s="152">
        <v>5795</v>
      </c>
      <c r="J78" s="152">
        <v>5486</v>
      </c>
      <c r="K78" s="152">
        <v>5080</v>
      </c>
      <c r="L78" s="152">
        <v>4878</v>
      </c>
      <c r="M78" s="152">
        <v>4776</v>
      </c>
      <c r="N78" s="152">
        <v>4540</v>
      </c>
      <c r="O78" s="124">
        <f t="shared" ref="O78:O81" si="8">SUM(B78-N78)</f>
        <v>2841</v>
      </c>
    </row>
    <row r="79" spans="1:15" ht="15.75" thickBot="1" x14ac:dyDescent="0.3">
      <c r="A79" s="161" t="s">
        <v>82</v>
      </c>
      <c r="B79" s="178">
        <v>48106</v>
      </c>
      <c r="C79" s="152">
        <v>46882</v>
      </c>
      <c r="D79" s="152">
        <v>46420</v>
      </c>
      <c r="E79" s="152">
        <v>45034</v>
      </c>
      <c r="F79" s="152">
        <v>41264</v>
      </c>
      <c r="G79" s="152">
        <v>39944</v>
      </c>
      <c r="H79" s="152">
        <v>44623</v>
      </c>
      <c r="I79" s="152">
        <v>45062</v>
      </c>
      <c r="J79" s="152">
        <v>44612</v>
      </c>
      <c r="K79" s="152">
        <v>43511</v>
      </c>
      <c r="L79" s="152">
        <v>43131</v>
      </c>
      <c r="M79" s="152">
        <v>44159</v>
      </c>
      <c r="N79" s="152">
        <v>43616</v>
      </c>
      <c r="O79" s="124">
        <f t="shared" si="8"/>
        <v>4490</v>
      </c>
    </row>
    <row r="80" spans="1:15" ht="15.75" thickBot="1" x14ac:dyDescent="0.3">
      <c r="A80" s="161" t="s">
        <v>75</v>
      </c>
      <c r="B80" s="178">
        <v>25275</v>
      </c>
      <c r="C80" s="152">
        <v>24912</v>
      </c>
      <c r="D80" s="152">
        <v>24724</v>
      </c>
      <c r="E80" s="152">
        <v>24306</v>
      </c>
      <c r="F80" s="152">
        <v>22309</v>
      </c>
      <c r="G80" s="152">
        <v>21881</v>
      </c>
      <c r="H80" s="152">
        <v>24578</v>
      </c>
      <c r="I80" s="152">
        <v>24961</v>
      </c>
      <c r="J80" s="152">
        <v>25166</v>
      </c>
      <c r="K80" s="152">
        <v>24463</v>
      </c>
      <c r="L80" s="152">
        <v>24244</v>
      </c>
      <c r="M80" s="152">
        <v>24930</v>
      </c>
      <c r="N80" s="152">
        <v>24944</v>
      </c>
      <c r="O80" s="124">
        <f t="shared" si="8"/>
        <v>331</v>
      </c>
    </row>
    <row r="81" spans="1:15" ht="15.75" thickBot="1" x14ac:dyDescent="0.3">
      <c r="A81" s="161" t="s">
        <v>76</v>
      </c>
      <c r="B81" s="178">
        <v>30212</v>
      </c>
      <c r="C81" s="152">
        <v>29638</v>
      </c>
      <c r="D81" s="152">
        <v>29345</v>
      </c>
      <c r="E81" s="152">
        <v>27966</v>
      </c>
      <c r="F81" s="152">
        <v>25251</v>
      </c>
      <c r="G81" s="152">
        <v>24078</v>
      </c>
      <c r="H81" s="152">
        <v>26048</v>
      </c>
      <c r="I81" s="152">
        <v>25896</v>
      </c>
      <c r="J81" s="152">
        <v>24932</v>
      </c>
      <c r="K81" s="152">
        <v>24128</v>
      </c>
      <c r="L81" s="152">
        <v>23765</v>
      </c>
      <c r="M81" s="152">
        <v>24005</v>
      </c>
      <c r="N81" s="152">
        <v>23212</v>
      </c>
      <c r="O81" s="124">
        <f t="shared" si="8"/>
        <v>7000</v>
      </c>
    </row>
    <row r="82" spans="1:15" ht="15.75" thickBot="1" x14ac:dyDescent="0.3">
      <c r="A82" s="177"/>
      <c r="B82" s="176">
        <f>SUM(B79/B77)</f>
        <v>0.86697785066772393</v>
      </c>
      <c r="C82" s="176">
        <f t="shared" ref="C82:N82" si="9">SUM(C79/C77)</f>
        <v>0.85943171402383134</v>
      </c>
      <c r="D82" s="176">
        <f t="shared" si="9"/>
        <v>0.85853261573175021</v>
      </c>
      <c r="E82" s="176">
        <f t="shared" si="9"/>
        <v>0.86153198653198648</v>
      </c>
      <c r="F82" s="176">
        <f t="shared" si="9"/>
        <v>0.86761984861227925</v>
      </c>
      <c r="G82" s="176">
        <f t="shared" si="9"/>
        <v>0.86912247873104287</v>
      </c>
      <c r="H82" s="176">
        <f t="shared" si="9"/>
        <v>0.88142456445304784</v>
      </c>
      <c r="I82" s="176">
        <f t="shared" si="9"/>
        <v>0.88605305071081664</v>
      </c>
      <c r="J82" s="176">
        <f t="shared" si="9"/>
        <v>0.89049463052417266</v>
      </c>
      <c r="K82" s="176">
        <f t="shared" si="9"/>
        <v>0.89545389063818404</v>
      </c>
      <c r="L82" s="176">
        <f t="shared" si="9"/>
        <v>0.89839405111541581</v>
      </c>
      <c r="M82" s="176">
        <f t="shared" si="9"/>
        <v>0.90240114437519159</v>
      </c>
      <c r="N82" s="176">
        <f t="shared" si="9"/>
        <v>0.905723066699892</v>
      </c>
      <c r="O82" s="7">
        <f t="shared" ref="O82:O83" si="10">SUM(B82-N82)</f>
        <v>-3.8745216032168073E-2</v>
      </c>
    </row>
    <row r="83" spans="1:15" ht="15.75" thickBot="1" x14ac:dyDescent="0.3">
      <c r="A83" s="177"/>
      <c r="B83" s="180">
        <f>SUM(B81/B77)</f>
        <v>0.54448789806621367</v>
      </c>
      <c r="C83" s="180">
        <f t="shared" ref="C83:N83" si="11">SUM(C81/C77)</f>
        <v>0.54331805682859757</v>
      </c>
      <c r="D83" s="180">
        <f t="shared" si="11"/>
        <v>0.54273243448186581</v>
      </c>
      <c r="E83" s="180">
        <f t="shared" si="11"/>
        <v>0.53500918273645548</v>
      </c>
      <c r="F83" s="180">
        <f t="shared" si="11"/>
        <v>0.53092935239697225</v>
      </c>
      <c r="G83" s="180">
        <f t="shared" si="11"/>
        <v>0.5239017385060597</v>
      </c>
      <c r="H83" s="180">
        <f t="shared" si="11"/>
        <v>0.51451823173863231</v>
      </c>
      <c r="I83" s="180">
        <f t="shared" si="11"/>
        <v>0.5091924415518021</v>
      </c>
      <c r="J83" s="180">
        <f t="shared" si="11"/>
        <v>0.49766457742824066</v>
      </c>
      <c r="K83" s="180">
        <f t="shared" si="11"/>
        <v>0.49655285958305034</v>
      </c>
      <c r="L83" s="180">
        <f t="shared" si="11"/>
        <v>0.49501135203815949</v>
      </c>
      <c r="M83" s="180">
        <f t="shared" si="11"/>
        <v>0.49054868703382037</v>
      </c>
      <c r="N83" s="180">
        <f t="shared" si="11"/>
        <v>0.4820167788022261</v>
      </c>
      <c r="O83" s="7">
        <f t="shared" si="10"/>
        <v>6.2471119263987573E-2</v>
      </c>
    </row>
    <row r="84" spans="1:15" ht="15.75" thickBot="1" x14ac:dyDescent="0.3">
      <c r="A84" s="318" t="s">
        <v>554</v>
      </c>
      <c r="B84" s="319"/>
      <c r="C84" s="319"/>
      <c r="D84" s="319"/>
      <c r="E84" s="319"/>
      <c r="F84" s="319"/>
      <c r="G84" s="319"/>
      <c r="H84" s="319"/>
      <c r="I84" s="319"/>
      <c r="J84" s="319"/>
      <c r="K84" s="319"/>
      <c r="L84" s="319"/>
      <c r="M84" s="320"/>
    </row>
    <row r="85" spans="1:15" ht="15.75" thickBot="1" x14ac:dyDescent="0.3">
      <c r="A85" s="174"/>
      <c r="B85" s="161" t="s">
        <v>346</v>
      </c>
      <c r="C85" s="161" t="s">
        <v>347</v>
      </c>
      <c r="D85" s="161" t="s">
        <v>348</v>
      </c>
      <c r="E85" s="161" t="s">
        <v>349</v>
      </c>
      <c r="F85" s="161" t="s">
        <v>350</v>
      </c>
      <c r="G85" s="161" t="s">
        <v>351</v>
      </c>
      <c r="H85" s="161" t="s">
        <v>352</v>
      </c>
      <c r="I85" s="161" t="s">
        <v>354</v>
      </c>
      <c r="J85" s="161" t="s">
        <v>355</v>
      </c>
      <c r="K85" s="161" t="s">
        <v>537</v>
      </c>
      <c r="L85" s="161" t="s">
        <v>536</v>
      </c>
      <c r="M85" s="161" t="s">
        <v>535</v>
      </c>
      <c r="N85" s="161" t="s">
        <v>534</v>
      </c>
    </row>
    <row r="86" spans="1:15" ht="15.75" thickBot="1" x14ac:dyDescent="0.3">
      <c r="A86" s="161" t="s">
        <v>95</v>
      </c>
      <c r="B86" s="178">
        <v>86114</v>
      </c>
      <c r="C86" s="152">
        <v>84422</v>
      </c>
      <c r="D86" s="152">
        <v>84491</v>
      </c>
      <c r="E86" s="152">
        <v>82959</v>
      </c>
      <c r="F86" s="152">
        <v>77445</v>
      </c>
      <c r="G86" s="152">
        <v>74968</v>
      </c>
      <c r="H86" s="152">
        <v>73014</v>
      </c>
      <c r="I86" s="152">
        <v>74597</v>
      </c>
      <c r="J86" s="152">
        <v>73046</v>
      </c>
      <c r="K86" s="152">
        <v>69238</v>
      </c>
      <c r="L86" s="152">
        <v>68704</v>
      </c>
      <c r="M86" s="152">
        <v>68248</v>
      </c>
      <c r="N86" s="152">
        <v>67284</v>
      </c>
      <c r="O86" s="124">
        <f>SUM(B86-N86)</f>
        <v>18830</v>
      </c>
    </row>
    <row r="87" spans="1:15" ht="15.75" thickBot="1" x14ac:dyDescent="0.3">
      <c r="A87" s="161" t="s">
        <v>81</v>
      </c>
      <c r="B87" s="178">
        <v>27431</v>
      </c>
      <c r="C87" s="152">
        <v>26615</v>
      </c>
      <c r="D87" s="152">
        <v>26823</v>
      </c>
      <c r="E87" s="152">
        <v>26323</v>
      </c>
      <c r="F87" s="152">
        <v>24155</v>
      </c>
      <c r="G87" s="152">
        <v>23421</v>
      </c>
      <c r="H87" s="152">
        <v>22387</v>
      </c>
      <c r="I87" s="152">
        <v>22557</v>
      </c>
      <c r="J87" s="152">
        <v>20958</v>
      </c>
      <c r="K87" s="152">
        <v>19265</v>
      </c>
      <c r="L87" s="152">
        <v>18822</v>
      </c>
      <c r="M87" s="152">
        <v>18537</v>
      </c>
      <c r="N87" s="152">
        <v>17937</v>
      </c>
      <c r="O87" s="124">
        <f t="shared" ref="O87:O90" si="12">SUM(B87-N87)</f>
        <v>9494</v>
      </c>
    </row>
    <row r="88" spans="1:15" ht="15.75" thickBot="1" x14ac:dyDescent="0.3">
      <c r="A88" s="161" t="s">
        <v>82</v>
      </c>
      <c r="B88" s="178">
        <v>58683</v>
      </c>
      <c r="C88" s="152">
        <v>57807</v>
      </c>
      <c r="D88" s="152">
        <v>57668</v>
      </c>
      <c r="E88" s="152">
        <v>56636</v>
      </c>
      <c r="F88" s="152">
        <v>53290</v>
      </c>
      <c r="G88" s="152">
        <v>51547</v>
      </c>
      <c r="H88" s="152">
        <v>50627</v>
      </c>
      <c r="I88" s="152">
        <v>52040</v>
      </c>
      <c r="J88" s="152">
        <v>52088</v>
      </c>
      <c r="K88" s="152">
        <v>49973</v>
      </c>
      <c r="L88" s="152">
        <v>49882</v>
      </c>
      <c r="M88" s="152">
        <v>49711</v>
      </c>
      <c r="N88" s="152">
        <v>49347</v>
      </c>
      <c r="O88" s="124">
        <f t="shared" si="12"/>
        <v>9336</v>
      </c>
    </row>
    <row r="89" spans="1:15" ht="15.75" thickBot="1" x14ac:dyDescent="0.3">
      <c r="A89" s="161" t="s">
        <v>75</v>
      </c>
      <c r="B89" s="178">
        <v>42467</v>
      </c>
      <c r="C89" s="152">
        <v>41750</v>
      </c>
      <c r="D89" s="152">
        <v>41161</v>
      </c>
      <c r="E89" s="152">
        <v>40298</v>
      </c>
      <c r="F89" s="152">
        <v>37149</v>
      </c>
      <c r="G89" s="152">
        <v>36131</v>
      </c>
      <c r="H89" s="152">
        <v>34946</v>
      </c>
      <c r="I89" s="152">
        <v>35771</v>
      </c>
      <c r="J89" s="152">
        <v>33227</v>
      </c>
      <c r="K89" s="152">
        <v>31981</v>
      </c>
      <c r="L89" s="152">
        <v>31884</v>
      </c>
      <c r="M89" s="152">
        <v>32241</v>
      </c>
      <c r="N89" s="152">
        <v>32032</v>
      </c>
      <c r="O89" s="124">
        <f t="shared" si="12"/>
        <v>10435</v>
      </c>
    </row>
    <row r="90" spans="1:15" ht="15.75" thickBot="1" x14ac:dyDescent="0.3">
      <c r="A90" s="161" t="s">
        <v>76</v>
      </c>
      <c r="B90" s="178">
        <v>43647</v>
      </c>
      <c r="C90" s="152">
        <v>42672</v>
      </c>
      <c r="D90" s="152">
        <v>43330</v>
      </c>
      <c r="E90" s="152">
        <v>42661</v>
      </c>
      <c r="F90" s="152">
        <v>40296</v>
      </c>
      <c r="G90" s="152">
        <v>38837</v>
      </c>
      <c r="H90" s="152">
        <v>38068</v>
      </c>
      <c r="I90" s="152">
        <v>38826</v>
      </c>
      <c r="J90" s="152">
        <v>39819</v>
      </c>
      <c r="K90" s="152">
        <v>37257</v>
      </c>
      <c r="L90" s="152">
        <v>36820</v>
      </c>
      <c r="M90" s="152">
        <v>36007</v>
      </c>
      <c r="N90" s="152">
        <v>35252</v>
      </c>
      <c r="O90" s="124">
        <f t="shared" si="12"/>
        <v>8395</v>
      </c>
    </row>
    <row r="91" spans="1:15" ht="15.75" thickBot="1" x14ac:dyDescent="0.3">
      <c r="A91" s="177"/>
      <c r="B91" s="176">
        <f>SUM(B88/B86)</f>
        <v>0.68145713821213738</v>
      </c>
      <c r="C91" s="176">
        <f t="shared" ref="C91:N91" si="13">SUM(C88/C86)</f>
        <v>0.68473857525289616</v>
      </c>
      <c r="D91" s="176">
        <f t="shared" si="13"/>
        <v>0.68253423441549987</v>
      </c>
      <c r="E91" s="176">
        <f t="shared" si="13"/>
        <v>0.68269868248170784</v>
      </c>
      <c r="F91" s="176">
        <f t="shared" si="13"/>
        <v>0.68810123313319127</v>
      </c>
      <c r="G91" s="176">
        <f t="shared" si="13"/>
        <v>0.68758670366022834</v>
      </c>
      <c r="H91" s="176">
        <f t="shared" si="13"/>
        <v>0.6933875695072178</v>
      </c>
      <c r="I91" s="176">
        <f t="shared" si="13"/>
        <v>0.69761518559727598</v>
      </c>
      <c r="J91" s="176">
        <f t="shared" si="13"/>
        <v>0.71308490540207536</v>
      </c>
      <c r="K91" s="176">
        <f t="shared" si="13"/>
        <v>0.72175683873017704</v>
      </c>
      <c r="L91" s="176">
        <f t="shared" si="13"/>
        <v>0.72604215183977638</v>
      </c>
      <c r="M91" s="176">
        <f t="shared" si="13"/>
        <v>0.72838764505919584</v>
      </c>
      <c r="N91" s="176">
        <f t="shared" si="13"/>
        <v>0.73341359015516316</v>
      </c>
      <c r="O91" s="7">
        <f t="shared" ref="O91:O92" si="14">SUM(B91-N91)</f>
        <v>-5.1956451943025783E-2</v>
      </c>
    </row>
    <row r="92" spans="1:15" ht="15.75" thickBot="1" x14ac:dyDescent="0.3">
      <c r="A92" s="177"/>
      <c r="B92" s="180">
        <f>SUM(B90/B86)</f>
        <v>0.50685138305037514</v>
      </c>
      <c r="C92" s="180">
        <f t="shared" ref="C92:N92" si="15">SUM(C90/C86)</f>
        <v>0.5054606619127715</v>
      </c>
      <c r="D92" s="180">
        <f t="shared" si="15"/>
        <v>0.51283568664118073</v>
      </c>
      <c r="E92" s="180">
        <f t="shared" si="15"/>
        <v>0.51424197495148205</v>
      </c>
      <c r="F92" s="180">
        <f t="shared" si="15"/>
        <v>0.52031764478016662</v>
      </c>
      <c r="G92" s="180">
        <f t="shared" si="15"/>
        <v>0.5180477003521502</v>
      </c>
      <c r="H92" s="180">
        <f t="shared" si="15"/>
        <v>0.52137946147314218</v>
      </c>
      <c r="I92" s="180">
        <f t="shared" si="15"/>
        <v>0.52047669477324821</v>
      </c>
      <c r="J92" s="180">
        <f t="shared" si="15"/>
        <v>0.54512225173178541</v>
      </c>
      <c r="K92" s="180">
        <f t="shared" si="15"/>
        <v>0.53810046506253795</v>
      </c>
      <c r="L92" s="180">
        <f t="shared" si="15"/>
        <v>0.53592221704704235</v>
      </c>
      <c r="M92" s="180">
        <f t="shared" si="15"/>
        <v>0.527590552104091</v>
      </c>
      <c r="N92" s="180">
        <f t="shared" si="15"/>
        <v>0.52392842280482732</v>
      </c>
      <c r="O92" s="7">
        <f t="shared" si="14"/>
        <v>-1.7077039754452183E-2</v>
      </c>
    </row>
    <row r="93" spans="1:15" ht="15.75" thickBot="1" x14ac:dyDescent="0.3">
      <c r="A93" s="318" t="s">
        <v>555</v>
      </c>
      <c r="B93" s="319"/>
      <c r="C93" s="319"/>
      <c r="D93" s="319"/>
      <c r="E93" s="319"/>
      <c r="F93" s="319"/>
      <c r="G93" s="319"/>
      <c r="H93" s="319"/>
      <c r="I93" s="319"/>
      <c r="J93" s="319"/>
      <c r="K93" s="319"/>
      <c r="L93" s="319"/>
      <c r="M93" s="320"/>
    </row>
    <row r="94" spans="1:15" ht="15.75" thickBot="1" x14ac:dyDescent="0.3">
      <c r="A94" s="174"/>
      <c r="B94" s="161" t="s">
        <v>346</v>
      </c>
      <c r="C94" s="161" t="s">
        <v>347</v>
      </c>
      <c r="D94" s="161" t="s">
        <v>348</v>
      </c>
      <c r="E94" s="161" t="s">
        <v>349</v>
      </c>
      <c r="F94" s="161" t="s">
        <v>350</v>
      </c>
      <c r="G94" s="161" t="s">
        <v>351</v>
      </c>
      <c r="H94" s="161" t="s">
        <v>352</v>
      </c>
      <c r="I94" s="161" t="s">
        <v>354</v>
      </c>
      <c r="J94" s="161" t="s">
        <v>355</v>
      </c>
      <c r="K94" s="161" t="s">
        <v>537</v>
      </c>
      <c r="L94" s="161" t="s">
        <v>536</v>
      </c>
      <c r="M94" s="161" t="s">
        <v>535</v>
      </c>
      <c r="N94" s="161" t="s">
        <v>534</v>
      </c>
    </row>
    <row r="95" spans="1:15" ht="15.75" thickBot="1" x14ac:dyDescent="0.3">
      <c r="A95" s="161" t="s">
        <v>95</v>
      </c>
      <c r="B95" s="178">
        <v>67691</v>
      </c>
      <c r="C95" s="152">
        <v>67559</v>
      </c>
      <c r="D95" s="152">
        <v>65776</v>
      </c>
      <c r="E95" s="152">
        <v>63058</v>
      </c>
      <c r="F95" s="152">
        <v>59725</v>
      </c>
      <c r="G95" s="152">
        <v>59444</v>
      </c>
      <c r="H95" s="152">
        <v>57230</v>
      </c>
      <c r="I95" s="152">
        <v>56985</v>
      </c>
      <c r="J95" s="152">
        <v>56164</v>
      </c>
      <c r="K95" s="152">
        <v>55785</v>
      </c>
      <c r="L95" s="152">
        <v>55672</v>
      </c>
      <c r="M95" s="152">
        <v>55412</v>
      </c>
      <c r="N95" s="152">
        <v>55377</v>
      </c>
      <c r="O95" s="124">
        <f>SUM(B95-N95)</f>
        <v>12314</v>
      </c>
    </row>
    <row r="96" spans="1:15" ht="15.75" thickBot="1" x14ac:dyDescent="0.3">
      <c r="A96" s="161" t="s">
        <v>81</v>
      </c>
      <c r="B96" s="178">
        <v>23572</v>
      </c>
      <c r="C96" s="152">
        <v>23034</v>
      </c>
      <c r="D96" s="152">
        <v>22011</v>
      </c>
      <c r="E96" s="152">
        <v>20576</v>
      </c>
      <c r="F96" s="152">
        <v>19076</v>
      </c>
      <c r="G96" s="152">
        <v>18620</v>
      </c>
      <c r="H96" s="152">
        <v>17829</v>
      </c>
      <c r="I96" s="152">
        <v>17589</v>
      </c>
      <c r="J96" s="152">
        <v>16862</v>
      </c>
      <c r="K96" s="152">
        <v>16568</v>
      </c>
      <c r="L96" s="152">
        <v>16209</v>
      </c>
      <c r="M96" s="152">
        <v>15826</v>
      </c>
      <c r="N96" s="152">
        <v>15738</v>
      </c>
      <c r="O96" s="124">
        <f t="shared" ref="O96:O99" si="16">SUM(B96-N96)</f>
        <v>7834</v>
      </c>
    </row>
    <row r="97" spans="1:15" ht="15.75" thickBot="1" x14ac:dyDescent="0.3">
      <c r="A97" s="161" t="s">
        <v>82</v>
      </c>
      <c r="B97" s="178">
        <v>44119</v>
      </c>
      <c r="C97" s="152">
        <v>44525</v>
      </c>
      <c r="D97" s="152">
        <v>43765</v>
      </c>
      <c r="E97" s="152">
        <v>42482</v>
      </c>
      <c r="F97" s="152">
        <v>40649</v>
      </c>
      <c r="G97" s="152">
        <v>40824</v>
      </c>
      <c r="H97" s="152">
        <v>39401</v>
      </c>
      <c r="I97" s="152">
        <v>39396</v>
      </c>
      <c r="J97" s="152">
        <v>39302</v>
      </c>
      <c r="K97" s="152">
        <v>39217</v>
      </c>
      <c r="L97" s="152">
        <v>39463</v>
      </c>
      <c r="M97" s="152">
        <v>39586</v>
      </c>
      <c r="N97" s="152">
        <v>39639</v>
      </c>
      <c r="O97" s="124">
        <f t="shared" si="16"/>
        <v>4480</v>
      </c>
    </row>
    <row r="98" spans="1:15" ht="15.75" thickBot="1" x14ac:dyDescent="0.3">
      <c r="A98" s="161" t="s">
        <v>75</v>
      </c>
      <c r="B98" s="178">
        <v>62432</v>
      </c>
      <c r="C98" s="152">
        <v>62125</v>
      </c>
      <c r="D98" s="152">
        <v>60257</v>
      </c>
      <c r="E98" s="152">
        <v>57822</v>
      </c>
      <c r="F98" s="152">
        <v>55206</v>
      </c>
      <c r="G98" s="152">
        <v>54901</v>
      </c>
      <c r="H98" s="152">
        <v>52738</v>
      </c>
      <c r="I98" s="152">
        <v>52431</v>
      </c>
      <c r="J98" s="152">
        <v>51664</v>
      </c>
      <c r="K98" s="152">
        <v>51350</v>
      </c>
      <c r="L98" s="152">
        <v>51218</v>
      </c>
      <c r="M98" s="152">
        <v>50876</v>
      </c>
      <c r="N98" s="152">
        <v>50952</v>
      </c>
      <c r="O98" s="124">
        <f t="shared" si="16"/>
        <v>11480</v>
      </c>
    </row>
    <row r="99" spans="1:15" ht="15.75" thickBot="1" x14ac:dyDescent="0.3">
      <c r="A99" s="161" t="s">
        <v>76</v>
      </c>
      <c r="B99" s="178">
        <v>5259</v>
      </c>
      <c r="C99" s="152">
        <v>5434</v>
      </c>
      <c r="D99" s="152">
        <v>5519</v>
      </c>
      <c r="E99" s="152">
        <v>5236</v>
      </c>
      <c r="F99" s="152">
        <v>4519</v>
      </c>
      <c r="G99" s="152">
        <v>4543</v>
      </c>
      <c r="H99" s="152">
        <v>4492</v>
      </c>
      <c r="I99" s="152">
        <v>4554</v>
      </c>
      <c r="J99" s="152">
        <v>4500</v>
      </c>
      <c r="K99" s="152">
        <v>4435</v>
      </c>
      <c r="L99" s="152">
        <v>4454</v>
      </c>
      <c r="M99" s="152">
        <v>4536</v>
      </c>
      <c r="N99" s="152">
        <v>4425</v>
      </c>
      <c r="O99" s="124">
        <f t="shared" si="16"/>
        <v>834</v>
      </c>
    </row>
    <row r="100" spans="1:15" ht="15.75" thickBot="1" x14ac:dyDescent="0.3">
      <c r="A100" s="177"/>
      <c r="B100" s="176">
        <f>SUM(B97/B95)</f>
        <v>0.65177054556735758</v>
      </c>
      <c r="C100" s="176">
        <f t="shared" ref="C100:N100" si="17">SUM(C97/C95)</f>
        <v>0.65905356799242143</v>
      </c>
      <c r="D100" s="176">
        <f t="shared" si="17"/>
        <v>0.66536426660180004</v>
      </c>
      <c r="E100" s="176">
        <f t="shared" si="17"/>
        <v>0.67369723112055568</v>
      </c>
      <c r="F100" s="176">
        <f t="shared" si="17"/>
        <v>0.68060276266220177</v>
      </c>
      <c r="G100" s="176">
        <f t="shared" si="17"/>
        <v>0.68676401318888369</v>
      </c>
      <c r="H100" s="176">
        <f t="shared" si="17"/>
        <v>0.68846758692993182</v>
      </c>
      <c r="I100" s="176">
        <f t="shared" si="17"/>
        <v>0.69133982627007107</v>
      </c>
      <c r="J100" s="176">
        <f t="shared" si="17"/>
        <v>0.69977209600455803</v>
      </c>
      <c r="K100" s="176">
        <f t="shared" si="17"/>
        <v>0.70300259926503539</v>
      </c>
      <c r="L100" s="176">
        <f t="shared" si="17"/>
        <v>0.70884825405949126</v>
      </c>
      <c r="M100" s="176">
        <f t="shared" si="17"/>
        <v>0.71439399408070459</v>
      </c>
      <c r="N100" s="176">
        <f t="shared" si="17"/>
        <v>0.71580258952272602</v>
      </c>
      <c r="O100" s="7">
        <f t="shared" ref="O100:O101" si="18">SUM(B100-N100)</f>
        <v>-6.4032043955368434E-2</v>
      </c>
    </row>
    <row r="101" spans="1:15" ht="15.75" thickBot="1" x14ac:dyDescent="0.3">
      <c r="A101" s="177"/>
      <c r="B101" s="180">
        <f>SUM(B99/B95)</f>
        <v>7.7691273581421458E-2</v>
      </c>
      <c r="C101" s="180">
        <f t="shared" ref="C101:N101" si="19">SUM(C99/C95)</f>
        <v>8.0433398954987495E-2</v>
      </c>
      <c r="D101" s="180">
        <f t="shared" si="19"/>
        <v>8.3905983945512047E-2</v>
      </c>
      <c r="E101" s="180">
        <f t="shared" si="19"/>
        <v>8.3034666497510234E-2</v>
      </c>
      <c r="F101" s="180">
        <f t="shared" si="19"/>
        <v>7.5663457513604024E-2</v>
      </c>
      <c r="G101" s="180">
        <f t="shared" si="19"/>
        <v>7.6424870466321237E-2</v>
      </c>
      <c r="H101" s="180">
        <f t="shared" si="19"/>
        <v>7.8490302289009259E-2</v>
      </c>
      <c r="I101" s="180">
        <f t="shared" si="19"/>
        <v>7.9915767307186109E-2</v>
      </c>
      <c r="J101" s="180">
        <f t="shared" si="19"/>
        <v>8.0122498397550035E-2</v>
      </c>
      <c r="K101" s="180">
        <f t="shared" si="19"/>
        <v>7.9501658151832924E-2</v>
      </c>
      <c r="L101" s="180">
        <f t="shared" si="19"/>
        <v>8.0004310964218991E-2</v>
      </c>
      <c r="M101" s="180">
        <f t="shared" si="19"/>
        <v>8.1859525012632647E-2</v>
      </c>
      <c r="N101" s="180">
        <f t="shared" si="19"/>
        <v>7.9906820521154998E-2</v>
      </c>
      <c r="O101" s="7">
        <f t="shared" si="18"/>
        <v>-2.2155469397335398E-3</v>
      </c>
    </row>
    <row r="102" spans="1:15" ht="15.75" thickBot="1" x14ac:dyDescent="0.3">
      <c r="A102" s="318" t="s">
        <v>556</v>
      </c>
      <c r="B102" s="319"/>
      <c r="C102" s="319"/>
      <c r="D102" s="319"/>
      <c r="E102" s="319"/>
      <c r="F102" s="319"/>
      <c r="G102" s="319"/>
      <c r="H102" s="319"/>
      <c r="I102" s="319"/>
      <c r="J102" s="319"/>
      <c r="K102" s="319"/>
      <c r="L102" s="319"/>
      <c r="M102" s="320"/>
    </row>
    <row r="103" spans="1:15" ht="15.75" thickBot="1" x14ac:dyDescent="0.3">
      <c r="A103" s="174"/>
      <c r="B103" s="161" t="s">
        <v>346</v>
      </c>
      <c r="C103" s="161" t="s">
        <v>347</v>
      </c>
      <c r="D103" s="161" t="s">
        <v>348</v>
      </c>
      <c r="E103" s="161" t="s">
        <v>349</v>
      </c>
      <c r="F103" s="161" t="s">
        <v>350</v>
      </c>
      <c r="G103" s="161" t="s">
        <v>351</v>
      </c>
      <c r="H103" s="161" t="s">
        <v>352</v>
      </c>
      <c r="I103" s="161" t="s">
        <v>354</v>
      </c>
      <c r="J103" s="161" t="s">
        <v>355</v>
      </c>
      <c r="K103" s="161" t="s">
        <v>537</v>
      </c>
      <c r="L103" s="161" t="s">
        <v>536</v>
      </c>
      <c r="M103" s="161" t="s">
        <v>535</v>
      </c>
      <c r="N103" s="161" t="s">
        <v>534</v>
      </c>
    </row>
    <row r="104" spans="1:15" ht="15.75" thickBot="1" x14ac:dyDescent="0.3">
      <c r="A104" s="161" t="s">
        <v>95</v>
      </c>
      <c r="B104" s="178">
        <v>62048</v>
      </c>
      <c r="C104" s="152">
        <v>61620</v>
      </c>
      <c r="D104" s="152">
        <v>60647</v>
      </c>
      <c r="E104" s="152">
        <v>60255</v>
      </c>
      <c r="F104" s="152">
        <v>59609</v>
      </c>
      <c r="G104" s="152">
        <v>59380</v>
      </c>
      <c r="H104" s="152">
        <v>57080</v>
      </c>
      <c r="I104" s="152">
        <v>56843</v>
      </c>
      <c r="J104" s="152">
        <v>55913</v>
      </c>
      <c r="K104" s="152">
        <v>55409</v>
      </c>
      <c r="L104" s="152">
        <v>54942</v>
      </c>
      <c r="M104" s="152">
        <v>54257</v>
      </c>
      <c r="N104" s="152">
        <v>53835</v>
      </c>
      <c r="O104" s="124">
        <f>SUM(B104-N104)</f>
        <v>8213</v>
      </c>
    </row>
    <row r="105" spans="1:15" ht="15.75" thickBot="1" x14ac:dyDescent="0.3">
      <c r="A105" s="161" t="s">
        <v>81</v>
      </c>
      <c r="B105" s="178">
        <v>21035</v>
      </c>
      <c r="C105" s="152">
        <v>20513</v>
      </c>
      <c r="D105" s="152">
        <v>19820</v>
      </c>
      <c r="E105" s="152">
        <v>19407</v>
      </c>
      <c r="F105" s="152">
        <v>19019</v>
      </c>
      <c r="G105" s="152">
        <v>18592</v>
      </c>
      <c r="H105" s="152">
        <v>17758</v>
      </c>
      <c r="I105" s="152">
        <v>17537</v>
      </c>
      <c r="J105" s="152">
        <v>16774</v>
      </c>
      <c r="K105" s="152">
        <v>16425</v>
      </c>
      <c r="L105" s="152">
        <v>15989</v>
      </c>
      <c r="M105" s="152">
        <v>15459</v>
      </c>
      <c r="N105" s="152">
        <v>15241</v>
      </c>
      <c r="O105" s="124">
        <f t="shared" ref="O105:O108" si="20">SUM(B105-N105)</f>
        <v>5794</v>
      </c>
    </row>
    <row r="106" spans="1:15" ht="15.75" thickBot="1" x14ac:dyDescent="0.3">
      <c r="A106" s="161" t="s">
        <v>82</v>
      </c>
      <c r="B106" s="178">
        <v>41013</v>
      </c>
      <c r="C106" s="152">
        <v>41107</v>
      </c>
      <c r="D106" s="152">
        <v>40827</v>
      </c>
      <c r="E106" s="152">
        <v>40848</v>
      </c>
      <c r="F106" s="152">
        <v>40590</v>
      </c>
      <c r="G106" s="152">
        <v>40788</v>
      </c>
      <c r="H106" s="152">
        <v>39322</v>
      </c>
      <c r="I106" s="152">
        <v>39306</v>
      </c>
      <c r="J106" s="152">
        <v>39139</v>
      </c>
      <c r="K106" s="152">
        <v>38984</v>
      </c>
      <c r="L106" s="152">
        <v>38953</v>
      </c>
      <c r="M106" s="152">
        <v>38798</v>
      </c>
      <c r="N106" s="152">
        <v>38594</v>
      </c>
      <c r="O106" s="124">
        <f t="shared" si="20"/>
        <v>2419</v>
      </c>
    </row>
    <row r="107" spans="1:15" ht="15.75" thickBot="1" x14ac:dyDescent="0.3">
      <c r="A107" s="161" t="s">
        <v>75</v>
      </c>
      <c r="B107" s="178">
        <v>58543</v>
      </c>
      <c r="C107" s="152">
        <v>58287</v>
      </c>
      <c r="D107" s="152">
        <v>57167</v>
      </c>
      <c r="E107" s="152">
        <v>56077</v>
      </c>
      <c r="F107" s="152">
        <v>55095</v>
      </c>
      <c r="G107" s="152">
        <v>54839</v>
      </c>
      <c r="H107" s="152">
        <v>52603</v>
      </c>
      <c r="I107" s="152">
        <v>52307</v>
      </c>
      <c r="J107" s="152">
        <v>51471</v>
      </c>
      <c r="K107" s="152">
        <v>51072</v>
      </c>
      <c r="L107" s="152">
        <v>50713</v>
      </c>
      <c r="M107" s="152">
        <v>50101</v>
      </c>
      <c r="N107" s="152">
        <v>49809</v>
      </c>
      <c r="O107" s="124">
        <f t="shared" si="20"/>
        <v>8734</v>
      </c>
    </row>
    <row r="108" spans="1:15" ht="15.75" thickBot="1" x14ac:dyDescent="0.3">
      <c r="A108" s="161" t="s">
        <v>76</v>
      </c>
      <c r="B108" s="178">
        <v>3505</v>
      </c>
      <c r="C108" s="152">
        <v>3333</v>
      </c>
      <c r="D108" s="152">
        <v>3480</v>
      </c>
      <c r="E108" s="152">
        <v>4178</v>
      </c>
      <c r="F108" s="152">
        <v>4514</v>
      </c>
      <c r="G108" s="152">
        <v>4541</v>
      </c>
      <c r="H108" s="152">
        <v>4477</v>
      </c>
      <c r="I108" s="152">
        <v>4536</v>
      </c>
      <c r="J108" s="152">
        <v>4442</v>
      </c>
      <c r="K108" s="152">
        <v>4337</v>
      </c>
      <c r="L108" s="152">
        <v>4229</v>
      </c>
      <c r="M108" s="152">
        <v>4156</v>
      </c>
      <c r="N108" s="152">
        <v>4026</v>
      </c>
      <c r="O108" s="124">
        <f t="shared" si="20"/>
        <v>-521</v>
      </c>
    </row>
    <row r="109" spans="1:15" ht="15.75" thickBot="1" x14ac:dyDescent="0.3">
      <c r="A109" s="177"/>
      <c r="B109" s="176">
        <f>SUM(B106/B104)</f>
        <v>0.6609882671480144</v>
      </c>
      <c r="C109" s="176">
        <f t="shared" ref="C109:N109" si="21">SUM(C106/C104)</f>
        <v>0.66710483609217786</v>
      </c>
      <c r="D109" s="176">
        <f t="shared" si="21"/>
        <v>0.67319075964186192</v>
      </c>
      <c r="E109" s="176">
        <f t="shared" si="21"/>
        <v>0.67791884490913612</v>
      </c>
      <c r="F109" s="176">
        <f t="shared" si="21"/>
        <v>0.68093744233253373</v>
      </c>
      <c r="G109" s="176">
        <f t="shared" si="21"/>
        <v>0.68689794543617377</v>
      </c>
      <c r="H109" s="176">
        <f t="shared" si="21"/>
        <v>0.68889278206026627</v>
      </c>
      <c r="I109" s="176">
        <f t="shared" si="21"/>
        <v>0.69148355998100031</v>
      </c>
      <c r="J109" s="176">
        <f t="shared" si="21"/>
        <v>0.6999982115071629</v>
      </c>
      <c r="K109" s="176">
        <f t="shared" si="21"/>
        <v>0.70356801241675537</v>
      </c>
      <c r="L109" s="176">
        <f t="shared" si="21"/>
        <v>0.70898401951148482</v>
      </c>
      <c r="M109" s="176">
        <f t="shared" si="21"/>
        <v>0.71507823875260335</v>
      </c>
      <c r="N109" s="176">
        <f t="shared" si="21"/>
        <v>0.71689421380143026</v>
      </c>
      <c r="O109" s="7">
        <f t="shared" ref="O109:O110" si="22">SUM(B109-N109)</f>
        <v>-5.5905946653415861E-2</v>
      </c>
    </row>
    <row r="110" spans="1:15" ht="15.75" thickBot="1" x14ac:dyDescent="0.3">
      <c r="A110" s="177"/>
      <c r="B110" s="180">
        <f>SUM(B108/B104)</f>
        <v>5.6488525012893247E-2</v>
      </c>
      <c r="C110" s="180">
        <f t="shared" ref="C110:N110" si="23">SUM(C108/C104)</f>
        <v>5.4089581304771178E-2</v>
      </c>
      <c r="D110" s="180">
        <f t="shared" si="23"/>
        <v>5.7381238973073692E-2</v>
      </c>
      <c r="E110" s="180">
        <f t="shared" si="23"/>
        <v>6.9338644095925647E-2</v>
      </c>
      <c r="F110" s="180">
        <f t="shared" si="23"/>
        <v>7.5726819775537246E-2</v>
      </c>
      <c r="G110" s="180">
        <f t="shared" si="23"/>
        <v>7.6473560121252948E-2</v>
      </c>
      <c r="H110" s="180">
        <f t="shared" si="23"/>
        <v>7.8433777154870363E-2</v>
      </c>
      <c r="I110" s="180">
        <f t="shared" si="23"/>
        <v>7.9798743908660694E-2</v>
      </c>
      <c r="J110" s="180">
        <f t="shared" si="23"/>
        <v>7.9444851823368454E-2</v>
      </c>
      <c r="K110" s="180">
        <f t="shared" si="23"/>
        <v>7.8272482809651864E-2</v>
      </c>
      <c r="L110" s="180">
        <f t="shared" si="23"/>
        <v>7.6972079647628408E-2</v>
      </c>
      <c r="M110" s="180">
        <f t="shared" si="23"/>
        <v>7.6598411264905908E-2</v>
      </c>
      <c r="N110" s="180">
        <f t="shared" si="23"/>
        <v>7.4784062412928398E-2</v>
      </c>
      <c r="O110" s="7">
        <f t="shared" si="22"/>
        <v>-1.8295537400035151E-2</v>
      </c>
    </row>
    <row r="111" spans="1:15" ht="15.75" thickBot="1" x14ac:dyDescent="0.3">
      <c r="A111" s="318" t="s">
        <v>557</v>
      </c>
      <c r="B111" s="319"/>
      <c r="C111" s="319"/>
      <c r="D111" s="319"/>
      <c r="E111" s="319"/>
      <c r="F111" s="319"/>
      <c r="G111" s="319"/>
      <c r="H111" s="319"/>
      <c r="I111" s="319"/>
      <c r="J111" s="319"/>
      <c r="K111" s="319"/>
      <c r="L111" s="319"/>
      <c r="M111" s="320"/>
    </row>
    <row r="112" spans="1:15" ht="15.75" thickBot="1" x14ac:dyDescent="0.3">
      <c r="A112" s="174"/>
      <c r="B112" s="161" t="s">
        <v>346</v>
      </c>
      <c r="C112" s="161" t="s">
        <v>347</v>
      </c>
      <c r="D112" s="161" t="s">
        <v>348</v>
      </c>
      <c r="E112" s="161" t="s">
        <v>349</v>
      </c>
      <c r="F112" s="161" t="s">
        <v>350</v>
      </c>
      <c r="G112" s="161" t="s">
        <v>351</v>
      </c>
      <c r="H112" s="161" t="s">
        <v>352</v>
      </c>
      <c r="I112" s="161" t="s">
        <v>354</v>
      </c>
      <c r="J112" s="161" t="s">
        <v>355</v>
      </c>
      <c r="K112" s="161" t="s">
        <v>537</v>
      </c>
      <c r="L112" s="161" t="s">
        <v>536</v>
      </c>
      <c r="M112" s="161" t="s">
        <v>535</v>
      </c>
      <c r="N112" s="161" t="s">
        <v>534</v>
      </c>
    </row>
    <row r="113" spans="1:15" ht="15.75" thickBot="1" x14ac:dyDescent="0.3">
      <c r="A113" s="161" t="s">
        <v>95</v>
      </c>
      <c r="B113" s="178">
        <v>5643</v>
      </c>
      <c r="C113" s="152">
        <v>5939</v>
      </c>
      <c r="D113" s="152">
        <v>5129</v>
      </c>
      <c r="E113" s="152">
        <v>2803</v>
      </c>
      <c r="F113" s="152">
        <v>116</v>
      </c>
      <c r="G113" s="152">
        <v>64</v>
      </c>
      <c r="H113" s="152">
        <v>150</v>
      </c>
      <c r="I113" s="152">
        <v>142</v>
      </c>
      <c r="J113" s="152">
        <v>251</v>
      </c>
      <c r="K113" s="152">
        <v>376</v>
      </c>
      <c r="L113" s="152">
        <v>730</v>
      </c>
      <c r="M113" s="152">
        <v>1155</v>
      </c>
      <c r="N113" s="152">
        <v>1542</v>
      </c>
      <c r="O113" s="124">
        <f>SUM(B113-N113)</f>
        <v>4101</v>
      </c>
    </row>
    <row r="114" spans="1:15" ht="15.75" thickBot="1" x14ac:dyDescent="0.3">
      <c r="A114" s="161" t="s">
        <v>81</v>
      </c>
      <c r="B114" s="178">
        <v>2537</v>
      </c>
      <c r="C114" s="152">
        <v>2521</v>
      </c>
      <c r="D114" s="152">
        <v>2191</v>
      </c>
      <c r="E114" s="152">
        <v>1169</v>
      </c>
      <c r="F114" s="152">
        <v>57</v>
      </c>
      <c r="G114" s="152">
        <v>28</v>
      </c>
      <c r="H114" s="152">
        <v>71</v>
      </c>
      <c r="I114" s="152">
        <v>52</v>
      </c>
      <c r="J114" s="152">
        <v>88</v>
      </c>
      <c r="K114" s="152">
        <v>143</v>
      </c>
      <c r="L114" s="152">
        <v>220</v>
      </c>
      <c r="M114" s="152">
        <v>367</v>
      </c>
      <c r="N114" s="152">
        <v>497</v>
      </c>
      <c r="O114" s="124">
        <f t="shared" ref="O114:O117" si="24">SUM(B114-N114)</f>
        <v>2040</v>
      </c>
    </row>
    <row r="115" spans="1:15" ht="15.75" thickBot="1" x14ac:dyDescent="0.3">
      <c r="A115" s="161" t="s">
        <v>82</v>
      </c>
      <c r="B115" s="178">
        <v>3106</v>
      </c>
      <c r="C115" s="152">
        <v>3418</v>
      </c>
      <c r="D115" s="152">
        <v>2938</v>
      </c>
      <c r="E115" s="152">
        <v>1634</v>
      </c>
      <c r="F115" s="152">
        <v>59</v>
      </c>
      <c r="G115" s="152">
        <v>36</v>
      </c>
      <c r="H115" s="152">
        <v>79</v>
      </c>
      <c r="I115" s="152">
        <v>90</v>
      </c>
      <c r="J115" s="152">
        <v>163</v>
      </c>
      <c r="K115" s="152">
        <v>233</v>
      </c>
      <c r="L115" s="152">
        <v>510</v>
      </c>
      <c r="M115" s="152">
        <v>788</v>
      </c>
      <c r="N115" s="152">
        <v>1045</v>
      </c>
      <c r="O115" s="124">
        <f t="shared" si="24"/>
        <v>2061</v>
      </c>
    </row>
    <row r="116" spans="1:15" ht="15.75" thickBot="1" x14ac:dyDescent="0.3">
      <c r="A116" s="161" t="s">
        <v>75</v>
      </c>
      <c r="B116" s="178">
        <v>3889</v>
      </c>
      <c r="C116" s="152">
        <v>3838</v>
      </c>
      <c r="D116" s="152">
        <v>3090</v>
      </c>
      <c r="E116" s="152">
        <v>1745</v>
      </c>
      <c r="F116" s="152">
        <v>111</v>
      </c>
      <c r="G116" s="152">
        <v>62</v>
      </c>
      <c r="H116" s="152">
        <v>135</v>
      </c>
      <c r="I116" s="152">
        <v>124</v>
      </c>
      <c r="J116" s="152">
        <v>193</v>
      </c>
      <c r="K116" s="152">
        <v>278</v>
      </c>
      <c r="L116" s="152">
        <v>505</v>
      </c>
      <c r="M116" s="152">
        <v>775</v>
      </c>
      <c r="N116" s="152">
        <v>1143</v>
      </c>
      <c r="O116" s="124">
        <f t="shared" si="24"/>
        <v>2746</v>
      </c>
    </row>
    <row r="117" spans="1:15" ht="15.75" thickBot="1" x14ac:dyDescent="0.3">
      <c r="A117" s="161" t="s">
        <v>76</v>
      </c>
      <c r="B117" s="178">
        <v>1754</v>
      </c>
      <c r="C117" s="152">
        <v>2101</v>
      </c>
      <c r="D117" s="152">
        <v>2039</v>
      </c>
      <c r="E117" s="152">
        <v>1058</v>
      </c>
      <c r="F117" s="152">
        <v>5</v>
      </c>
      <c r="G117" s="152">
        <v>2</v>
      </c>
      <c r="H117" s="152">
        <v>15</v>
      </c>
      <c r="I117" s="152">
        <v>18</v>
      </c>
      <c r="J117" s="152">
        <v>58</v>
      </c>
      <c r="K117" s="152">
        <v>98</v>
      </c>
      <c r="L117" s="152">
        <v>225</v>
      </c>
      <c r="M117" s="152">
        <v>380</v>
      </c>
      <c r="N117" s="152">
        <v>399</v>
      </c>
      <c r="O117" s="124">
        <f t="shared" si="24"/>
        <v>1355</v>
      </c>
    </row>
    <row r="118" spans="1:15" ht="15.75" thickBot="1" x14ac:dyDescent="0.3">
      <c r="A118" s="177"/>
      <c r="B118" s="176">
        <f>SUM(B115/B113)</f>
        <v>0.55041644515328725</v>
      </c>
      <c r="C118" s="176">
        <f t="shared" ref="C118:N118" si="25">SUM(C115/C113)</f>
        <v>0.5755177639333221</v>
      </c>
      <c r="D118" s="176">
        <f t="shared" si="25"/>
        <v>0.57282121271202968</v>
      </c>
      <c r="E118" s="176">
        <f t="shared" si="25"/>
        <v>0.58294684266856944</v>
      </c>
      <c r="F118" s="176">
        <f t="shared" si="25"/>
        <v>0.50862068965517238</v>
      </c>
      <c r="G118" s="176">
        <f t="shared" si="25"/>
        <v>0.5625</v>
      </c>
      <c r="H118" s="176">
        <f t="shared" si="25"/>
        <v>0.52666666666666662</v>
      </c>
      <c r="I118" s="176">
        <f t="shared" si="25"/>
        <v>0.63380281690140849</v>
      </c>
      <c r="J118" s="176">
        <f t="shared" si="25"/>
        <v>0.64940239043824699</v>
      </c>
      <c r="K118" s="176">
        <f t="shared" si="25"/>
        <v>0.61968085106382975</v>
      </c>
      <c r="L118" s="176">
        <f t="shared" si="25"/>
        <v>0.69863013698630139</v>
      </c>
      <c r="M118" s="176">
        <f t="shared" si="25"/>
        <v>0.68225108225108222</v>
      </c>
      <c r="N118" s="176">
        <f t="shared" si="25"/>
        <v>0.67769130998702987</v>
      </c>
      <c r="O118" s="7">
        <f t="shared" ref="O118:O119" si="26">SUM(B118-N118)</f>
        <v>-0.12727486483374262</v>
      </c>
    </row>
    <row r="119" spans="1:15" ht="15.75" thickBot="1" x14ac:dyDescent="0.3">
      <c r="A119" s="177"/>
      <c r="B119" s="180">
        <f>SUM(B117/B113)</f>
        <v>0.31082757398546873</v>
      </c>
      <c r="C119" s="180">
        <f t="shared" ref="C119:N119" si="27">SUM(C117/C113)</f>
        <v>0.35376325980804851</v>
      </c>
      <c r="D119" s="180">
        <f t="shared" si="27"/>
        <v>0.39754338077597973</v>
      </c>
      <c r="E119" s="180">
        <f t="shared" si="27"/>
        <v>0.37745272921869427</v>
      </c>
      <c r="F119" s="180">
        <f t="shared" si="27"/>
        <v>4.3103448275862072E-2</v>
      </c>
      <c r="G119" s="180">
        <f t="shared" si="27"/>
        <v>3.125E-2</v>
      </c>
      <c r="H119" s="180">
        <f t="shared" si="27"/>
        <v>0.1</v>
      </c>
      <c r="I119" s="180">
        <f t="shared" si="27"/>
        <v>0.12676056338028169</v>
      </c>
      <c r="J119" s="180">
        <f t="shared" si="27"/>
        <v>0.23107569721115537</v>
      </c>
      <c r="K119" s="180">
        <f t="shared" si="27"/>
        <v>0.26063829787234044</v>
      </c>
      <c r="L119" s="180">
        <f t="shared" si="27"/>
        <v>0.30821917808219179</v>
      </c>
      <c r="M119" s="180">
        <f t="shared" si="27"/>
        <v>0.32900432900432902</v>
      </c>
      <c r="N119" s="180">
        <f t="shared" si="27"/>
        <v>0.2587548638132296</v>
      </c>
      <c r="O119" s="7">
        <f t="shared" si="26"/>
        <v>5.2072710172239134E-2</v>
      </c>
    </row>
    <row r="120" spans="1:15" ht="15.75" thickBot="1" x14ac:dyDescent="0.3">
      <c r="A120" s="318" t="s">
        <v>558</v>
      </c>
      <c r="B120" s="319"/>
      <c r="C120" s="319"/>
      <c r="D120" s="319"/>
      <c r="E120" s="319"/>
      <c r="F120" s="319"/>
      <c r="G120" s="319"/>
      <c r="H120" s="319"/>
      <c r="I120" s="319"/>
      <c r="J120" s="319"/>
      <c r="K120" s="319"/>
      <c r="L120" s="319"/>
      <c r="M120" s="320"/>
    </row>
    <row r="121" spans="1:15" ht="15.75" thickBot="1" x14ac:dyDescent="0.3">
      <c r="A121" s="174"/>
      <c r="B121" s="161" t="s">
        <v>346</v>
      </c>
      <c r="C121" s="161" t="s">
        <v>347</v>
      </c>
      <c r="D121" s="161" t="s">
        <v>348</v>
      </c>
      <c r="E121" s="161" t="s">
        <v>349</v>
      </c>
      <c r="F121" s="161" t="s">
        <v>350</v>
      </c>
      <c r="G121" s="161" t="s">
        <v>351</v>
      </c>
      <c r="H121" s="161" t="s">
        <v>352</v>
      </c>
      <c r="I121" s="161" t="s">
        <v>354</v>
      </c>
      <c r="J121" s="161" t="s">
        <v>355</v>
      </c>
      <c r="K121" s="161" t="s">
        <v>537</v>
      </c>
      <c r="L121" s="161" t="s">
        <v>536</v>
      </c>
      <c r="M121" s="161" t="s">
        <v>535</v>
      </c>
      <c r="N121" s="161" t="s">
        <v>534</v>
      </c>
    </row>
    <row r="122" spans="1:15" ht="15.75" thickBot="1" x14ac:dyDescent="0.3">
      <c r="A122" s="161" t="s">
        <v>95</v>
      </c>
      <c r="B122" s="178">
        <v>888</v>
      </c>
      <c r="C122" s="152">
        <v>1006</v>
      </c>
      <c r="D122" s="152">
        <v>864</v>
      </c>
      <c r="E122" s="152">
        <v>965</v>
      </c>
      <c r="F122" s="152">
        <v>1124</v>
      </c>
      <c r="G122" s="152">
        <v>1360</v>
      </c>
      <c r="H122" s="152">
        <v>1678</v>
      </c>
      <c r="I122" s="152">
        <v>1933</v>
      </c>
      <c r="J122" s="152">
        <v>1866</v>
      </c>
      <c r="K122" s="152">
        <v>1796</v>
      </c>
      <c r="L122" s="152">
        <v>1859</v>
      </c>
      <c r="M122" s="152">
        <v>1879</v>
      </c>
      <c r="N122" s="152">
        <v>1986</v>
      </c>
      <c r="O122" s="124">
        <f>SUM(B122-N122)</f>
        <v>-1098</v>
      </c>
    </row>
    <row r="123" spans="1:15" ht="15.75" thickBot="1" x14ac:dyDescent="0.3">
      <c r="A123" s="161" t="s">
        <v>81</v>
      </c>
      <c r="B123" s="178">
        <v>224</v>
      </c>
      <c r="C123" s="152">
        <v>326</v>
      </c>
      <c r="D123" s="152">
        <v>260</v>
      </c>
      <c r="E123" s="152">
        <v>305</v>
      </c>
      <c r="F123" s="152">
        <v>338</v>
      </c>
      <c r="G123" s="152">
        <v>381</v>
      </c>
      <c r="H123" s="152">
        <v>424</v>
      </c>
      <c r="I123" s="152">
        <v>456</v>
      </c>
      <c r="J123" s="152">
        <v>414</v>
      </c>
      <c r="K123" s="152">
        <v>389</v>
      </c>
      <c r="L123" s="152">
        <v>404</v>
      </c>
      <c r="M123" s="152">
        <v>433</v>
      </c>
      <c r="N123" s="152">
        <v>445</v>
      </c>
      <c r="O123" s="124">
        <f t="shared" ref="O123:O126" si="28">SUM(B123-N123)</f>
        <v>-221</v>
      </c>
    </row>
    <row r="124" spans="1:15" ht="15.75" thickBot="1" x14ac:dyDescent="0.3">
      <c r="A124" s="161" t="s">
        <v>82</v>
      </c>
      <c r="B124" s="178">
        <v>664</v>
      </c>
      <c r="C124" s="152">
        <v>680</v>
      </c>
      <c r="D124" s="152">
        <v>604</v>
      </c>
      <c r="E124" s="152">
        <v>660</v>
      </c>
      <c r="F124" s="152">
        <v>786</v>
      </c>
      <c r="G124" s="152">
        <v>979</v>
      </c>
      <c r="H124" s="152">
        <v>1254</v>
      </c>
      <c r="I124" s="152">
        <v>1477</v>
      </c>
      <c r="J124" s="152">
        <v>1452</v>
      </c>
      <c r="K124" s="152">
        <v>1407</v>
      </c>
      <c r="L124" s="152">
        <v>1455</v>
      </c>
      <c r="M124" s="152">
        <v>1446</v>
      </c>
      <c r="N124" s="152">
        <v>1541</v>
      </c>
      <c r="O124" s="124">
        <f t="shared" si="28"/>
        <v>-877</v>
      </c>
    </row>
    <row r="125" spans="1:15" ht="15.75" thickBot="1" x14ac:dyDescent="0.3">
      <c r="A125" s="161" t="s">
        <v>75</v>
      </c>
      <c r="B125" s="178">
        <v>883</v>
      </c>
      <c r="C125" s="152">
        <v>1000</v>
      </c>
      <c r="D125" s="152">
        <v>856</v>
      </c>
      <c r="E125" s="152">
        <v>960</v>
      </c>
      <c r="F125" s="152">
        <v>1112</v>
      </c>
      <c r="G125" s="152">
        <v>1306</v>
      </c>
      <c r="H125" s="152">
        <v>1634</v>
      </c>
      <c r="I125" s="152">
        <v>1876</v>
      </c>
      <c r="J125" s="152">
        <v>1817</v>
      </c>
      <c r="K125" s="152">
        <v>1762</v>
      </c>
      <c r="L125" s="152">
        <v>1822</v>
      </c>
      <c r="M125" s="152">
        <v>1851</v>
      </c>
      <c r="N125" s="152">
        <v>1945</v>
      </c>
      <c r="O125" s="124">
        <f t="shared" si="28"/>
        <v>-1062</v>
      </c>
    </row>
    <row r="126" spans="1:15" ht="15.75" thickBot="1" x14ac:dyDescent="0.3">
      <c r="A126" s="161" t="s">
        <v>76</v>
      </c>
      <c r="B126" s="178">
        <v>5</v>
      </c>
      <c r="C126" s="152">
        <v>6</v>
      </c>
      <c r="D126" s="152">
        <v>8</v>
      </c>
      <c r="E126" s="152">
        <v>5</v>
      </c>
      <c r="F126" s="152">
        <v>12</v>
      </c>
      <c r="G126" s="152">
        <v>54</v>
      </c>
      <c r="H126" s="152">
        <v>44</v>
      </c>
      <c r="I126" s="152">
        <v>57</v>
      </c>
      <c r="J126" s="152">
        <v>49</v>
      </c>
      <c r="K126" s="152">
        <v>34</v>
      </c>
      <c r="L126" s="152">
        <v>37</v>
      </c>
      <c r="M126" s="152">
        <v>28</v>
      </c>
      <c r="N126" s="152">
        <v>41</v>
      </c>
      <c r="O126" s="124">
        <f t="shared" si="28"/>
        <v>-36</v>
      </c>
    </row>
    <row r="127" spans="1:15" ht="15.75" thickBot="1" x14ac:dyDescent="0.3">
      <c r="B127" s="176">
        <f>SUM(B124/B122)</f>
        <v>0.74774774774774777</v>
      </c>
      <c r="C127" s="176">
        <f t="shared" ref="C127:N127" si="29">SUM(C124/C122)</f>
        <v>0.67594433399602383</v>
      </c>
      <c r="D127" s="176">
        <f t="shared" si="29"/>
        <v>0.69907407407407407</v>
      </c>
      <c r="E127" s="176">
        <f t="shared" si="29"/>
        <v>0.68393782383419688</v>
      </c>
      <c r="F127" s="176">
        <f t="shared" si="29"/>
        <v>0.69928825622775803</v>
      </c>
      <c r="G127" s="176">
        <f t="shared" si="29"/>
        <v>0.71985294117647058</v>
      </c>
      <c r="H127" s="176">
        <f t="shared" si="29"/>
        <v>0.74731823599523239</v>
      </c>
      <c r="I127" s="176">
        <f t="shared" si="29"/>
        <v>0.76409725814795659</v>
      </c>
      <c r="J127" s="176">
        <f t="shared" si="29"/>
        <v>0.77813504823151125</v>
      </c>
      <c r="K127" s="176">
        <f t="shared" si="29"/>
        <v>0.78340757238307346</v>
      </c>
      <c r="L127" s="176">
        <f t="shared" si="29"/>
        <v>0.78267885960193651</v>
      </c>
      <c r="M127" s="176">
        <f t="shared" si="29"/>
        <v>0.76955827567855239</v>
      </c>
      <c r="N127" s="176">
        <f t="shared" si="29"/>
        <v>0.77593152064451154</v>
      </c>
      <c r="O127" s="7">
        <f t="shared" ref="O127:O128" si="30">SUM(B127-N127)</f>
        <v>-2.818377289676377E-2</v>
      </c>
    </row>
    <row r="128" spans="1:15" ht="15.75" thickBot="1" x14ac:dyDescent="0.3">
      <c r="B128" s="180">
        <f>SUM(B126/B122)</f>
        <v>5.6306306306306304E-3</v>
      </c>
      <c r="C128" s="180">
        <f t="shared" ref="C128:N128" si="31">SUM(C126/C122)</f>
        <v>5.9642147117296221E-3</v>
      </c>
      <c r="D128" s="180">
        <f t="shared" si="31"/>
        <v>9.2592592592592587E-3</v>
      </c>
      <c r="E128" s="180">
        <f t="shared" si="31"/>
        <v>5.1813471502590676E-3</v>
      </c>
      <c r="F128" s="180">
        <f t="shared" si="31"/>
        <v>1.0676156583629894E-2</v>
      </c>
      <c r="G128" s="180">
        <f t="shared" si="31"/>
        <v>3.9705882352941174E-2</v>
      </c>
      <c r="H128" s="180">
        <f t="shared" si="31"/>
        <v>2.6221692491060787E-2</v>
      </c>
      <c r="I128" s="180">
        <f t="shared" si="31"/>
        <v>2.9487842731505433E-2</v>
      </c>
      <c r="J128" s="180">
        <f t="shared" si="31"/>
        <v>2.6259378349410504E-2</v>
      </c>
      <c r="K128" s="180">
        <f t="shared" si="31"/>
        <v>1.8930957683741648E-2</v>
      </c>
      <c r="L128" s="180">
        <f t="shared" si="31"/>
        <v>1.9903173749327596E-2</v>
      </c>
      <c r="M128" s="180">
        <f t="shared" si="31"/>
        <v>1.4901543374135177E-2</v>
      </c>
      <c r="N128" s="180">
        <f t="shared" si="31"/>
        <v>2.0644511581067473E-2</v>
      </c>
      <c r="O128" s="7">
        <f t="shared" si="30"/>
        <v>-1.5013880950436842E-2</v>
      </c>
    </row>
    <row r="129" spans="1:15" ht="15.75" thickBot="1" x14ac:dyDescent="0.3">
      <c r="B129" s="161" t="s">
        <v>346</v>
      </c>
      <c r="C129" s="161" t="s">
        <v>347</v>
      </c>
      <c r="D129" s="161" t="s">
        <v>348</v>
      </c>
      <c r="E129" s="161" t="s">
        <v>349</v>
      </c>
      <c r="F129" s="161" t="s">
        <v>350</v>
      </c>
      <c r="G129" s="161" t="s">
        <v>351</v>
      </c>
      <c r="H129" s="161" t="s">
        <v>352</v>
      </c>
      <c r="I129" s="161" t="s">
        <v>354</v>
      </c>
      <c r="J129" s="161" t="s">
        <v>355</v>
      </c>
      <c r="K129" s="161" t="s">
        <v>537</v>
      </c>
      <c r="L129" s="161" t="s">
        <v>536</v>
      </c>
      <c r="M129" s="161" t="s">
        <v>535</v>
      </c>
      <c r="N129" s="161" t="s">
        <v>534</v>
      </c>
    </row>
    <row r="130" spans="1:15" ht="15.75" thickBot="1" x14ac:dyDescent="0.3">
      <c r="A130" s="147" t="s">
        <v>540</v>
      </c>
      <c r="B130" s="178">
        <v>36555</v>
      </c>
      <c r="C130" s="82">
        <v>37348</v>
      </c>
      <c r="D130" s="152">
        <v>38253</v>
      </c>
      <c r="E130" s="152">
        <v>38322</v>
      </c>
      <c r="F130" s="152">
        <v>37353</v>
      </c>
      <c r="G130" s="152">
        <v>37391</v>
      </c>
      <c r="H130" s="152">
        <v>35071</v>
      </c>
      <c r="I130" s="152">
        <v>35433</v>
      </c>
      <c r="J130" s="152">
        <v>35094</v>
      </c>
      <c r="K130" s="152">
        <v>34598</v>
      </c>
      <c r="L130" s="152">
        <v>34322</v>
      </c>
      <c r="M130" s="152">
        <v>34720</v>
      </c>
      <c r="N130" s="152">
        <v>34590</v>
      </c>
      <c r="O130" s="124">
        <f>SUM(B130-N130)</f>
        <v>1965</v>
      </c>
    </row>
    <row r="131" spans="1:15" ht="15.75" thickBot="1" x14ac:dyDescent="0.3">
      <c r="A131" s="147" t="s">
        <v>78</v>
      </c>
      <c r="B131" s="178">
        <v>55487</v>
      </c>
      <c r="C131" s="152">
        <v>54550</v>
      </c>
      <c r="D131" s="152">
        <v>54069</v>
      </c>
      <c r="E131" s="152">
        <v>52272</v>
      </c>
      <c r="F131" s="152">
        <v>47560</v>
      </c>
      <c r="G131" s="152">
        <v>45959</v>
      </c>
      <c r="H131" s="152">
        <v>50626</v>
      </c>
      <c r="I131" s="152">
        <v>50857</v>
      </c>
      <c r="J131" s="152">
        <v>50098</v>
      </c>
      <c r="K131" s="152">
        <v>48591</v>
      </c>
      <c r="L131" s="152">
        <v>48009</v>
      </c>
      <c r="M131" s="152">
        <v>48935</v>
      </c>
      <c r="N131" s="152">
        <v>48156</v>
      </c>
      <c r="O131" s="124">
        <f t="shared" ref="O131:O135" si="32">SUM(B131-N131)</f>
        <v>7331</v>
      </c>
    </row>
    <row r="132" spans="1:15" ht="15.75" thickBot="1" x14ac:dyDescent="0.3">
      <c r="A132" s="147" t="s">
        <v>79</v>
      </c>
      <c r="B132" s="178">
        <v>86114</v>
      </c>
      <c r="C132" s="152">
        <v>84422</v>
      </c>
      <c r="D132" s="152">
        <v>84491</v>
      </c>
      <c r="E132" s="152">
        <v>82959</v>
      </c>
      <c r="F132" s="152">
        <v>77445</v>
      </c>
      <c r="G132" s="152">
        <v>74968</v>
      </c>
      <c r="H132" s="152">
        <v>73014</v>
      </c>
      <c r="I132" s="152">
        <v>74597</v>
      </c>
      <c r="J132" s="152">
        <v>73046</v>
      </c>
      <c r="K132" s="152">
        <v>69238</v>
      </c>
      <c r="L132" s="152">
        <v>68704</v>
      </c>
      <c r="M132" s="152">
        <v>68248</v>
      </c>
      <c r="N132" s="152">
        <v>67284</v>
      </c>
      <c r="O132" s="124">
        <f t="shared" si="32"/>
        <v>18830</v>
      </c>
    </row>
    <row r="133" spans="1:15" ht="15.75" thickBot="1" x14ac:dyDescent="0.3">
      <c r="A133" s="147" t="s">
        <v>58</v>
      </c>
      <c r="B133" s="178">
        <v>62048</v>
      </c>
      <c r="C133" s="152">
        <v>61620</v>
      </c>
      <c r="D133" s="152">
        <v>60647</v>
      </c>
      <c r="E133" s="152">
        <v>60255</v>
      </c>
      <c r="F133" s="152">
        <v>59609</v>
      </c>
      <c r="G133" s="152">
        <v>59380</v>
      </c>
      <c r="H133" s="152">
        <v>57080</v>
      </c>
      <c r="I133" s="152">
        <v>56843</v>
      </c>
      <c r="J133" s="152">
        <v>55913</v>
      </c>
      <c r="K133" s="152">
        <v>55409</v>
      </c>
      <c r="L133" s="152">
        <v>54942</v>
      </c>
      <c r="M133" s="152">
        <v>54257</v>
      </c>
      <c r="N133" s="152">
        <v>53835</v>
      </c>
      <c r="O133" s="124">
        <f t="shared" si="32"/>
        <v>8213</v>
      </c>
    </row>
    <row r="134" spans="1:15" ht="15.75" thickBot="1" x14ac:dyDescent="0.3">
      <c r="A134" s="147" t="s">
        <v>59</v>
      </c>
      <c r="B134" s="178">
        <v>5643</v>
      </c>
      <c r="C134" s="152">
        <v>5939</v>
      </c>
      <c r="D134" s="152">
        <v>5129</v>
      </c>
      <c r="E134" s="152">
        <v>2803</v>
      </c>
      <c r="F134" s="152">
        <v>116</v>
      </c>
      <c r="G134" s="152">
        <v>64</v>
      </c>
      <c r="H134" s="152">
        <v>150</v>
      </c>
      <c r="I134" s="152">
        <v>142</v>
      </c>
      <c r="J134" s="152">
        <v>251</v>
      </c>
      <c r="K134" s="152">
        <v>376</v>
      </c>
      <c r="L134" s="152">
        <v>730</v>
      </c>
      <c r="M134" s="152">
        <v>1155</v>
      </c>
      <c r="N134" s="152">
        <v>1542</v>
      </c>
      <c r="O134" s="124">
        <f t="shared" si="32"/>
        <v>4101</v>
      </c>
    </row>
    <row r="135" spans="1:15" ht="15.75" thickBot="1" x14ac:dyDescent="0.3">
      <c r="A135" s="147" t="s">
        <v>542</v>
      </c>
      <c r="B135" s="178">
        <v>888</v>
      </c>
      <c r="C135" s="152">
        <v>1006</v>
      </c>
      <c r="D135" s="152">
        <v>864</v>
      </c>
      <c r="E135" s="152">
        <v>965</v>
      </c>
      <c r="F135" s="152">
        <v>1124</v>
      </c>
      <c r="G135" s="152">
        <v>1360</v>
      </c>
      <c r="H135" s="152">
        <v>1678</v>
      </c>
      <c r="I135" s="152">
        <v>1933</v>
      </c>
      <c r="J135" s="152">
        <v>1866</v>
      </c>
      <c r="K135" s="152">
        <v>1796</v>
      </c>
      <c r="L135" s="152">
        <v>1859</v>
      </c>
      <c r="M135" s="152">
        <v>1879</v>
      </c>
      <c r="N135" s="152">
        <v>1986</v>
      </c>
      <c r="O135" s="124">
        <f t="shared" si="32"/>
        <v>-1098</v>
      </c>
    </row>
    <row r="138" spans="1:15" ht="15.75" thickBot="1" x14ac:dyDescent="0.3"/>
    <row r="139" spans="1:15" ht="15.75" thickBot="1" x14ac:dyDescent="0.3">
      <c r="B139" s="161" t="s">
        <v>346</v>
      </c>
      <c r="C139" s="161" t="s">
        <v>347</v>
      </c>
      <c r="D139" s="161" t="s">
        <v>348</v>
      </c>
      <c r="E139" s="161" t="s">
        <v>349</v>
      </c>
      <c r="F139" s="161" t="s">
        <v>350</v>
      </c>
      <c r="G139" s="161" t="s">
        <v>351</v>
      </c>
      <c r="H139" s="161" t="s">
        <v>352</v>
      </c>
      <c r="I139" s="161" t="s">
        <v>354</v>
      </c>
      <c r="J139" s="161" t="s">
        <v>355</v>
      </c>
      <c r="K139" s="161" t="s">
        <v>537</v>
      </c>
      <c r="L139" s="161" t="s">
        <v>536</v>
      </c>
      <c r="M139" s="161" t="s">
        <v>535</v>
      </c>
      <c r="N139" s="161" t="s">
        <v>534</v>
      </c>
    </row>
    <row r="140" spans="1:15" ht="15.75" thickBot="1" x14ac:dyDescent="0.3">
      <c r="A140" s="147" t="s">
        <v>540</v>
      </c>
      <c r="B140" s="163">
        <v>93.7</v>
      </c>
      <c r="C140" s="80">
        <v>93.5</v>
      </c>
      <c r="D140" s="80">
        <v>94.6</v>
      </c>
      <c r="E140" s="80">
        <v>95.4</v>
      </c>
      <c r="F140" s="80">
        <v>95.6</v>
      </c>
      <c r="G140" s="80">
        <v>95.2</v>
      </c>
      <c r="H140" s="80">
        <v>97.3</v>
      </c>
      <c r="I140" s="80">
        <v>96.9</v>
      </c>
      <c r="J140" s="80">
        <v>91.6</v>
      </c>
      <c r="K140" s="80">
        <v>91.9</v>
      </c>
      <c r="L140" s="80">
        <v>95.9</v>
      </c>
      <c r="M140" s="80">
        <v>96.6</v>
      </c>
      <c r="N140" s="163">
        <v>96.7</v>
      </c>
    </row>
    <row r="141" spans="1:15" ht="15.75" thickBot="1" x14ac:dyDescent="0.3">
      <c r="A141" s="147" t="s">
        <v>78</v>
      </c>
      <c r="B141" s="179">
        <v>96.6</v>
      </c>
      <c r="C141" s="161">
        <v>97.1</v>
      </c>
      <c r="D141" s="161">
        <v>97.7</v>
      </c>
      <c r="E141" s="80">
        <v>98.5</v>
      </c>
      <c r="F141" s="80">
        <v>98.8</v>
      </c>
      <c r="G141" s="80">
        <v>98.8</v>
      </c>
      <c r="H141" s="80">
        <v>98</v>
      </c>
      <c r="I141" s="80">
        <v>98</v>
      </c>
      <c r="J141" s="80">
        <v>97</v>
      </c>
      <c r="K141" s="80">
        <v>96.8</v>
      </c>
      <c r="L141" s="80">
        <v>97.8</v>
      </c>
      <c r="M141" s="151">
        <v>97.7</v>
      </c>
      <c r="N141" s="165">
        <v>93</v>
      </c>
    </row>
    <row r="142" spans="1:15" ht="15.75" thickBot="1" x14ac:dyDescent="0.3">
      <c r="A142" s="147" t="s">
        <v>79</v>
      </c>
      <c r="B142" s="179">
        <v>92.9</v>
      </c>
      <c r="C142" s="161">
        <v>94.2</v>
      </c>
      <c r="D142" s="161">
        <v>96.3</v>
      </c>
      <c r="E142" s="80">
        <v>97.1</v>
      </c>
      <c r="F142" s="80">
        <v>97.8</v>
      </c>
      <c r="G142" s="80">
        <v>98.1</v>
      </c>
      <c r="H142" s="80">
        <v>96.8</v>
      </c>
      <c r="I142" s="80">
        <v>96.6</v>
      </c>
      <c r="J142" s="80">
        <v>96.4</v>
      </c>
      <c r="K142" s="80">
        <v>96.3</v>
      </c>
      <c r="L142" s="80">
        <v>97.2</v>
      </c>
      <c r="M142" s="151">
        <v>97.7</v>
      </c>
      <c r="N142" s="165">
        <v>92.3</v>
      </c>
    </row>
    <row r="143" spans="1:15" ht="15.75" thickBot="1" x14ac:dyDescent="0.3">
      <c r="A143" s="147" t="s">
        <v>58</v>
      </c>
      <c r="B143" s="179">
        <v>98</v>
      </c>
      <c r="C143" s="161">
        <v>98.4</v>
      </c>
      <c r="D143" s="161">
        <v>99.1</v>
      </c>
      <c r="E143" s="80">
        <v>99.5</v>
      </c>
      <c r="F143" s="80">
        <v>99.4</v>
      </c>
      <c r="G143" s="80">
        <v>99.3</v>
      </c>
      <c r="H143" s="80">
        <v>97.6</v>
      </c>
      <c r="I143" s="80">
        <v>97.5</v>
      </c>
      <c r="J143" s="80">
        <v>98.4</v>
      </c>
      <c r="K143" s="80">
        <v>98.6</v>
      </c>
      <c r="L143" s="80">
        <v>98.8</v>
      </c>
      <c r="M143" s="80">
        <v>99.1</v>
      </c>
      <c r="N143" s="163">
        <v>99.1</v>
      </c>
    </row>
    <row r="144" spans="1:15" ht="15.75" thickBot="1" x14ac:dyDescent="0.3">
      <c r="A144" s="147" t="s">
        <v>59</v>
      </c>
      <c r="B144" s="179">
        <v>90.8</v>
      </c>
      <c r="C144" s="161">
        <v>92.6</v>
      </c>
      <c r="D144" s="161">
        <v>92.5</v>
      </c>
      <c r="E144" s="80">
        <v>96</v>
      </c>
      <c r="F144" s="80">
        <v>96.6</v>
      </c>
      <c r="G144" s="80">
        <v>100</v>
      </c>
      <c r="H144" s="80">
        <v>77.3</v>
      </c>
      <c r="I144" s="80">
        <v>89.4</v>
      </c>
      <c r="J144" s="80">
        <v>89.2</v>
      </c>
      <c r="K144" s="80">
        <v>88.6</v>
      </c>
      <c r="L144" s="80">
        <v>94.2</v>
      </c>
      <c r="M144" s="80">
        <v>95.5</v>
      </c>
      <c r="N144" s="163">
        <v>95.2</v>
      </c>
    </row>
    <row r="145" spans="1:15" ht="15.75" thickBot="1" x14ac:dyDescent="0.3">
      <c r="A145" s="147" t="s">
        <v>542</v>
      </c>
      <c r="B145" s="179">
        <v>98.1</v>
      </c>
      <c r="C145" s="161">
        <v>97.9</v>
      </c>
      <c r="D145" s="161">
        <v>99</v>
      </c>
      <c r="E145" s="80">
        <v>98.9</v>
      </c>
      <c r="F145" s="80">
        <v>96.4</v>
      </c>
      <c r="G145" s="80">
        <v>97.6</v>
      </c>
      <c r="H145" s="80">
        <v>93.4</v>
      </c>
      <c r="I145" s="80">
        <v>96</v>
      </c>
      <c r="J145" s="80">
        <v>93.6</v>
      </c>
      <c r="K145" s="80">
        <v>94.1</v>
      </c>
      <c r="L145" s="80">
        <v>95.6</v>
      </c>
      <c r="M145" s="80">
        <v>96.3</v>
      </c>
      <c r="N145" s="163">
        <v>95.3</v>
      </c>
    </row>
    <row r="149" spans="1:15" ht="15.75" thickBot="1" x14ac:dyDescent="0.3"/>
    <row r="150" spans="1:15" ht="15.75" thickBot="1" x14ac:dyDescent="0.3">
      <c r="M150" s="152">
        <v>34590</v>
      </c>
      <c r="N150" s="163">
        <v>96.7</v>
      </c>
      <c r="O150">
        <f>SUM((1-(N150/100))*M150)</f>
        <v>1141.4699999999971</v>
      </c>
    </row>
    <row r="151" spans="1:15" ht="15.75" thickBot="1" x14ac:dyDescent="0.3">
      <c r="M151" s="152">
        <v>48156</v>
      </c>
      <c r="N151" s="165">
        <v>93</v>
      </c>
      <c r="O151" s="124">
        <f t="shared" ref="O151:O155" si="33">SUM((1-(N151/100))*M151)</f>
        <v>3370.9199999999978</v>
      </c>
    </row>
    <row r="152" spans="1:15" ht="15.75" thickBot="1" x14ac:dyDescent="0.3">
      <c r="M152" s="152">
        <v>67284</v>
      </c>
      <c r="N152" s="165">
        <v>92.3</v>
      </c>
      <c r="O152" s="124">
        <f t="shared" si="33"/>
        <v>5180.8680000000049</v>
      </c>
    </row>
    <row r="153" spans="1:15" ht="15.75" thickBot="1" x14ac:dyDescent="0.3">
      <c r="M153" s="152">
        <v>53835</v>
      </c>
      <c r="N153" s="163">
        <v>99.1</v>
      </c>
      <c r="O153" s="124">
        <f t="shared" si="33"/>
        <v>484.51500000000044</v>
      </c>
    </row>
    <row r="154" spans="1:15" ht="15.75" thickBot="1" x14ac:dyDescent="0.3">
      <c r="M154" s="152">
        <v>1542</v>
      </c>
      <c r="N154" s="163">
        <v>95.2</v>
      </c>
      <c r="O154" s="124">
        <f t="shared" si="33"/>
        <v>74.015999999999892</v>
      </c>
    </row>
    <row r="155" spans="1:15" ht="15.75" thickBot="1" x14ac:dyDescent="0.3">
      <c r="M155" s="152">
        <v>1986</v>
      </c>
      <c r="N155" s="163">
        <v>95.3</v>
      </c>
      <c r="O155" s="124">
        <f t="shared" si="33"/>
        <v>93.342000000000084</v>
      </c>
    </row>
    <row r="156" spans="1:15" x14ac:dyDescent="0.25">
      <c r="O156">
        <f>SUM(O150:O155)</f>
        <v>10345.131000000001</v>
      </c>
    </row>
    <row r="157" spans="1:15" ht="15.75" thickBot="1" x14ac:dyDescent="0.3"/>
    <row r="158" spans="1:15" ht="15.75" thickBot="1" x14ac:dyDescent="0.3">
      <c r="M158" s="178">
        <v>36555</v>
      </c>
      <c r="N158" s="163">
        <v>93.7</v>
      </c>
      <c r="O158" s="124">
        <f>SUM((1-(N158/100))*M158)</f>
        <v>2302.9649999999979</v>
      </c>
    </row>
    <row r="159" spans="1:15" ht="15.75" thickBot="1" x14ac:dyDescent="0.3">
      <c r="M159" s="178">
        <v>55487</v>
      </c>
      <c r="N159" s="179">
        <v>96.6</v>
      </c>
      <c r="O159" s="124">
        <f t="shared" ref="O159:O163" si="34">SUM((1-(N159/100))*M159)</f>
        <v>1886.5580000000016</v>
      </c>
    </row>
    <row r="160" spans="1:15" ht="15.75" thickBot="1" x14ac:dyDescent="0.3">
      <c r="M160" s="178">
        <v>86114</v>
      </c>
      <c r="N160" s="179">
        <v>92.9</v>
      </c>
      <c r="O160" s="124">
        <f t="shared" si="34"/>
        <v>6114.0939999999955</v>
      </c>
    </row>
    <row r="161" spans="13:15" ht="15.75" thickBot="1" x14ac:dyDescent="0.3">
      <c r="M161" s="178">
        <v>62048</v>
      </c>
      <c r="N161" s="179">
        <v>98</v>
      </c>
      <c r="O161" s="124">
        <f t="shared" si="34"/>
        <v>1240.9600000000012</v>
      </c>
    </row>
    <row r="162" spans="13:15" ht="15.75" thickBot="1" x14ac:dyDescent="0.3">
      <c r="M162" s="178">
        <v>5643</v>
      </c>
      <c r="N162" s="179">
        <v>90.8</v>
      </c>
      <c r="O162" s="124">
        <f t="shared" si="34"/>
        <v>519.15600000000052</v>
      </c>
    </row>
    <row r="163" spans="13:15" ht="15.75" thickBot="1" x14ac:dyDescent="0.3">
      <c r="M163" s="178">
        <v>888</v>
      </c>
      <c r="N163" s="179">
        <v>98.1</v>
      </c>
      <c r="O163" s="124">
        <f t="shared" si="34"/>
        <v>16.872000000000014</v>
      </c>
    </row>
    <row r="164" spans="13:15" x14ac:dyDescent="0.25">
      <c r="O164" s="124">
        <f>SUM(O158:O163)</f>
        <v>12080.604999999996</v>
      </c>
    </row>
  </sheetData>
  <mergeCells count="15">
    <mergeCell ref="A40:A42"/>
    <mergeCell ref="A27:B27"/>
    <mergeCell ref="A28:A30"/>
    <mergeCell ref="A31:A33"/>
    <mergeCell ref="A34:A36"/>
    <mergeCell ref="A37:A39"/>
    <mergeCell ref="A102:M102"/>
    <mergeCell ref="A111:M111"/>
    <mergeCell ref="A120:M120"/>
    <mergeCell ref="A43:A45"/>
    <mergeCell ref="A57:M57"/>
    <mergeCell ref="A66:M66"/>
    <mergeCell ref="A75:M75"/>
    <mergeCell ref="A84:M84"/>
    <mergeCell ref="A93:M93"/>
  </mergeCells>
  <phoneticPr fontId="2" type="noConversion"/>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workbookViewId="0">
      <selection activeCell="A16" sqref="A16:E19"/>
    </sheetView>
  </sheetViews>
  <sheetFormatPr defaultRowHeight="15" x14ac:dyDescent="0.25"/>
  <sheetData>
    <row r="1" spans="1:10" x14ac:dyDescent="0.25">
      <c r="A1" s="131"/>
      <c r="B1" s="131" t="s">
        <v>561</v>
      </c>
      <c r="C1" s="131" t="s">
        <v>562</v>
      </c>
      <c r="D1" s="131" t="s">
        <v>563</v>
      </c>
      <c r="E1" s="131" t="s">
        <v>564</v>
      </c>
      <c r="F1" s="131" t="s">
        <v>565</v>
      </c>
      <c r="G1" s="131" t="s">
        <v>566</v>
      </c>
      <c r="H1" s="131" t="s">
        <v>567</v>
      </c>
      <c r="I1" s="131" t="s">
        <v>568</v>
      </c>
      <c r="J1" s="131" t="s">
        <v>569</v>
      </c>
    </row>
    <row r="2" spans="1:10" x14ac:dyDescent="0.25">
      <c r="A2" s="185" t="s">
        <v>570</v>
      </c>
      <c r="B2" s="186">
        <v>9.0380550654311401E-2</v>
      </c>
      <c r="C2" s="186">
        <v>1.35298190529865</v>
      </c>
      <c r="D2" s="186">
        <v>6.2362424547689308</v>
      </c>
      <c r="E2" s="186">
        <v>14.960754547444839</v>
      </c>
      <c r="F2" s="186">
        <v>23.73357625193367</v>
      </c>
      <c r="G2" s="186">
        <v>26.029042663957011</v>
      </c>
      <c r="H2" s="186">
        <v>18.85656648856347</v>
      </c>
      <c r="I2" s="186">
        <v>7.4003851346388023</v>
      </c>
      <c r="J2" s="186">
        <v>1.340070002740319</v>
      </c>
    </row>
    <row r="3" spans="1:10" x14ac:dyDescent="0.25">
      <c r="A3" s="187" t="s">
        <v>280</v>
      </c>
      <c r="B3" s="186">
        <v>0.82665182589760389</v>
      </c>
      <c r="C3" s="186">
        <v>4.3113391663392004</v>
      </c>
      <c r="D3" s="186">
        <v>12.89275048257921</v>
      </c>
      <c r="E3" s="186">
        <v>22.807613417255936</v>
      </c>
      <c r="F3" s="186">
        <v>28.106028007601505</v>
      </c>
      <c r="G3" s="186">
        <v>20.940827718789929</v>
      </c>
      <c r="H3" s="186">
        <v>8.6826091710238096</v>
      </c>
      <c r="I3" s="186">
        <v>1.3401747338588452</v>
      </c>
      <c r="J3" s="186">
        <v>9.2005476653977986E-2</v>
      </c>
    </row>
    <row r="4" spans="1:10" ht="25.5" x14ac:dyDescent="0.25">
      <c r="A4" s="187" t="s">
        <v>571</v>
      </c>
      <c r="B4" s="186">
        <v>0.33418078513458399</v>
      </c>
      <c r="C4" s="186">
        <v>3.2867634233129146</v>
      </c>
      <c r="D4" s="186">
        <v>12.785049570447297</v>
      </c>
      <c r="E4" s="186">
        <v>23.907540953549169</v>
      </c>
      <c r="F4" s="186">
        <v>27.645341300021588</v>
      </c>
      <c r="G4" s="186">
        <v>20.611613052063472</v>
      </c>
      <c r="H4" s="186">
        <v>9.1953997343502909</v>
      </c>
      <c r="I4" s="186">
        <v>2.0501149363342397</v>
      </c>
      <c r="J4" s="186">
        <v>0.18399624478644047</v>
      </c>
    </row>
    <row r="5" spans="1:10" x14ac:dyDescent="0.25">
      <c r="A5" s="131"/>
      <c r="B5" s="132"/>
      <c r="C5" s="132"/>
      <c r="D5" s="132"/>
      <c r="E5" s="132"/>
      <c r="F5" s="132"/>
      <c r="G5" s="132"/>
      <c r="H5" s="132"/>
      <c r="I5" s="132"/>
      <c r="J5" s="132"/>
    </row>
    <row r="6" spans="1:10" x14ac:dyDescent="0.25">
      <c r="A6" s="131"/>
      <c r="B6" s="131">
        <v>2006</v>
      </c>
      <c r="C6" s="131">
        <v>2009</v>
      </c>
      <c r="D6" s="131">
        <v>2012</v>
      </c>
      <c r="E6" s="131">
        <v>2015</v>
      </c>
      <c r="F6" s="131">
        <v>2018</v>
      </c>
      <c r="G6" s="132"/>
      <c r="H6" s="132"/>
      <c r="I6" s="132"/>
      <c r="J6" s="132"/>
    </row>
    <row r="7" spans="1:10" ht="30" x14ac:dyDescent="0.25">
      <c r="A7" s="188" t="s">
        <v>572</v>
      </c>
      <c r="B7" s="189">
        <v>274</v>
      </c>
      <c r="C7" s="189">
        <v>304</v>
      </c>
      <c r="D7" s="189">
        <v>322.31736000000001</v>
      </c>
      <c r="E7" s="189">
        <v>310.04880000000003</v>
      </c>
      <c r="F7" s="189">
        <v>297.36520000000002</v>
      </c>
      <c r="G7" s="132"/>
      <c r="H7" s="132"/>
      <c r="I7" s="132"/>
      <c r="J7" s="132"/>
    </row>
    <row r="8" spans="1:10" x14ac:dyDescent="0.25">
      <c r="A8" s="131" t="s">
        <v>573</v>
      </c>
      <c r="B8" s="189">
        <v>399</v>
      </c>
      <c r="C8" s="189">
        <v>429</v>
      </c>
      <c r="D8" s="189">
        <v>437.32378</v>
      </c>
      <c r="E8" s="189">
        <v>435.0643</v>
      </c>
      <c r="F8" s="189">
        <v>431.24399999999991</v>
      </c>
      <c r="G8" s="132"/>
      <c r="H8" s="132"/>
      <c r="I8" s="132"/>
      <c r="J8" s="132"/>
    </row>
    <row r="9" spans="1:10" ht="30" x14ac:dyDescent="0.25">
      <c r="A9" s="188" t="s">
        <v>574</v>
      </c>
      <c r="B9" s="189">
        <v>512</v>
      </c>
      <c r="C9" s="189">
        <v>537</v>
      </c>
      <c r="D9" s="189">
        <v>554.70483999999999</v>
      </c>
      <c r="E9" s="189">
        <v>555.25269999999989</v>
      </c>
      <c r="F9" s="189">
        <v>553.56000000000006</v>
      </c>
      <c r="G9" s="132"/>
      <c r="H9" s="132"/>
      <c r="I9" s="132"/>
      <c r="J9" s="132"/>
    </row>
    <row r="10" spans="1:10" x14ac:dyDescent="0.25">
      <c r="A10" s="131"/>
      <c r="B10" s="132"/>
      <c r="C10" s="132"/>
      <c r="D10" s="132"/>
      <c r="E10" s="132"/>
      <c r="F10" s="132"/>
      <c r="G10" s="132"/>
      <c r="H10" s="132"/>
      <c r="I10" s="132"/>
      <c r="J10" s="132"/>
    </row>
    <row r="11" spans="1:10" x14ac:dyDescent="0.25">
      <c r="A11" s="131"/>
      <c r="B11" s="131" t="s">
        <v>561</v>
      </c>
      <c r="C11" s="131" t="s">
        <v>562</v>
      </c>
      <c r="D11" s="131" t="s">
        <v>563</v>
      </c>
      <c r="E11" s="131" t="s">
        <v>564</v>
      </c>
      <c r="F11" s="131" t="s">
        <v>565</v>
      </c>
      <c r="G11" s="131" t="s">
        <v>566</v>
      </c>
      <c r="H11" s="131" t="s">
        <v>567</v>
      </c>
      <c r="I11" s="131" t="s">
        <v>568</v>
      </c>
      <c r="J11" s="131" t="s">
        <v>569</v>
      </c>
    </row>
    <row r="12" spans="1:10" x14ac:dyDescent="0.25">
      <c r="A12" s="131" t="s">
        <v>575</v>
      </c>
      <c r="B12" s="190">
        <v>1.0535360561407658</v>
      </c>
      <c r="C12" s="190">
        <v>5.9341803295645921</v>
      </c>
      <c r="D12" s="190">
        <v>16.016045880477257</v>
      </c>
      <c r="E12" s="190">
        <v>24.80642315207448</v>
      </c>
      <c r="F12" s="190">
        <v>26.885426583429677</v>
      </c>
      <c r="G12" s="190">
        <v>17.518681505249386</v>
      </c>
      <c r="H12" s="190">
        <v>6.7670546345167075</v>
      </c>
      <c r="I12" s="190">
        <v>0.96763621610291539</v>
      </c>
      <c r="J12" s="190">
        <v>5.1015642444223602E-2</v>
      </c>
    </row>
    <row r="13" spans="1:10" x14ac:dyDescent="0.25">
      <c r="A13" s="131" t="s">
        <v>576</v>
      </c>
      <c r="B13" s="190">
        <v>0.58565318943903699</v>
      </c>
      <c r="C13" s="190">
        <v>2.5875414960163576</v>
      </c>
      <c r="D13" s="190">
        <v>9.5751557280031356</v>
      </c>
      <c r="E13" s="190">
        <v>20.684458272823278</v>
      </c>
      <c r="F13" s="190">
        <v>29.402562714176455</v>
      </c>
      <c r="G13" s="190">
        <v>24.575864716915532</v>
      </c>
      <c r="H13" s="190">
        <v>10.717329833916351</v>
      </c>
      <c r="I13" s="190">
        <v>1.7358887714155842</v>
      </c>
      <c r="J13" s="190">
        <v>0.13554527729427063</v>
      </c>
    </row>
    <row r="14" spans="1:10" x14ac:dyDescent="0.25">
      <c r="A14" s="131" t="s">
        <v>577</v>
      </c>
      <c r="B14" s="190">
        <v>-0.46788286670172891</v>
      </c>
      <c r="C14" s="190">
        <v>-3.3466388335482344</v>
      </c>
      <c r="D14" s="190">
        <v>-6.4408901524741227</v>
      </c>
      <c r="E14" s="190">
        <v>-4.1219648792512018</v>
      </c>
      <c r="F14" s="190">
        <v>2.5171361307467772</v>
      </c>
      <c r="G14" s="190">
        <v>7.0571832116661533</v>
      </c>
      <c r="H14" s="190">
        <v>3.9502751993996434</v>
      </c>
      <c r="I14" s="190">
        <v>0.76825255531266867</v>
      </c>
      <c r="J14" s="190">
        <v>8.4529634850047011E-2</v>
      </c>
    </row>
    <row r="15" spans="1:10" x14ac:dyDescent="0.25">
      <c r="A15" s="131"/>
      <c r="B15" s="132"/>
      <c r="C15" s="132"/>
      <c r="D15" s="132"/>
      <c r="E15" s="132"/>
      <c r="F15" s="132"/>
      <c r="G15" s="132"/>
      <c r="H15" s="132"/>
      <c r="I15" s="132"/>
      <c r="J15" s="132"/>
    </row>
    <row r="16" spans="1:10" ht="45" x14ac:dyDescent="0.25">
      <c r="A16" s="131"/>
      <c r="B16" s="132" t="s">
        <v>578</v>
      </c>
      <c r="C16" s="132" t="s">
        <v>579</v>
      </c>
      <c r="D16" s="132" t="s">
        <v>580</v>
      </c>
      <c r="E16" s="132" t="s">
        <v>581</v>
      </c>
      <c r="F16" s="132"/>
      <c r="G16" s="132" t="s">
        <v>582</v>
      </c>
      <c r="H16" s="132" t="s">
        <v>583</v>
      </c>
      <c r="I16" s="132"/>
      <c r="J16" s="132"/>
    </row>
    <row r="17" spans="1:10" x14ac:dyDescent="0.25">
      <c r="A17" s="185" t="s">
        <v>570</v>
      </c>
      <c r="B17" s="191">
        <v>445.04345585489159</v>
      </c>
      <c r="C17" s="191">
        <v>533.84583428003884</v>
      </c>
      <c r="D17" s="191">
        <v>426.64883901186249</v>
      </c>
      <c r="E17" s="191">
        <v>541.13657326366467</v>
      </c>
      <c r="F17" s="185" t="s">
        <v>570</v>
      </c>
      <c r="G17" s="191">
        <v>114.48773425180219</v>
      </c>
      <c r="H17" s="191">
        <v>88.802378425147197</v>
      </c>
      <c r="I17" s="132"/>
      <c r="J17" s="132"/>
    </row>
    <row r="18" spans="1:10" ht="25.5" x14ac:dyDescent="0.25">
      <c r="A18" s="187" t="s">
        <v>571</v>
      </c>
      <c r="B18" s="191">
        <v>395.95963648578351</v>
      </c>
      <c r="C18" s="191">
        <v>474.52701676587981</v>
      </c>
      <c r="D18" s="191">
        <v>380.43361258130045</v>
      </c>
      <c r="E18" s="191">
        <v>484.17715857000616</v>
      </c>
      <c r="F18" s="187" t="s">
        <v>571</v>
      </c>
      <c r="G18" s="191">
        <v>103.74354598870575</v>
      </c>
      <c r="H18" s="191">
        <v>78.567380280096316</v>
      </c>
      <c r="I18" s="132"/>
      <c r="J18" s="132"/>
    </row>
    <row r="19" spans="1:10" x14ac:dyDescent="0.25">
      <c r="A19" s="187" t="s">
        <v>280</v>
      </c>
      <c r="B19" s="191">
        <v>374.99282613821055</v>
      </c>
      <c r="C19" s="191">
        <v>483.78778710747929</v>
      </c>
      <c r="D19" s="191">
        <v>349.5556969001837</v>
      </c>
      <c r="E19" s="191">
        <v>497.53036108721221</v>
      </c>
      <c r="F19" s="187" t="s">
        <v>280</v>
      </c>
      <c r="G19" s="191">
        <v>147.9746641870284</v>
      </c>
      <c r="H19" s="191">
        <v>108.7949609692688</v>
      </c>
      <c r="I19" s="132"/>
      <c r="J19" s="132"/>
    </row>
    <row r="20" spans="1:10" x14ac:dyDescent="0.25">
      <c r="A20" s="131"/>
      <c r="B20" s="132"/>
      <c r="C20" s="132"/>
      <c r="D20" s="132"/>
      <c r="E20" s="132"/>
      <c r="F20" s="132"/>
      <c r="G20" s="132"/>
      <c r="H20" s="132"/>
      <c r="I20" s="132"/>
      <c r="J20" s="132"/>
    </row>
    <row r="22" spans="1:10" x14ac:dyDescent="0.25">
      <c r="C22" s="131">
        <v>2006</v>
      </c>
      <c r="D22" s="131">
        <v>2009</v>
      </c>
      <c r="E22" s="131">
        <v>2012</v>
      </c>
      <c r="F22" s="131">
        <v>2015</v>
      </c>
      <c r="G22" s="131">
        <v>2018</v>
      </c>
    </row>
    <row r="23" spans="1:10" x14ac:dyDescent="0.25">
      <c r="A23" s="283" t="s">
        <v>584</v>
      </c>
      <c r="B23" s="193" t="s">
        <v>587</v>
      </c>
      <c r="C23" s="194">
        <v>24.7</v>
      </c>
      <c r="D23" s="194">
        <v>22.7</v>
      </c>
      <c r="E23" s="194">
        <v>22.1</v>
      </c>
      <c r="F23" s="194">
        <v>22.2</v>
      </c>
      <c r="G23" s="194">
        <v>22.9</v>
      </c>
    </row>
    <row r="24" spans="1:10" x14ac:dyDescent="0.25">
      <c r="A24" s="283"/>
      <c r="B24" s="193" t="s">
        <v>588</v>
      </c>
      <c r="C24" s="194">
        <v>52.9</v>
      </c>
      <c r="D24" s="194">
        <v>47</v>
      </c>
      <c r="E24" s="194">
        <v>40.799999999999997</v>
      </c>
      <c r="F24" s="194">
        <v>39.9</v>
      </c>
      <c r="G24" s="194">
        <v>46.6</v>
      </c>
    </row>
    <row r="25" spans="1:10" x14ac:dyDescent="0.25">
      <c r="A25" s="283" t="s">
        <v>586</v>
      </c>
      <c r="B25" s="193" t="s">
        <v>587</v>
      </c>
      <c r="C25" s="194">
        <v>20.8</v>
      </c>
      <c r="D25" s="194">
        <v>17.8</v>
      </c>
      <c r="E25" s="194">
        <v>16.8</v>
      </c>
      <c r="F25" s="194">
        <v>21.1</v>
      </c>
      <c r="G25" s="194">
        <v>22.3</v>
      </c>
    </row>
    <row r="26" spans="1:10" x14ac:dyDescent="0.25">
      <c r="A26" s="283"/>
      <c r="B26" s="193" t="s">
        <v>588</v>
      </c>
      <c r="C26" s="194">
        <v>46.9</v>
      </c>
      <c r="D26" s="194">
        <v>41.4</v>
      </c>
      <c r="E26" s="194">
        <v>37.299999999999997</v>
      </c>
      <c r="F26" s="194">
        <v>38.5</v>
      </c>
      <c r="G26" s="194">
        <v>43.9</v>
      </c>
    </row>
    <row r="27" spans="1:10" x14ac:dyDescent="0.25">
      <c r="A27" s="283" t="s">
        <v>585</v>
      </c>
      <c r="B27" s="193" t="s">
        <v>587</v>
      </c>
      <c r="C27" s="194">
        <v>23.7</v>
      </c>
      <c r="D27" s="194">
        <v>19.7</v>
      </c>
      <c r="E27" s="194">
        <v>18</v>
      </c>
      <c r="F27" s="194">
        <v>20</v>
      </c>
      <c r="G27" s="194">
        <v>22.5</v>
      </c>
    </row>
    <row r="28" spans="1:10" x14ac:dyDescent="0.25">
      <c r="A28" s="283"/>
      <c r="B28" s="193" t="s">
        <v>588</v>
      </c>
      <c r="C28" s="194">
        <v>53.5</v>
      </c>
      <c r="D28" s="194">
        <v>40.4</v>
      </c>
      <c r="E28" s="194">
        <v>37.299999999999997</v>
      </c>
      <c r="F28" s="194">
        <v>38.700000000000003</v>
      </c>
      <c r="G28" s="194">
        <v>40.799999999999997</v>
      </c>
    </row>
    <row r="32" spans="1:10" x14ac:dyDescent="0.25">
      <c r="A32" s="130"/>
      <c r="B32" s="130"/>
      <c r="C32" s="131">
        <v>2006</v>
      </c>
      <c r="D32" s="131">
        <v>2009</v>
      </c>
      <c r="E32" s="131">
        <v>2012</v>
      </c>
      <c r="F32" s="131">
        <v>2015</v>
      </c>
      <c r="G32" s="131">
        <v>2018</v>
      </c>
    </row>
    <row r="33" spans="1:12" x14ac:dyDescent="0.25">
      <c r="A33" s="283" t="s">
        <v>584</v>
      </c>
      <c r="B33" s="193" t="s">
        <v>575</v>
      </c>
      <c r="C33" s="192">
        <v>51.3</v>
      </c>
      <c r="D33" s="192">
        <v>46.8</v>
      </c>
      <c r="E33" s="192">
        <v>40.4</v>
      </c>
      <c r="F33" s="192">
        <v>39.9</v>
      </c>
      <c r="G33" s="194"/>
    </row>
    <row r="34" spans="1:12" x14ac:dyDescent="0.25">
      <c r="A34" s="283"/>
      <c r="B34" s="193" t="s">
        <v>576</v>
      </c>
      <c r="C34" s="192">
        <v>54.6</v>
      </c>
      <c r="D34" s="192">
        <v>47.2</v>
      </c>
      <c r="E34" s="192">
        <v>41.2</v>
      </c>
      <c r="F34" s="192">
        <v>40</v>
      </c>
      <c r="G34" s="194"/>
      <c r="H34" s="145">
        <f>SUM(C34-C33)</f>
        <v>3.3000000000000043</v>
      </c>
      <c r="I34" s="145">
        <f>SUM(D34-D33)</f>
        <v>0.40000000000000568</v>
      </c>
      <c r="J34" s="145">
        <f t="shared" ref="J34:K34" si="0">SUM(E34-E33)</f>
        <v>0.80000000000000426</v>
      </c>
      <c r="K34" s="145">
        <f t="shared" si="0"/>
        <v>0.10000000000000142</v>
      </c>
      <c r="L34" s="145"/>
    </row>
    <row r="35" spans="1:12" x14ac:dyDescent="0.25">
      <c r="A35" s="283" t="s">
        <v>586</v>
      </c>
      <c r="B35" s="193" t="s">
        <v>575</v>
      </c>
      <c r="C35" s="192">
        <v>48.3</v>
      </c>
      <c r="D35" s="192">
        <v>44.7</v>
      </c>
      <c r="E35" s="192">
        <v>39.5</v>
      </c>
      <c r="F35" s="192">
        <v>40.1</v>
      </c>
      <c r="G35" s="194"/>
    </row>
    <row r="36" spans="1:12" x14ac:dyDescent="0.25">
      <c r="A36" s="283"/>
      <c r="B36" s="193" t="s">
        <v>576</v>
      </c>
      <c r="C36" s="192">
        <v>45.5</v>
      </c>
      <c r="D36" s="192">
        <v>38.200000000000003</v>
      </c>
      <c r="E36" s="192">
        <v>35.299999999999997</v>
      </c>
      <c r="F36" s="192">
        <v>37</v>
      </c>
      <c r="G36" s="194"/>
      <c r="H36" s="145">
        <f>SUM(C36-C35)</f>
        <v>-2.7999999999999972</v>
      </c>
      <c r="I36" s="145">
        <f>SUM(D36-D35)</f>
        <v>-6.5</v>
      </c>
      <c r="J36" s="145">
        <f t="shared" ref="J36" si="1">SUM(E36-E35)</f>
        <v>-4.2000000000000028</v>
      </c>
      <c r="K36" s="145">
        <f t="shared" ref="K36" si="2">SUM(F36-F35)</f>
        <v>-3.1000000000000014</v>
      </c>
      <c r="L36" s="145"/>
    </row>
    <row r="37" spans="1:12" x14ac:dyDescent="0.25">
      <c r="A37" s="283" t="s">
        <v>585</v>
      </c>
      <c r="B37" s="193" t="s">
        <v>575</v>
      </c>
      <c r="C37" s="192">
        <v>63.6</v>
      </c>
      <c r="D37" s="192">
        <v>50.7</v>
      </c>
      <c r="E37" s="192">
        <v>46.8</v>
      </c>
      <c r="F37" s="192">
        <v>41.8</v>
      </c>
      <c r="G37" s="194"/>
    </row>
    <row r="38" spans="1:12" x14ac:dyDescent="0.25">
      <c r="A38" s="283"/>
      <c r="B38" s="193" t="s">
        <v>576</v>
      </c>
      <c r="C38" s="192">
        <v>43.5</v>
      </c>
      <c r="D38" s="192">
        <v>30.4</v>
      </c>
      <c r="E38" s="192">
        <v>28.1</v>
      </c>
      <c r="F38" s="192">
        <v>35.700000000000003</v>
      </c>
      <c r="G38" s="194"/>
      <c r="H38" s="145">
        <f>SUM(C38-C37)</f>
        <v>-20.100000000000001</v>
      </c>
      <c r="I38" s="145">
        <f>SUM(D38-D37)</f>
        <v>-20.300000000000004</v>
      </c>
      <c r="J38" s="145">
        <f t="shared" ref="J38" si="3">SUM(E38-E37)</f>
        <v>-18.699999999999996</v>
      </c>
      <c r="K38" s="145">
        <f t="shared" ref="K38" si="4">SUM(F38-F37)</f>
        <v>-6.0999999999999943</v>
      </c>
      <c r="L38" s="145"/>
    </row>
  </sheetData>
  <mergeCells count="6">
    <mergeCell ref="A37:A38"/>
    <mergeCell ref="A23:A24"/>
    <mergeCell ref="A25:A26"/>
    <mergeCell ref="A27:A28"/>
    <mergeCell ref="A33:A34"/>
    <mergeCell ref="A35:A36"/>
  </mergeCells>
  <conditionalFormatting sqref="G17 G19">
    <cfRule type="expression" dxfId="7" priority="1">
      <formula>ABS(G17/#REF!)&gt;1.96</formula>
    </cfRule>
  </conditionalFormatting>
  <conditionalFormatting sqref="H17 H19">
    <cfRule type="expression" dxfId="6" priority="2">
      <formula>ABS(H17/D17)&gt;1.96</formula>
    </cfRule>
  </conditionalFormatting>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67"/>
  <sheetViews>
    <sheetView zoomScale="90" zoomScaleNormal="90" workbookViewId="0">
      <selection activeCell="F107" sqref="F107"/>
    </sheetView>
  </sheetViews>
  <sheetFormatPr defaultRowHeight="15" x14ac:dyDescent="0.25"/>
  <cols>
    <col min="1" max="1" width="5.5703125" customWidth="1"/>
    <col min="2" max="2" width="19.28515625" style="63" customWidth="1"/>
  </cols>
  <sheetData>
    <row r="1" spans="1:16" ht="15.75" thickBot="1" x14ac:dyDescent="0.3">
      <c r="A1" s="184"/>
      <c r="B1" s="201"/>
      <c r="C1" s="183" t="s">
        <v>95</v>
      </c>
      <c r="D1" s="183" t="s">
        <v>82</v>
      </c>
      <c r="E1" s="183" t="s">
        <v>81</v>
      </c>
      <c r="F1" s="183" t="s">
        <v>75</v>
      </c>
      <c r="G1" s="183" t="s">
        <v>76</v>
      </c>
      <c r="K1" s="193"/>
      <c r="L1" s="225" t="s">
        <v>95</v>
      </c>
      <c r="M1" s="225" t="s">
        <v>82</v>
      </c>
      <c r="N1" s="225" t="s">
        <v>81</v>
      </c>
      <c r="O1" s="225" t="s">
        <v>75</v>
      </c>
      <c r="P1" s="225" t="s">
        <v>76</v>
      </c>
    </row>
    <row r="2" spans="1:16" x14ac:dyDescent="0.25">
      <c r="A2" s="326">
        <v>2007</v>
      </c>
      <c r="B2" s="202" t="s">
        <v>589</v>
      </c>
      <c r="C2" s="195"/>
      <c r="D2" s="195"/>
      <c r="E2" s="195"/>
      <c r="F2" s="195"/>
      <c r="G2" s="196"/>
      <c r="K2" s="226">
        <v>2007</v>
      </c>
      <c r="L2" s="224">
        <v>0.80800000000000005</v>
      </c>
      <c r="M2" s="224">
        <v>0.84299999999999997</v>
      </c>
      <c r="N2" s="224">
        <v>0.77100000000000002</v>
      </c>
      <c r="O2" s="224">
        <v>0.86399999999999999</v>
      </c>
      <c r="P2" s="224">
        <v>0.72799999999999998</v>
      </c>
    </row>
    <row r="3" spans="1:16" x14ac:dyDescent="0.25">
      <c r="A3" s="327"/>
      <c r="B3" s="62" t="s">
        <v>590</v>
      </c>
      <c r="C3" s="184"/>
      <c r="D3" s="184"/>
      <c r="E3" s="184"/>
      <c r="F3" s="184"/>
      <c r="G3" s="197"/>
      <c r="K3" s="226">
        <v>2019</v>
      </c>
      <c r="L3" s="224">
        <v>0.73199999999999998</v>
      </c>
      <c r="M3" s="224">
        <v>0.78600000000000003</v>
      </c>
      <c r="N3" s="224">
        <v>0.67600000000000005</v>
      </c>
      <c r="O3" s="224">
        <v>0.83709999999999996</v>
      </c>
      <c r="P3" s="224">
        <v>0.57940000000000003</v>
      </c>
    </row>
    <row r="4" spans="1:16" x14ac:dyDescent="0.25">
      <c r="A4" s="327"/>
      <c r="B4" s="62" t="s">
        <v>591</v>
      </c>
      <c r="C4" s="198">
        <v>0.80800000000000005</v>
      </c>
      <c r="D4" s="198">
        <v>0.84299999999999997</v>
      </c>
      <c r="E4" s="198">
        <v>0.77100000000000002</v>
      </c>
      <c r="F4" s="198">
        <v>0.86399999999999999</v>
      </c>
      <c r="G4" s="221">
        <v>0.72799999999999998</v>
      </c>
    </row>
    <row r="5" spans="1:16" ht="15.75" thickBot="1" x14ac:dyDescent="0.3">
      <c r="A5" s="328"/>
      <c r="B5" s="203" t="s">
        <v>592</v>
      </c>
      <c r="C5" s="199"/>
      <c r="D5" s="199"/>
      <c r="E5" s="199"/>
      <c r="F5" s="199"/>
      <c r="G5" s="200"/>
    </row>
    <row r="6" spans="1:16" x14ac:dyDescent="0.25">
      <c r="A6" s="326">
        <v>2008</v>
      </c>
      <c r="B6" s="202" t="s">
        <v>593</v>
      </c>
      <c r="C6" s="184"/>
      <c r="D6" s="184"/>
      <c r="E6" s="184"/>
      <c r="F6" s="184"/>
      <c r="G6" s="197"/>
    </row>
    <row r="7" spans="1:16" x14ac:dyDescent="0.25">
      <c r="A7" s="327"/>
      <c r="B7" s="62" t="s">
        <v>589</v>
      </c>
      <c r="C7" s="184"/>
      <c r="D7" s="184"/>
      <c r="E7" s="184"/>
      <c r="F7" s="184"/>
      <c r="G7" s="197"/>
    </row>
    <row r="8" spans="1:16" x14ac:dyDescent="0.25">
      <c r="A8" s="327"/>
      <c r="B8" s="62" t="s">
        <v>590</v>
      </c>
      <c r="C8" s="184"/>
      <c r="D8" s="184"/>
      <c r="E8" s="184"/>
      <c r="F8" s="184"/>
      <c r="G8" s="197"/>
    </row>
    <row r="9" spans="1:16" x14ac:dyDescent="0.25">
      <c r="A9" s="327"/>
      <c r="B9" s="62" t="s">
        <v>591</v>
      </c>
      <c r="C9" s="198"/>
      <c r="D9" s="198"/>
      <c r="E9" s="198"/>
      <c r="F9" s="184"/>
      <c r="G9" s="197"/>
    </row>
    <row r="10" spans="1:16" ht="15.75" thickBot="1" x14ac:dyDescent="0.3">
      <c r="A10" s="328"/>
      <c r="B10" s="203" t="s">
        <v>592</v>
      </c>
      <c r="C10" s="199"/>
      <c r="D10" s="199"/>
      <c r="E10" s="199"/>
      <c r="F10" s="199"/>
      <c r="G10" s="200"/>
    </row>
    <row r="11" spans="1:16" x14ac:dyDescent="0.25">
      <c r="A11" s="326">
        <v>2009</v>
      </c>
      <c r="B11" s="202" t="s">
        <v>593</v>
      </c>
      <c r="C11" s="195"/>
      <c r="D11" s="195"/>
      <c r="E11" s="195"/>
      <c r="F11" s="195"/>
      <c r="G11" s="196"/>
    </row>
    <row r="12" spans="1:16" x14ac:dyDescent="0.25">
      <c r="A12" s="327"/>
      <c r="B12" s="62" t="s">
        <v>589</v>
      </c>
      <c r="C12" s="184"/>
      <c r="D12" s="184"/>
      <c r="E12" s="184"/>
      <c r="F12" s="184"/>
      <c r="G12" s="197"/>
    </row>
    <row r="13" spans="1:16" x14ac:dyDescent="0.25">
      <c r="A13" s="327"/>
      <c r="B13" s="62" t="s">
        <v>590</v>
      </c>
      <c r="D13" s="184"/>
      <c r="E13" s="184"/>
      <c r="F13" s="184"/>
      <c r="G13" s="197"/>
    </row>
    <row r="14" spans="1:16" x14ac:dyDescent="0.25">
      <c r="A14" s="327"/>
      <c r="B14" s="62" t="s">
        <v>591</v>
      </c>
      <c r="C14" s="198">
        <v>0.88900000000000001</v>
      </c>
      <c r="D14" s="198"/>
      <c r="E14" s="198"/>
      <c r="F14" s="184"/>
      <c r="G14" s="197"/>
    </row>
    <row r="15" spans="1:16" ht="15.75" thickBot="1" x14ac:dyDescent="0.3">
      <c r="A15" s="328"/>
      <c r="B15" s="203" t="s">
        <v>592</v>
      </c>
      <c r="C15" s="199"/>
      <c r="D15" s="199"/>
      <c r="E15" s="199"/>
      <c r="F15" s="199"/>
      <c r="G15" s="200"/>
    </row>
    <row r="16" spans="1:16" x14ac:dyDescent="0.25">
      <c r="A16" s="326">
        <v>2010</v>
      </c>
      <c r="B16" s="202" t="s">
        <v>593</v>
      </c>
      <c r="C16" s="195"/>
      <c r="D16" s="195"/>
      <c r="E16" s="195"/>
      <c r="F16" s="195"/>
      <c r="G16" s="196"/>
    </row>
    <row r="17" spans="1:7" x14ac:dyDescent="0.25">
      <c r="A17" s="327"/>
      <c r="B17" s="62" t="s">
        <v>589</v>
      </c>
      <c r="C17" s="184"/>
      <c r="D17" s="184"/>
      <c r="E17" s="184"/>
      <c r="F17" s="184"/>
      <c r="G17" s="197"/>
    </row>
    <row r="18" spans="1:7" x14ac:dyDescent="0.25">
      <c r="A18" s="327"/>
      <c r="B18" s="62" t="s">
        <v>590</v>
      </c>
      <c r="C18" s="184"/>
      <c r="D18" s="184"/>
      <c r="E18" s="184"/>
      <c r="F18" s="184"/>
      <c r="G18" s="197"/>
    </row>
    <row r="19" spans="1:7" x14ac:dyDescent="0.25">
      <c r="A19" s="327"/>
      <c r="B19" s="62" t="s">
        <v>591</v>
      </c>
      <c r="C19" s="198">
        <v>0.8609</v>
      </c>
      <c r="D19" s="198"/>
      <c r="E19" s="198"/>
      <c r="F19" s="184"/>
      <c r="G19" s="197"/>
    </row>
    <row r="20" spans="1:7" ht="15.75" thickBot="1" x14ac:dyDescent="0.3">
      <c r="A20" s="328"/>
      <c r="B20" s="203" t="s">
        <v>592</v>
      </c>
      <c r="C20" s="199"/>
      <c r="D20" s="199"/>
      <c r="E20" s="199"/>
      <c r="F20" s="199"/>
      <c r="G20" s="200"/>
    </row>
    <row r="21" spans="1:7" x14ac:dyDescent="0.25">
      <c r="A21" s="326">
        <v>2011</v>
      </c>
      <c r="B21" s="202" t="s">
        <v>593</v>
      </c>
      <c r="C21" s="195"/>
      <c r="D21" s="195"/>
      <c r="E21" s="195"/>
      <c r="F21" s="195"/>
      <c r="G21" s="196"/>
    </row>
    <row r="22" spans="1:7" x14ac:dyDescent="0.25">
      <c r="A22" s="327"/>
      <c r="B22" s="62" t="s">
        <v>589</v>
      </c>
      <c r="C22" s="184"/>
      <c r="D22" s="184"/>
      <c r="E22" s="184"/>
      <c r="F22" s="184"/>
      <c r="G22" s="197"/>
    </row>
    <row r="23" spans="1:7" x14ac:dyDescent="0.25">
      <c r="A23" s="327"/>
      <c r="B23" s="62" t="s">
        <v>590</v>
      </c>
      <c r="C23" s="184"/>
      <c r="D23" s="198"/>
      <c r="E23" s="198"/>
      <c r="F23" s="198"/>
      <c r="G23" s="221"/>
    </row>
    <row r="24" spans="1:7" x14ac:dyDescent="0.25">
      <c r="A24" s="327"/>
      <c r="B24" s="62" t="s">
        <v>591</v>
      </c>
      <c r="C24" s="198">
        <v>0.81810000000000005</v>
      </c>
      <c r="D24" s="198">
        <v>0.86399999999999999</v>
      </c>
      <c r="E24" s="198">
        <v>0.77100000000000002</v>
      </c>
      <c r="F24" s="198">
        <v>0.86499999999999999</v>
      </c>
      <c r="G24" s="221">
        <v>0.13500000000000001</v>
      </c>
    </row>
    <row r="25" spans="1:7" ht="15.75" thickBot="1" x14ac:dyDescent="0.3">
      <c r="A25" s="328"/>
      <c r="B25" s="203" t="s">
        <v>592</v>
      </c>
      <c r="C25" s="199"/>
      <c r="D25" s="199"/>
      <c r="E25" s="199"/>
      <c r="F25" s="199"/>
      <c r="G25" s="200"/>
    </row>
    <row r="26" spans="1:7" x14ac:dyDescent="0.25">
      <c r="A26" s="326">
        <v>2012</v>
      </c>
      <c r="B26" s="62" t="s">
        <v>593</v>
      </c>
      <c r="C26" s="184"/>
      <c r="D26" s="184"/>
      <c r="E26" s="184"/>
      <c r="F26" s="184"/>
      <c r="G26" s="197"/>
    </row>
    <row r="27" spans="1:7" x14ac:dyDescent="0.25">
      <c r="A27" s="327"/>
      <c r="B27" s="62" t="s">
        <v>589</v>
      </c>
      <c r="C27" s="184"/>
      <c r="D27" s="184"/>
      <c r="E27" s="184"/>
      <c r="F27" s="184"/>
      <c r="G27" s="197"/>
    </row>
    <row r="28" spans="1:7" x14ac:dyDescent="0.25">
      <c r="A28" s="327"/>
      <c r="B28" s="62" t="s">
        <v>590</v>
      </c>
      <c r="D28" s="184"/>
      <c r="E28" s="184"/>
      <c r="F28" s="184"/>
      <c r="G28" s="197"/>
    </row>
    <row r="29" spans="1:7" x14ac:dyDescent="0.25">
      <c r="A29" s="327"/>
      <c r="B29" s="62" t="s">
        <v>591</v>
      </c>
      <c r="C29" s="198">
        <v>0.66120000000000001</v>
      </c>
      <c r="D29" s="184"/>
      <c r="E29" s="184"/>
      <c r="F29" s="184"/>
      <c r="G29" s="197"/>
    </row>
    <row r="30" spans="1:7" ht="15.75" thickBot="1" x14ac:dyDescent="0.3">
      <c r="A30" s="328"/>
      <c r="B30" s="203" t="s">
        <v>592</v>
      </c>
      <c r="C30" s="199"/>
      <c r="D30" s="199"/>
      <c r="E30" s="199"/>
      <c r="F30" s="199"/>
      <c r="G30" s="200"/>
    </row>
    <row r="31" spans="1:7" x14ac:dyDescent="0.25">
      <c r="A31" s="326">
        <v>2013</v>
      </c>
      <c r="B31" s="202" t="s">
        <v>589</v>
      </c>
      <c r="C31" s="195"/>
      <c r="D31" s="195"/>
      <c r="E31" s="195"/>
      <c r="F31" s="195"/>
      <c r="G31" s="196"/>
    </row>
    <row r="32" spans="1:7" x14ac:dyDescent="0.25">
      <c r="A32" s="327"/>
      <c r="B32" s="62" t="s">
        <v>590</v>
      </c>
      <c r="C32" s="184"/>
      <c r="D32" s="184"/>
      <c r="E32" s="184"/>
      <c r="F32" s="184"/>
      <c r="G32" s="197"/>
    </row>
    <row r="33" spans="1:7" x14ac:dyDescent="0.25">
      <c r="A33" s="327"/>
      <c r="B33" s="62" t="s">
        <v>591</v>
      </c>
      <c r="C33" s="224">
        <v>0.75900000000000001</v>
      </c>
      <c r="D33" s="198"/>
      <c r="E33" s="198"/>
      <c r="F33" s="184"/>
      <c r="G33" s="197"/>
    </row>
    <row r="34" spans="1:7" ht="15.75" thickBot="1" x14ac:dyDescent="0.3">
      <c r="A34" s="328"/>
      <c r="B34" s="203" t="s">
        <v>592</v>
      </c>
      <c r="C34" s="199"/>
      <c r="D34" s="199"/>
      <c r="E34" s="199"/>
      <c r="F34" s="199"/>
      <c r="G34" s="200"/>
    </row>
    <row r="35" spans="1:7" x14ac:dyDescent="0.25">
      <c r="A35" s="326">
        <v>2014</v>
      </c>
      <c r="B35" s="202" t="s">
        <v>589</v>
      </c>
      <c r="C35" s="195">
        <v>160011</v>
      </c>
      <c r="D35" s="195">
        <v>81652</v>
      </c>
      <c r="E35" s="195">
        <v>78359</v>
      </c>
      <c r="F35" s="195"/>
      <c r="G35" s="196"/>
    </row>
    <row r="36" spans="1:7" x14ac:dyDescent="0.25">
      <c r="A36" s="327"/>
      <c r="B36" s="62" t="s">
        <v>590</v>
      </c>
      <c r="C36" s="184">
        <v>113721</v>
      </c>
      <c r="D36" s="184">
        <v>62788</v>
      </c>
      <c r="E36" s="184">
        <v>50933</v>
      </c>
      <c r="F36" s="184"/>
      <c r="G36" s="197"/>
    </row>
    <row r="37" spans="1:7" x14ac:dyDescent="0.25">
      <c r="A37" s="327"/>
      <c r="B37" s="62" t="s">
        <v>591</v>
      </c>
      <c r="C37" s="198">
        <v>0.71099999999999997</v>
      </c>
      <c r="D37" s="198">
        <v>0.76900000000000002</v>
      </c>
      <c r="E37" s="198">
        <v>0.65</v>
      </c>
      <c r="F37" s="184"/>
      <c r="G37" s="197"/>
    </row>
    <row r="38" spans="1:7" ht="15.75" thickBot="1" x14ac:dyDescent="0.3">
      <c r="A38" s="328"/>
      <c r="B38" s="203" t="s">
        <v>592</v>
      </c>
      <c r="C38" s="199">
        <v>7.37</v>
      </c>
      <c r="D38" s="199">
        <v>7.7</v>
      </c>
      <c r="E38" s="199">
        <v>7.2</v>
      </c>
      <c r="F38" s="199"/>
      <c r="G38" s="200"/>
    </row>
    <row r="39" spans="1:7" x14ac:dyDescent="0.25">
      <c r="A39" s="326">
        <v>2015</v>
      </c>
      <c r="B39" s="202" t="s">
        <v>589</v>
      </c>
      <c r="C39" s="195">
        <v>158588</v>
      </c>
      <c r="D39" s="195">
        <v>81374</v>
      </c>
      <c r="E39" s="195">
        <v>77214</v>
      </c>
      <c r="F39" s="195"/>
      <c r="G39" s="196"/>
    </row>
    <row r="40" spans="1:7" x14ac:dyDescent="0.25">
      <c r="A40" s="327"/>
      <c r="B40" s="62" t="s">
        <v>590</v>
      </c>
      <c r="C40" s="184">
        <v>125852</v>
      </c>
      <c r="D40" s="184">
        <v>68756</v>
      </c>
      <c r="E40" s="184">
        <v>57096</v>
      </c>
      <c r="F40" s="184"/>
      <c r="G40" s="197"/>
    </row>
    <row r="41" spans="1:7" x14ac:dyDescent="0.25">
      <c r="A41" s="327"/>
      <c r="B41" s="62" t="s">
        <v>591</v>
      </c>
      <c r="C41" s="198">
        <v>0.79400000000000004</v>
      </c>
      <c r="D41" s="198">
        <v>0.84499999999999997</v>
      </c>
      <c r="E41" s="198">
        <v>0.73899999999999999</v>
      </c>
      <c r="F41" s="184"/>
      <c r="G41" s="197"/>
    </row>
    <row r="42" spans="1:7" ht="15.75" thickBot="1" x14ac:dyDescent="0.3">
      <c r="A42" s="328"/>
      <c r="B42" s="203" t="s">
        <v>592</v>
      </c>
      <c r="C42" s="199">
        <v>7.56</v>
      </c>
      <c r="D42" s="199">
        <v>7.69</v>
      </c>
      <c r="E42" s="199">
        <v>7.41</v>
      </c>
      <c r="F42" s="199"/>
      <c r="G42" s="200"/>
    </row>
    <row r="43" spans="1:7" x14ac:dyDescent="0.25">
      <c r="A43" s="326">
        <v>2016</v>
      </c>
      <c r="B43" s="202" t="s">
        <v>593</v>
      </c>
      <c r="C43" s="184">
        <v>153673</v>
      </c>
      <c r="D43" s="184">
        <v>78439</v>
      </c>
      <c r="E43" s="184">
        <v>75234</v>
      </c>
      <c r="F43" s="184">
        <v>84916</v>
      </c>
      <c r="G43" s="197">
        <v>68757</v>
      </c>
    </row>
    <row r="44" spans="1:7" x14ac:dyDescent="0.25">
      <c r="A44" s="327"/>
      <c r="B44" s="62" t="s">
        <v>589</v>
      </c>
      <c r="C44" s="184">
        <v>148648</v>
      </c>
      <c r="D44" s="184">
        <v>76419</v>
      </c>
      <c r="E44" s="184">
        <v>72229</v>
      </c>
      <c r="F44" s="184"/>
      <c r="G44" s="197"/>
    </row>
    <row r="45" spans="1:7" x14ac:dyDescent="0.25">
      <c r="A45" s="327"/>
      <c r="B45" s="62" t="s">
        <v>590</v>
      </c>
      <c r="C45" s="184">
        <v>111598</v>
      </c>
      <c r="D45" s="184">
        <v>61663</v>
      </c>
      <c r="E45" s="184">
        <v>49935</v>
      </c>
      <c r="F45" s="184"/>
      <c r="G45" s="197"/>
    </row>
    <row r="46" spans="1:7" x14ac:dyDescent="0.25">
      <c r="A46" s="327"/>
      <c r="B46" s="62" t="s">
        <v>591</v>
      </c>
      <c r="C46" s="198">
        <v>0.751</v>
      </c>
      <c r="D46" s="198">
        <v>0.80700000000000005</v>
      </c>
      <c r="E46" s="198">
        <v>0.69099999999999995</v>
      </c>
      <c r="F46" s="198">
        <v>0.85099999999999998</v>
      </c>
      <c r="G46" s="221">
        <v>0.62219999999999998</v>
      </c>
    </row>
    <row r="47" spans="1:7" ht="15.75" thickBot="1" x14ac:dyDescent="0.3">
      <c r="A47" s="328"/>
      <c r="B47" s="203" t="s">
        <v>592</v>
      </c>
      <c r="C47" s="199">
        <v>7.44</v>
      </c>
      <c r="D47" s="199">
        <v>7.55</v>
      </c>
      <c r="E47" s="199">
        <v>7.3</v>
      </c>
      <c r="F47" s="199"/>
      <c r="G47" s="200"/>
    </row>
    <row r="48" spans="1:7" x14ac:dyDescent="0.25">
      <c r="A48" s="326">
        <v>2017</v>
      </c>
      <c r="B48" s="202" t="s">
        <v>593</v>
      </c>
      <c r="C48" s="195">
        <v>144929</v>
      </c>
      <c r="D48" s="195">
        <v>74456</v>
      </c>
      <c r="E48" s="195">
        <v>70473</v>
      </c>
      <c r="F48" s="195">
        <v>80697</v>
      </c>
      <c r="G48" s="196">
        <v>64232</v>
      </c>
    </row>
    <row r="49" spans="1:7" x14ac:dyDescent="0.25">
      <c r="A49" s="327"/>
      <c r="B49" s="62" t="s">
        <v>589</v>
      </c>
      <c r="C49" s="184">
        <v>140738</v>
      </c>
      <c r="D49" s="184">
        <v>72718</v>
      </c>
      <c r="E49" s="184">
        <v>68020</v>
      </c>
      <c r="F49" s="184"/>
      <c r="G49" s="197"/>
    </row>
    <row r="50" spans="1:7" x14ac:dyDescent="0.25">
      <c r="A50" s="327"/>
      <c r="B50" s="62" t="s">
        <v>590</v>
      </c>
      <c r="C50" s="184">
        <v>108320</v>
      </c>
      <c r="D50" s="184">
        <v>60047</v>
      </c>
      <c r="E50" s="184">
        <v>48273</v>
      </c>
      <c r="F50" s="184"/>
      <c r="G50" s="197"/>
    </row>
    <row r="51" spans="1:7" x14ac:dyDescent="0.25">
      <c r="A51" s="327"/>
      <c r="B51" s="62" t="s">
        <v>591</v>
      </c>
      <c r="C51" s="198">
        <v>0.77</v>
      </c>
      <c r="D51" s="198">
        <v>0.82599999999999996</v>
      </c>
      <c r="E51" s="198">
        <v>0.71</v>
      </c>
      <c r="F51" s="198">
        <v>0.86319999999999997</v>
      </c>
      <c r="G51" s="221">
        <v>0.64770000000000005</v>
      </c>
    </row>
    <row r="52" spans="1:7" ht="15.75" thickBot="1" x14ac:dyDescent="0.3">
      <c r="A52" s="328"/>
      <c r="B52" s="203" t="s">
        <v>592</v>
      </c>
      <c r="C52" s="199">
        <v>6.73</v>
      </c>
      <c r="D52" s="199">
        <v>7.06</v>
      </c>
      <c r="E52" s="199">
        <v>6.38</v>
      </c>
      <c r="F52" s="199"/>
      <c r="G52" s="200"/>
    </row>
    <row r="53" spans="1:7" x14ac:dyDescent="0.25">
      <c r="A53" s="326">
        <v>2018</v>
      </c>
      <c r="B53" s="202" t="s">
        <v>593</v>
      </c>
      <c r="C53" s="195">
        <v>150603</v>
      </c>
      <c r="D53" s="195">
        <v>76363</v>
      </c>
      <c r="E53" s="195">
        <v>74240</v>
      </c>
      <c r="F53" s="195">
        <v>84540</v>
      </c>
      <c r="G53" s="196">
        <v>66063</v>
      </c>
    </row>
    <row r="54" spans="1:7" x14ac:dyDescent="0.25">
      <c r="A54" s="327"/>
      <c r="B54" s="62" t="s">
        <v>589</v>
      </c>
      <c r="C54" s="184">
        <v>142871</v>
      </c>
      <c r="D54" s="184">
        <v>73485</v>
      </c>
      <c r="E54" s="184">
        <v>69386</v>
      </c>
      <c r="F54" s="184"/>
      <c r="G54" s="197"/>
    </row>
    <row r="55" spans="1:7" x14ac:dyDescent="0.25">
      <c r="A55" s="327"/>
      <c r="B55" s="62" t="s">
        <v>590</v>
      </c>
      <c r="C55" s="184">
        <v>105109</v>
      </c>
      <c r="D55" s="184">
        <v>57646</v>
      </c>
      <c r="E55" s="184">
        <v>47463</v>
      </c>
      <c r="F55" s="184"/>
      <c r="G55" s="197"/>
    </row>
    <row r="56" spans="1:7" x14ac:dyDescent="0.25">
      <c r="A56" s="327"/>
      <c r="B56" s="62" t="s">
        <v>591</v>
      </c>
      <c r="C56" s="198">
        <v>0.73599999999999999</v>
      </c>
      <c r="D56" s="198">
        <v>0.78500000000000003</v>
      </c>
      <c r="E56" s="198">
        <v>0.68400000000000005</v>
      </c>
      <c r="F56" s="198">
        <v>0.84309999999999996</v>
      </c>
      <c r="G56" s="221">
        <v>0.58930000000000005</v>
      </c>
    </row>
    <row r="57" spans="1:7" ht="15.75" thickBot="1" x14ac:dyDescent="0.3">
      <c r="A57" s="328"/>
      <c r="B57" s="203" t="s">
        <v>592</v>
      </c>
      <c r="C57" s="199"/>
      <c r="D57" s="199"/>
      <c r="E57" s="199"/>
      <c r="F57" s="199"/>
      <c r="G57" s="200"/>
    </row>
    <row r="58" spans="1:7" x14ac:dyDescent="0.25">
      <c r="A58" s="326">
        <v>2019</v>
      </c>
      <c r="B58" s="202" t="s">
        <v>593</v>
      </c>
      <c r="C58" s="195">
        <v>155019</v>
      </c>
      <c r="D58" s="195">
        <v>78225</v>
      </c>
      <c r="E58" s="195">
        <v>76794</v>
      </c>
      <c r="F58" s="195">
        <v>89124</v>
      </c>
      <c r="G58" s="196">
        <v>65895</v>
      </c>
    </row>
    <row r="59" spans="1:7" x14ac:dyDescent="0.25">
      <c r="A59" s="327"/>
      <c r="B59" s="62" t="s">
        <v>589</v>
      </c>
      <c r="C59" s="184">
        <v>146105</v>
      </c>
      <c r="D59" s="184">
        <v>74751</v>
      </c>
      <c r="E59" s="184">
        <v>71354</v>
      </c>
      <c r="F59" s="184"/>
      <c r="G59" s="197"/>
    </row>
    <row r="60" spans="1:7" x14ac:dyDescent="0.25">
      <c r="A60" s="327"/>
      <c r="B60" s="62" t="s">
        <v>590</v>
      </c>
      <c r="C60" s="184">
        <v>107000</v>
      </c>
      <c r="D60" s="184">
        <v>58752</v>
      </c>
      <c r="E60" s="184">
        <v>48248</v>
      </c>
      <c r="F60" s="184"/>
      <c r="G60" s="197"/>
    </row>
    <row r="61" spans="1:7" x14ac:dyDescent="0.25">
      <c r="A61" s="327"/>
      <c r="B61" s="62" t="s">
        <v>591</v>
      </c>
      <c r="C61" s="198">
        <v>0.73199999999999998</v>
      </c>
      <c r="D61" s="198">
        <v>0.78600000000000003</v>
      </c>
      <c r="E61" s="198">
        <v>0.67600000000000005</v>
      </c>
      <c r="F61" s="198">
        <v>0.83709999999999996</v>
      </c>
      <c r="G61" s="221">
        <v>0.57940000000000003</v>
      </c>
    </row>
    <row r="62" spans="1:7" ht="15.75" thickBot="1" x14ac:dyDescent="0.3">
      <c r="A62" s="328"/>
      <c r="B62" s="203" t="s">
        <v>592</v>
      </c>
      <c r="C62" s="199">
        <v>6.36</v>
      </c>
      <c r="D62" s="199">
        <v>6.65</v>
      </c>
      <c r="E62" s="199">
        <v>6.05</v>
      </c>
      <c r="F62" s="199"/>
      <c r="G62" s="200"/>
    </row>
    <row r="66" spans="1:24" ht="15.75" thickBot="1" x14ac:dyDescent="0.3">
      <c r="A66" s="324" t="s">
        <v>594</v>
      </c>
      <c r="B66" s="324"/>
      <c r="C66" s="324"/>
      <c r="D66" s="324"/>
      <c r="E66" s="324"/>
      <c r="F66" s="324"/>
      <c r="G66" s="324"/>
      <c r="H66" s="324"/>
      <c r="I66" s="324"/>
      <c r="J66" s="204"/>
      <c r="K66" s="204"/>
      <c r="L66" s="204"/>
      <c r="M66" s="204"/>
      <c r="N66" s="204"/>
      <c r="O66" s="204"/>
      <c r="P66" s="204"/>
      <c r="Q66" s="204"/>
      <c r="R66" s="204"/>
      <c r="S66" s="204"/>
      <c r="T66" s="204"/>
      <c r="U66" s="204"/>
    </row>
    <row r="67" spans="1:24" ht="45.75" thickBot="1" x14ac:dyDescent="0.3">
      <c r="A67" s="205" t="s">
        <v>301</v>
      </c>
      <c r="B67" s="206" t="s">
        <v>593</v>
      </c>
      <c r="C67" s="206" t="s">
        <v>595</v>
      </c>
      <c r="D67" s="206" t="s">
        <v>596</v>
      </c>
      <c r="E67" s="206" t="s">
        <v>597</v>
      </c>
      <c r="F67" s="206" t="s">
        <v>598</v>
      </c>
      <c r="G67" s="206" t="s">
        <v>599</v>
      </c>
      <c r="H67" s="206" t="s">
        <v>600</v>
      </c>
      <c r="I67" s="206" t="s">
        <v>601</v>
      </c>
      <c r="J67" s="204"/>
      <c r="K67" s="204"/>
      <c r="L67" s="204"/>
      <c r="M67" s="205" t="s">
        <v>301</v>
      </c>
      <c r="N67" s="206" t="s">
        <v>593</v>
      </c>
      <c r="O67" s="206" t="s">
        <v>595</v>
      </c>
      <c r="P67" s="206" t="s">
        <v>596</v>
      </c>
      <c r="Q67" s="204"/>
      <c r="R67" s="205" t="s">
        <v>301</v>
      </c>
      <c r="S67" s="206" t="s">
        <v>597</v>
      </c>
      <c r="T67" s="206" t="s">
        <v>599</v>
      </c>
      <c r="U67" s="204"/>
      <c r="W67" s="205" t="s">
        <v>301</v>
      </c>
      <c r="X67" s="206" t="s">
        <v>598</v>
      </c>
    </row>
    <row r="68" spans="1:24" s="181" customFormat="1" ht="15.75" thickBot="1" x14ac:dyDescent="0.3">
      <c r="A68" s="207">
        <v>2007</v>
      </c>
      <c r="B68" s="211"/>
      <c r="C68" s="211"/>
      <c r="D68" s="211"/>
      <c r="E68" s="211"/>
      <c r="F68" s="223">
        <v>0.80800000000000005</v>
      </c>
      <c r="G68" s="211"/>
      <c r="H68" s="211"/>
      <c r="I68" s="211"/>
      <c r="J68" s="204"/>
      <c r="K68" s="204"/>
      <c r="L68" s="204"/>
      <c r="M68" s="207">
        <v>2007</v>
      </c>
      <c r="N68" s="200"/>
      <c r="O68" s="200"/>
      <c r="P68" s="208"/>
      <c r="Q68" s="204"/>
      <c r="R68" s="207">
        <v>2007</v>
      </c>
      <c r="S68" s="208"/>
      <c r="T68" s="208"/>
      <c r="U68" s="204"/>
      <c r="W68" s="207">
        <v>2007</v>
      </c>
      <c r="X68" s="223">
        <v>0.80800000000000005</v>
      </c>
    </row>
    <row r="69" spans="1:24" s="181" customFormat="1" ht="15.75" thickBot="1" x14ac:dyDescent="0.3">
      <c r="A69" s="207">
        <v>2008</v>
      </c>
      <c r="B69" s="211"/>
      <c r="C69" s="211"/>
      <c r="D69" s="211"/>
      <c r="E69" s="211"/>
      <c r="F69" s="211"/>
      <c r="G69" s="211"/>
      <c r="H69" s="211"/>
      <c r="I69" s="211"/>
      <c r="J69" s="204"/>
      <c r="K69" s="204"/>
      <c r="L69" s="204"/>
      <c r="M69" s="207">
        <v>2008</v>
      </c>
      <c r="N69" s="200"/>
      <c r="O69" s="200"/>
      <c r="P69" s="208"/>
      <c r="Q69" s="204"/>
      <c r="R69" s="207">
        <v>2008</v>
      </c>
      <c r="S69" s="208"/>
      <c r="T69" s="208"/>
      <c r="U69" s="204"/>
      <c r="W69" s="207">
        <v>2009</v>
      </c>
      <c r="X69" s="223">
        <v>0.88900000000000001</v>
      </c>
    </row>
    <row r="70" spans="1:24" s="181" customFormat="1" ht="15.75" thickBot="1" x14ac:dyDescent="0.3">
      <c r="A70" s="207">
        <v>2009</v>
      </c>
      <c r="B70" s="211"/>
      <c r="C70" s="211"/>
      <c r="D70" s="222"/>
      <c r="E70" s="222"/>
      <c r="F70" s="223">
        <v>0.88900000000000001</v>
      </c>
      <c r="G70" s="222"/>
      <c r="H70" s="223">
        <v>0.111</v>
      </c>
      <c r="I70" s="211"/>
      <c r="J70" s="204"/>
      <c r="K70" s="204"/>
      <c r="L70" s="204"/>
      <c r="M70" s="207">
        <v>2009</v>
      </c>
      <c r="N70" s="200"/>
      <c r="O70" s="200"/>
      <c r="P70" s="208"/>
      <c r="Q70" s="204"/>
      <c r="R70" s="207">
        <v>2009</v>
      </c>
      <c r="S70" s="208"/>
      <c r="T70" s="208"/>
      <c r="U70" s="204"/>
      <c r="W70" s="207">
        <v>2010</v>
      </c>
      <c r="X70" s="223">
        <v>0.85970000000000002</v>
      </c>
    </row>
    <row r="71" spans="1:24" s="181" customFormat="1" ht="15.75" thickBot="1" x14ac:dyDescent="0.3">
      <c r="A71" s="207">
        <v>2010</v>
      </c>
      <c r="B71" s="211"/>
      <c r="C71" s="211"/>
      <c r="D71" s="211"/>
      <c r="E71" s="211"/>
      <c r="F71" s="223">
        <v>0.85970000000000002</v>
      </c>
      <c r="G71" s="222"/>
      <c r="H71" s="223">
        <v>0.1391</v>
      </c>
      <c r="I71" s="211"/>
      <c r="J71" s="204"/>
      <c r="K71" s="204"/>
      <c r="L71" s="204"/>
      <c r="M71" s="207">
        <v>2010</v>
      </c>
      <c r="N71" s="200"/>
      <c r="O71" s="200"/>
      <c r="P71" s="208"/>
      <c r="Q71" s="204"/>
      <c r="R71" s="207">
        <v>2010</v>
      </c>
      <c r="S71" s="208"/>
      <c r="T71" s="208"/>
      <c r="U71" s="204"/>
      <c r="W71" s="207">
        <v>2011</v>
      </c>
      <c r="X71" s="223">
        <v>0.81789999999999996</v>
      </c>
    </row>
    <row r="72" spans="1:24" s="181" customFormat="1" ht="15.75" thickBot="1" x14ac:dyDescent="0.3">
      <c r="A72" s="207">
        <v>2011</v>
      </c>
      <c r="B72" s="211"/>
      <c r="C72" s="211"/>
      <c r="D72" s="211"/>
      <c r="E72" s="211"/>
      <c r="F72" s="223">
        <v>0.81789999999999996</v>
      </c>
      <c r="G72" s="222"/>
      <c r="H72" s="223">
        <v>0.18190000000000001</v>
      </c>
      <c r="I72" s="211"/>
      <c r="J72" s="204"/>
      <c r="K72" s="204"/>
      <c r="L72" s="204"/>
      <c r="M72" s="207">
        <v>2011</v>
      </c>
      <c r="N72" s="200"/>
      <c r="O72" s="200"/>
      <c r="P72" s="208"/>
      <c r="Q72" s="204"/>
      <c r="R72" s="207">
        <v>2011</v>
      </c>
      <c r="S72" s="208"/>
      <c r="T72" s="208"/>
      <c r="U72" s="204"/>
      <c r="W72" s="207">
        <v>2012</v>
      </c>
      <c r="X72" s="223">
        <v>0.66120000000000001</v>
      </c>
    </row>
    <row r="73" spans="1:24" s="181" customFormat="1" ht="15.75" thickBot="1" x14ac:dyDescent="0.3">
      <c r="A73" s="207">
        <v>2012</v>
      </c>
      <c r="B73" s="211"/>
      <c r="C73" s="211"/>
      <c r="D73" s="211"/>
      <c r="E73" s="211"/>
      <c r="F73" s="223">
        <v>0.66120000000000001</v>
      </c>
      <c r="G73" s="222"/>
      <c r="H73" s="223">
        <v>0.33879999999999999</v>
      </c>
      <c r="I73" s="211"/>
      <c r="J73" s="204"/>
      <c r="K73" s="204"/>
      <c r="L73" s="204"/>
      <c r="M73" s="207">
        <v>2012</v>
      </c>
      <c r="N73" s="200"/>
      <c r="O73" s="200"/>
      <c r="P73" s="208"/>
      <c r="Q73" s="204"/>
      <c r="R73" s="207">
        <v>2012</v>
      </c>
      <c r="S73" s="208"/>
      <c r="T73" s="208"/>
      <c r="U73" s="204"/>
      <c r="W73" s="207">
        <v>2013</v>
      </c>
      <c r="X73" s="208">
        <v>0.75900000000000001</v>
      </c>
    </row>
    <row r="74" spans="1:24" ht="15.75" thickBot="1" x14ac:dyDescent="0.3">
      <c r="A74" s="207">
        <v>2013</v>
      </c>
      <c r="B74" s="200">
        <v>166712</v>
      </c>
      <c r="C74" s="200">
        <v>162331</v>
      </c>
      <c r="D74" s="208">
        <v>0.97399999999999998</v>
      </c>
      <c r="E74" s="200">
        <v>123194</v>
      </c>
      <c r="F74" s="208">
        <v>0.75900000000000001</v>
      </c>
      <c r="G74" s="200">
        <v>39137</v>
      </c>
      <c r="H74" s="208">
        <v>0.24099999999999999</v>
      </c>
      <c r="I74" s="200">
        <v>856</v>
      </c>
      <c r="J74" s="204"/>
      <c r="K74" s="204"/>
      <c r="L74" s="204"/>
      <c r="M74" s="207">
        <v>2013</v>
      </c>
      <c r="N74" s="200"/>
      <c r="O74" s="200"/>
      <c r="P74" s="208"/>
      <c r="Q74" s="204"/>
      <c r="R74" s="207">
        <v>2013</v>
      </c>
      <c r="S74" s="208"/>
      <c r="T74" s="208"/>
      <c r="U74" s="204"/>
      <c r="W74" s="207">
        <v>2014</v>
      </c>
      <c r="X74" s="208">
        <v>0.71099999999999997</v>
      </c>
    </row>
    <row r="75" spans="1:24" ht="15.75" thickBot="1" x14ac:dyDescent="0.3">
      <c r="A75" s="207">
        <v>2014</v>
      </c>
      <c r="B75" s="200">
        <v>165188</v>
      </c>
      <c r="C75" s="200">
        <v>160011</v>
      </c>
      <c r="D75" s="208">
        <v>0.96899999999999997</v>
      </c>
      <c r="E75" s="200">
        <v>113721</v>
      </c>
      <c r="F75" s="208">
        <v>0.71099999999999997</v>
      </c>
      <c r="G75" s="200">
        <v>46290</v>
      </c>
      <c r="H75" s="208">
        <v>0.28899999999999998</v>
      </c>
      <c r="I75" s="200">
        <v>225</v>
      </c>
      <c r="J75" s="204"/>
      <c r="K75" s="204"/>
      <c r="L75" s="204"/>
      <c r="M75" s="207">
        <v>2014</v>
      </c>
      <c r="N75" s="200">
        <v>165188</v>
      </c>
      <c r="O75" s="200">
        <v>160011</v>
      </c>
      <c r="P75" s="208">
        <v>0.96899999999999997</v>
      </c>
      <c r="Q75" s="204"/>
      <c r="R75" s="207">
        <v>2014</v>
      </c>
      <c r="S75" s="208">
        <v>0.71099999999999997</v>
      </c>
      <c r="T75" s="208">
        <v>0.28899999999999998</v>
      </c>
      <c r="U75" s="204"/>
      <c r="W75" s="207">
        <v>2015</v>
      </c>
      <c r="X75" s="208">
        <v>0.79400000000000004</v>
      </c>
    </row>
    <row r="76" spans="1:24" ht="15.75" thickBot="1" x14ac:dyDescent="0.3">
      <c r="A76" s="207">
        <v>2015</v>
      </c>
      <c r="B76" s="200">
        <v>163408</v>
      </c>
      <c r="C76" s="200">
        <v>158576</v>
      </c>
      <c r="D76" s="208">
        <v>0.97</v>
      </c>
      <c r="E76" s="200">
        <v>125840</v>
      </c>
      <c r="F76" s="208">
        <v>0.79400000000000004</v>
      </c>
      <c r="G76" s="200">
        <v>32736</v>
      </c>
      <c r="H76" s="208">
        <v>0.20599999999999999</v>
      </c>
      <c r="I76" s="200">
        <v>456</v>
      </c>
      <c r="J76" s="204"/>
      <c r="K76" s="204"/>
      <c r="L76" s="204"/>
      <c r="M76" s="207">
        <v>2015</v>
      </c>
      <c r="N76" s="200">
        <v>163408</v>
      </c>
      <c r="O76" s="200">
        <v>158576</v>
      </c>
      <c r="P76" s="208">
        <v>0.97</v>
      </c>
      <c r="Q76" s="204"/>
      <c r="R76" s="207">
        <v>2015</v>
      </c>
      <c r="S76" s="208">
        <v>0.79400000000000004</v>
      </c>
      <c r="T76" s="208">
        <v>0.20599999999999999</v>
      </c>
      <c r="U76" s="204"/>
      <c r="W76" s="207">
        <v>2016</v>
      </c>
      <c r="X76" s="208">
        <v>0.751</v>
      </c>
    </row>
    <row r="77" spans="1:24" ht="15.75" thickBot="1" x14ac:dyDescent="0.3">
      <c r="A77" s="207">
        <v>2016</v>
      </c>
      <c r="B77" s="200">
        <v>153673</v>
      </c>
      <c r="C77" s="200">
        <v>148648</v>
      </c>
      <c r="D77" s="208">
        <v>0.96699999999999997</v>
      </c>
      <c r="E77" s="200">
        <v>111598</v>
      </c>
      <c r="F77" s="208">
        <v>0.751</v>
      </c>
      <c r="G77" s="200">
        <v>37050</v>
      </c>
      <c r="H77" s="208">
        <v>0.249</v>
      </c>
      <c r="I77" s="200">
        <v>253</v>
      </c>
      <c r="J77" s="204"/>
      <c r="K77" s="204"/>
      <c r="L77" s="204"/>
      <c r="M77" s="207">
        <v>2016</v>
      </c>
      <c r="N77" s="200">
        <v>153673</v>
      </c>
      <c r="O77" s="200">
        <v>148648</v>
      </c>
      <c r="P77" s="208">
        <v>0.96699999999999997</v>
      </c>
      <c r="Q77" s="204"/>
      <c r="R77" s="207">
        <v>2016</v>
      </c>
      <c r="S77" s="208">
        <v>0.751</v>
      </c>
      <c r="T77" s="208">
        <v>0.249</v>
      </c>
      <c r="U77" s="204"/>
      <c r="W77" s="207">
        <v>2017</v>
      </c>
      <c r="X77" s="208">
        <v>0.77</v>
      </c>
    </row>
    <row r="78" spans="1:24" ht="15.75" thickBot="1" x14ac:dyDescent="0.3">
      <c r="A78" s="207">
        <v>2017</v>
      </c>
      <c r="B78" s="200">
        <v>144929</v>
      </c>
      <c r="C78" s="200">
        <v>140712</v>
      </c>
      <c r="D78" s="208">
        <v>0.97099999999999997</v>
      </c>
      <c r="E78" s="200">
        <v>108294</v>
      </c>
      <c r="F78" s="208">
        <v>0.77</v>
      </c>
      <c r="G78" s="200">
        <v>32418</v>
      </c>
      <c r="H78" s="208">
        <v>0.23</v>
      </c>
      <c r="I78" s="200">
        <v>497</v>
      </c>
      <c r="J78" s="204"/>
      <c r="K78" s="204"/>
      <c r="L78" s="204"/>
      <c r="M78" s="207">
        <v>2017</v>
      </c>
      <c r="N78" s="200">
        <v>144929</v>
      </c>
      <c r="O78" s="200">
        <v>140712</v>
      </c>
      <c r="P78" s="208">
        <v>0.97099999999999997</v>
      </c>
      <c r="Q78" s="204"/>
      <c r="R78" s="207">
        <v>2017</v>
      </c>
      <c r="S78" s="208">
        <v>0.77</v>
      </c>
      <c r="T78" s="208">
        <v>0.23</v>
      </c>
      <c r="U78" s="204"/>
      <c r="W78" s="207">
        <v>2018</v>
      </c>
      <c r="X78" s="208">
        <v>0.73599999999999999</v>
      </c>
    </row>
    <row r="79" spans="1:24" ht="15.75" thickBot="1" x14ac:dyDescent="0.3">
      <c r="A79" s="207">
        <v>2018</v>
      </c>
      <c r="B79" s="200">
        <v>150603</v>
      </c>
      <c r="C79" s="200">
        <v>142847</v>
      </c>
      <c r="D79" s="208">
        <v>0.94899999999999995</v>
      </c>
      <c r="E79" s="200">
        <v>105109</v>
      </c>
      <c r="F79" s="208">
        <v>0.73599999999999999</v>
      </c>
      <c r="G79" s="200">
        <v>37738</v>
      </c>
      <c r="H79" s="208">
        <v>0.26400000000000001</v>
      </c>
      <c r="I79" s="200">
        <v>345</v>
      </c>
      <c r="J79" s="204"/>
      <c r="K79" s="204"/>
      <c r="L79" s="204"/>
      <c r="M79" s="207">
        <v>2018</v>
      </c>
      <c r="N79" s="200">
        <v>150603</v>
      </c>
      <c r="O79" s="200">
        <v>142847</v>
      </c>
      <c r="P79" s="208">
        <v>0.94899999999999995</v>
      </c>
      <c r="Q79" s="204"/>
      <c r="R79" s="207">
        <v>2018</v>
      </c>
      <c r="S79" s="208">
        <v>0.73599999999999999</v>
      </c>
      <c r="T79" s="208">
        <v>0.26400000000000001</v>
      </c>
      <c r="U79" s="204"/>
      <c r="W79" s="207">
        <v>2019</v>
      </c>
      <c r="X79" s="208">
        <v>0.73199999999999998</v>
      </c>
    </row>
    <row r="80" spans="1:24" ht="15.75" thickBot="1" x14ac:dyDescent="0.3">
      <c r="A80" s="207">
        <v>2019</v>
      </c>
      <c r="B80" s="200">
        <v>155020</v>
      </c>
      <c r="C80" s="200">
        <v>146105</v>
      </c>
      <c r="D80" s="208">
        <v>0.94899999999999995</v>
      </c>
      <c r="E80" s="200">
        <v>107000</v>
      </c>
      <c r="F80" s="208">
        <v>0.73199999999999998</v>
      </c>
      <c r="G80" s="200">
        <v>39105</v>
      </c>
      <c r="H80" s="208">
        <v>0.26800000000000002</v>
      </c>
      <c r="I80" s="200">
        <v>459</v>
      </c>
      <c r="J80" s="204"/>
      <c r="K80" s="204"/>
      <c r="L80" s="204"/>
      <c r="M80" s="207">
        <v>2019</v>
      </c>
      <c r="N80" s="200">
        <v>155020</v>
      </c>
      <c r="O80" s="200">
        <v>146105</v>
      </c>
      <c r="P80" s="208">
        <v>0.94899999999999995</v>
      </c>
      <c r="Q80" s="204"/>
      <c r="R80" s="207">
        <v>2019</v>
      </c>
      <c r="S80" s="208">
        <v>0.73199999999999998</v>
      </c>
      <c r="T80" s="208">
        <v>0.26800000000000002</v>
      </c>
      <c r="U80" s="204"/>
      <c r="W80" s="207"/>
      <c r="X80" s="208"/>
    </row>
    <row r="81" spans="1:21" x14ac:dyDescent="0.25">
      <c r="A81" s="204"/>
      <c r="B81" s="204"/>
      <c r="C81" s="204"/>
      <c r="D81" s="204"/>
      <c r="E81" s="204"/>
      <c r="F81" s="204"/>
      <c r="G81" s="204"/>
      <c r="H81" s="204"/>
      <c r="I81" s="204"/>
      <c r="J81" s="204"/>
      <c r="K81" s="204"/>
      <c r="L81" s="204"/>
      <c r="M81" s="204"/>
      <c r="N81" s="204"/>
      <c r="O81" s="204"/>
      <c r="P81" s="204"/>
      <c r="Q81" s="204"/>
      <c r="R81" s="204"/>
      <c r="S81" s="204"/>
      <c r="T81" s="204"/>
      <c r="U81" s="204"/>
    </row>
    <row r="82" spans="1:21" ht="15.75" thickBot="1" x14ac:dyDescent="0.3">
      <c r="A82" s="324" t="s">
        <v>602</v>
      </c>
      <c r="B82" s="324"/>
      <c r="C82" s="324"/>
      <c r="D82" s="324"/>
      <c r="E82" s="324"/>
      <c r="F82" s="324"/>
      <c r="G82" s="324"/>
      <c r="H82" s="324"/>
      <c r="I82" s="324"/>
      <c r="J82" s="204"/>
      <c r="K82" s="204"/>
      <c r="L82" s="204"/>
      <c r="M82" s="204"/>
      <c r="N82" s="204"/>
      <c r="O82" s="204"/>
      <c r="P82" s="204"/>
      <c r="Q82" s="204"/>
      <c r="R82" s="204"/>
      <c r="S82" s="204"/>
      <c r="T82" s="204"/>
      <c r="U82" s="204"/>
    </row>
    <row r="83" spans="1:21" ht="45.75" thickBot="1" x14ac:dyDescent="0.3">
      <c r="A83" s="205" t="s">
        <v>301</v>
      </c>
      <c r="B83" s="206" t="s">
        <v>593</v>
      </c>
      <c r="C83" s="206" t="s">
        <v>595</v>
      </c>
      <c r="D83" s="206" t="s">
        <v>596</v>
      </c>
      <c r="E83" s="206" t="s">
        <v>597</v>
      </c>
      <c r="F83" s="206" t="s">
        <v>598</v>
      </c>
      <c r="G83" s="206" t="s">
        <v>599</v>
      </c>
      <c r="H83" s="206" t="s">
        <v>600</v>
      </c>
      <c r="I83" s="206" t="s">
        <v>601</v>
      </c>
      <c r="J83" s="204"/>
      <c r="K83" s="204"/>
      <c r="L83" s="204"/>
      <c r="M83" s="205" t="s">
        <v>301</v>
      </c>
      <c r="N83" s="206" t="s">
        <v>603</v>
      </c>
      <c r="O83" s="206" t="s">
        <v>584</v>
      </c>
      <c r="P83" s="204"/>
      <c r="Q83" s="204"/>
      <c r="R83" s="204"/>
      <c r="S83" s="204"/>
      <c r="T83" s="204"/>
      <c r="U83" s="204"/>
    </row>
    <row r="84" spans="1:21" s="181" customFormat="1" ht="15.75" thickBot="1" x14ac:dyDescent="0.3">
      <c r="A84" s="207">
        <v>2007</v>
      </c>
      <c r="B84" s="211"/>
      <c r="C84" s="211"/>
      <c r="D84" s="211"/>
      <c r="E84" s="211"/>
      <c r="F84" s="211"/>
      <c r="G84" s="211"/>
      <c r="H84" s="211"/>
      <c r="I84" s="211"/>
      <c r="J84" s="204"/>
      <c r="K84" s="204"/>
      <c r="L84" s="204"/>
      <c r="M84" s="207">
        <v>2007</v>
      </c>
      <c r="N84" s="211"/>
      <c r="O84" s="211"/>
      <c r="P84" s="204"/>
      <c r="Q84" s="204"/>
      <c r="R84" s="204"/>
      <c r="S84" s="204"/>
      <c r="T84" s="204"/>
      <c r="U84" s="204"/>
    </row>
    <row r="85" spans="1:21" s="181" customFormat="1" ht="15.75" thickBot="1" x14ac:dyDescent="0.3">
      <c r="A85" s="207">
        <v>2008</v>
      </c>
      <c r="B85" s="211"/>
      <c r="C85" s="211"/>
      <c r="D85" s="211"/>
      <c r="E85" s="211"/>
      <c r="F85" s="211"/>
      <c r="G85" s="211"/>
      <c r="H85" s="211"/>
      <c r="I85" s="211"/>
      <c r="J85" s="204"/>
      <c r="K85" s="204"/>
      <c r="L85" s="204"/>
      <c r="M85" s="207">
        <v>2008</v>
      </c>
      <c r="N85" s="211"/>
      <c r="O85" s="211"/>
      <c r="P85" s="204"/>
      <c r="Q85" s="204"/>
      <c r="R85" s="204"/>
      <c r="S85" s="204"/>
      <c r="T85" s="204"/>
      <c r="U85" s="204"/>
    </row>
    <row r="86" spans="1:21" s="181" customFormat="1" ht="15.75" thickBot="1" x14ac:dyDescent="0.3">
      <c r="A86" s="207">
        <v>2009</v>
      </c>
      <c r="B86" s="211"/>
      <c r="C86" s="211"/>
      <c r="D86" s="211"/>
      <c r="E86" s="211"/>
      <c r="F86" s="211"/>
      <c r="G86" s="211"/>
      <c r="H86" s="211"/>
      <c r="I86" s="211"/>
      <c r="J86" s="204"/>
      <c r="K86" s="204"/>
      <c r="L86" s="204"/>
      <c r="M86" s="207">
        <v>2009</v>
      </c>
      <c r="N86" s="211"/>
      <c r="O86" s="211"/>
      <c r="P86" s="204"/>
      <c r="Q86" s="204"/>
      <c r="R86" s="204"/>
      <c r="S86" s="204"/>
      <c r="T86" s="204"/>
      <c r="U86" s="204"/>
    </row>
    <row r="87" spans="1:21" s="181" customFormat="1" ht="15.75" thickBot="1" x14ac:dyDescent="0.3">
      <c r="A87" s="207">
        <v>2010</v>
      </c>
      <c r="B87" s="211"/>
      <c r="C87" s="211"/>
      <c r="D87" s="211"/>
      <c r="E87" s="211"/>
      <c r="F87" s="211"/>
      <c r="G87" s="211"/>
      <c r="H87" s="211"/>
      <c r="I87" s="211"/>
      <c r="J87" s="204"/>
      <c r="K87" s="204"/>
      <c r="L87" s="204"/>
      <c r="M87" s="207">
        <v>2010</v>
      </c>
      <c r="N87" s="211"/>
      <c r="O87" s="211"/>
      <c r="P87" s="204"/>
      <c r="Q87" s="204"/>
      <c r="R87" s="204"/>
      <c r="S87" s="204"/>
      <c r="T87" s="204"/>
      <c r="U87" s="204"/>
    </row>
    <row r="88" spans="1:21" s="181" customFormat="1" ht="15.75" thickBot="1" x14ac:dyDescent="0.3">
      <c r="A88" s="207">
        <v>2011</v>
      </c>
      <c r="B88" s="211"/>
      <c r="C88" s="211"/>
      <c r="D88" s="211"/>
      <c r="E88" s="211"/>
      <c r="F88" s="211"/>
      <c r="G88" s="211"/>
      <c r="H88" s="211"/>
      <c r="I88" s="211"/>
      <c r="J88" s="204"/>
      <c r="K88" s="204"/>
      <c r="L88" s="204"/>
      <c r="M88" s="207">
        <v>2011</v>
      </c>
      <c r="N88" s="211"/>
      <c r="O88" s="211"/>
      <c r="P88" s="204"/>
      <c r="Q88" s="204"/>
      <c r="R88" s="204"/>
      <c r="S88" s="204"/>
      <c r="T88" s="204"/>
      <c r="U88" s="204"/>
    </row>
    <row r="89" spans="1:21" s="181" customFormat="1" ht="15.75" thickBot="1" x14ac:dyDescent="0.3">
      <c r="A89" s="207">
        <v>2012</v>
      </c>
      <c r="B89" s="211"/>
      <c r="C89" s="211"/>
      <c r="D89" s="211"/>
      <c r="E89" s="211"/>
      <c r="F89" s="211"/>
      <c r="G89" s="211"/>
      <c r="H89" s="211"/>
      <c r="I89" s="211"/>
      <c r="J89" s="204"/>
      <c r="K89" s="204"/>
      <c r="L89" s="204"/>
      <c r="M89" s="207">
        <v>2012</v>
      </c>
      <c r="N89" s="211"/>
      <c r="O89" s="211"/>
      <c r="P89" s="204"/>
      <c r="Q89" s="204"/>
      <c r="R89" s="204"/>
      <c r="S89" s="204"/>
      <c r="T89" s="204"/>
      <c r="U89" s="204"/>
    </row>
    <row r="90" spans="1:21" ht="15.75" thickBot="1" x14ac:dyDescent="0.3">
      <c r="A90" s="207">
        <v>2013</v>
      </c>
      <c r="B90" s="200">
        <v>166712</v>
      </c>
      <c r="C90" s="200">
        <v>162331</v>
      </c>
      <c r="D90" s="208">
        <v>0.97399999999999998</v>
      </c>
      <c r="E90" s="200">
        <v>134025</v>
      </c>
      <c r="F90" s="208">
        <v>0.82599999999999996</v>
      </c>
      <c r="G90" s="200">
        <v>28306</v>
      </c>
      <c r="H90" s="208">
        <v>0.17399999999999999</v>
      </c>
      <c r="I90" s="200">
        <v>155</v>
      </c>
      <c r="J90" s="204"/>
      <c r="K90" s="204"/>
      <c r="L90" s="204"/>
      <c r="M90" s="207">
        <v>2013</v>
      </c>
      <c r="N90" s="211"/>
      <c r="O90" s="211"/>
      <c r="P90" s="204"/>
      <c r="Q90" s="204"/>
      <c r="R90" s="204"/>
      <c r="S90" s="204"/>
      <c r="T90" s="204"/>
      <c r="U90" s="204"/>
    </row>
    <row r="91" spans="1:21" ht="15.75" thickBot="1" x14ac:dyDescent="0.3">
      <c r="A91" s="207">
        <v>2014</v>
      </c>
      <c r="B91" s="200">
        <v>165188</v>
      </c>
      <c r="C91" s="200">
        <v>160011</v>
      </c>
      <c r="D91" s="208">
        <v>0.96899999999999997</v>
      </c>
      <c r="E91" s="200">
        <v>117469</v>
      </c>
      <c r="F91" s="208">
        <v>0.73399999999999999</v>
      </c>
      <c r="G91" s="200">
        <v>42542</v>
      </c>
      <c r="H91" s="208">
        <v>0.26600000000000001</v>
      </c>
      <c r="I91" s="200">
        <v>599</v>
      </c>
      <c r="J91" s="204"/>
      <c r="K91" s="204"/>
      <c r="L91" s="204"/>
      <c r="M91" s="207">
        <v>2014</v>
      </c>
      <c r="N91" s="209"/>
      <c r="O91" s="209"/>
      <c r="P91" s="210"/>
      <c r="Q91" s="204"/>
      <c r="R91" s="204"/>
      <c r="S91" s="204"/>
      <c r="T91" s="204"/>
      <c r="U91" s="204"/>
    </row>
    <row r="92" spans="1:21" ht="15.75" thickBot="1" x14ac:dyDescent="0.3">
      <c r="A92" s="207">
        <v>2015</v>
      </c>
      <c r="B92" s="200">
        <v>163408</v>
      </c>
      <c r="C92" s="200">
        <v>159010</v>
      </c>
      <c r="D92" s="208">
        <v>0.97299999999999998</v>
      </c>
      <c r="E92" s="200">
        <v>135947</v>
      </c>
      <c r="F92" s="208">
        <v>0.85499999999999998</v>
      </c>
      <c r="G92" s="200">
        <v>23063</v>
      </c>
      <c r="H92" s="208">
        <v>0.14499999999999999</v>
      </c>
      <c r="I92" s="200">
        <v>1137</v>
      </c>
      <c r="J92" s="204"/>
      <c r="K92" s="204"/>
      <c r="L92" s="204"/>
      <c r="M92" s="207">
        <v>2015</v>
      </c>
      <c r="N92" s="209">
        <v>0.85499999999999998</v>
      </c>
      <c r="O92" s="209">
        <v>0.73599999999999999</v>
      </c>
      <c r="P92" s="210">
        <f>SUM(N92-O92)</f>
        <v>0.11899999999999999</v>
      </c>
      <c r="Q92" s="204"/>
      <c r="R92" s="204"/>
      <c r="S92" s="204"/>
      <c r="T92" s="204"/>
      <c r="U92" s="204"/>
    </row>
    <row r="93" spans="1:21" ht="15.75" thickBot="1" x14ac:dyDescent="0.3">
      <c r="A93" s="207">
        <v>2016</v>
      </c>
      <c r="B93" s="200">
        <v>153673</v>
      </c>
      <c r="C93" s="200">
        <v>149122</v>
      </c>
      <c r="D93" s="208">
        <v>0.97</v>
      </c>
      <c r="E93" s="200">
        <v>122557</v>
      </c>
      <c r="F93" s="208">
        <v>0.82199999999999995</v>
      </c>
      <c r="G93" s="200">
        <v>26565</v>
      </c>
      <c r="H93" s="208">
        <v>0.17799999999999999</v>
      </c>
      <c r="I93" s="200">
        <v>1244</v>
      </c>
      <c r="J93" s="204"/>
      <c r="K93" s="204"/>
      <c r="L93" s="204"/>
      <c r="M93" s="207">
        <v>2016</v>
      </c>
      <c r="N93" s="209">
        <v>0.82199999999999995</v>
      </c>
      <c r="O93" s="209">
        <v>0.67400000000000004</v>
      </c>
      <c r="P93" s="210">
        <f t="shared" ref="P93:P96" si="0">SUM(N93-O93)</f>
        <v>0.14799999999999991</v>
      </c>
      <c r="Q93" s="204"/>
      <c r="R93" s="204"/>
      <c r="S93" s="204"/>
      <c r="T93" s="204"/>
      <c r="U93" s="204"/>
    </row>
    <row r="94" spans="1:21" ht="15.75" thickBot="1" x14ac:dyDescent="0.3">
      <c r="A94" s="207">
        <v>2017</v>
      </c>
      <c r="B94" s="200">
        <v>144929</v>
      </c>
      <c r="C94" s="200">
        <v>141101</v>
      </c>
      <c r="D94" s="208">
        <v>0.97399999999999998</v>
      </c>
      <c r="E94" s="200">
        <v>121315</v>
      </c>
      <c r="F94" s="208">
        <v>0.86</v>
      </c>
      <c r="G94" s="200">
        <v>19786</v>
      </c>
      <c r="H94" s="208">
        <v>0.14000000000000001</v>
      </c>
      <c r="I94" s="200">
        <v>1745</v>
      </c>
      <c r="J94" s="204"/>
      <c r="K94" s="204"/>
      <c r="L94" s="204"/>
      <c r="M94" s="207">
        <v>2017</v>
      </c>
      <c r="N94" s="209">
        <v>0.86</v>
      </c>
      <c r="O94" s="209">
        <v>0.66</v>
      </c>
      <c r="P94" s="210">
        <f t="shared" si="0"/>
        <v>0.19999999999999996</v>
      </c>
      <c r="Q94" s="204"/>
      <c r="R94" s="204"/>
      <c r="S94" s="204"/>
      <c r="T94" s="204"/>
      <c r="U94" s="204"/>
    </row>
    <row r="95" spans="1:21" ht="15.75" thickBot="1" x14ac:dyDescent="0.3">
      <c r="A95" s="207">
        <v>2018</v>
      </c>
      <c r="B95" s="200">
        <v>150603</v>
      </c>
      <c r="C95" s="200">
        <v>143255</v>
      </c>
      <c r="D95" s="208">
        <v>0.95099999999999996</v>
      </c>
      <c r="E95" s="200">
        <v>119163</v>
      </c>
      <c r="F95" s="208">
        <v>0.83199999999999996</v>
      </c>
      <c r="G95" s="200">
        <v>24092</v>
      </c>
      <c r="H95" s="208">
        <v>0.16800000000000001</v>
      </c>
      <c r="I95" s="200">
        <v>2172</v>
      </c>
      <c r="J95" s="204"/>
      <c r="K95" s="204"/>
      <c r="L95" s="204"/>
      <c r="M95" s="207">
        <v>2018</v>
      </c>
      <c r="N95" s="209">
        <v>0.83199999999999996</v>
      </c>
      <c r="O95" s="209">
        <v>0.61399999999999999</v>
      </c>
      <c r="P95" s="210">
        <f t="shared" si="0"/>
        <v>0.21799999999999997</v>
      </c>
      <c r="Q95" s="204"/>
      <c r="R95" s="204"/>
      <c r="S95" s="204"/>
      <c r="T95" s="204"/>
      <c r="U95" s="204"/>
    </row>
    <row r="96" spans="1:21" ht="15.75" thickBot="1" x14ac:dyDescent="0.3">
      <c r="A96" s="207">
        <v>2019</v>
      </c>
      <c r="B96" s="200">
        <v>15502</v>
      </c>
      <c r="C96" s="200">
        <v>146547</v>
      </c>
      <c r="D96" s="208">
        <v>0.94499999999999995</v>
      </c>
      <c r="E96" s="200">
        <v>118276</v>
      </c>
      <c r="F96" s="208">
        <v>0.80700000000000005</v>
      </c>
      <c r="G96" s="200">
        <v>28271</v>
      </c>
      <c r="H96" s="208">
        <v>0.193</v>
      </c>
      <c r="I96" s="200">
        <v>2011</v>
      </c>
      <c r="J96" s="204"/>
      <c r="K96" s="204"/>
      <c r="L96" s="204"/>
      <c r="M96" s="207">
        <v>2019</v>
      </c>
      <c r="N96" s="209">
        <v>0.80700000000000005</v>
      </c>
      <c r="O96" s="209">
        <v>0.628</v>
      </c>
      <c r="P96" s="210">
        <f t="shared" si="0"/>
        <v>0.17900000000000005</v>
      </c>
      <c r="Q96" s="204"/>
      <c r="R96" s="204"/>
      <c r="S96" s="204"/>
      <c r="T96" s="204"/>
      <c r="U96" s="204"/>
    </row>
    <row r="97" spans="1:21" x14ac:dyDescent="0.25">
      <c r="A97" s="204"/>
      <c r="B97" s="204"/>
      <c r="C97" s="204"/>
      <c r="D97" s="204"/>
      <c r="E97" s="204"/>
      <c r="F97" s="204"/>
      <c r="G97" s="204"/>
      <c r="H97" s="204"/>
      <c r="I97" s="204"/>
      <c r="J97" s="204"/>
      <c r="K97" s="204"/>
      <c r="L97" s="204"/>
      <c r="M97" s="204"/>
      <c r="N97" s="204"/>
      <c r="O97" s="204"/>
      <c r="P97" s="204"/>
      <c r="Q97" s="204"/>
      <c r="R97" s="204"/>
      <c r="S97" s="204"/>
      <c r="T97" s="204"/>
      <c r="U97" s="204"/>
    </row>
    <row r="98" spans="1:21" ht="15.75" thickBot="1" x14ac:dyDescent="0.3">
      <c r="A98" s="325" t="s">
        <v>604</v>
      </c>
      <c r="B98" s="325"/>
      <c r="C98" s="325"/>
      <c r="D98" s="325"/>
      <c r="E98" s="325"/>
      <c r="F98" s="325"/>
      <c r="G98" s="325"/>
      <c r="H98" s="325"/>
      <c r="I98" s="325"/>
      <c r="J98" s="204"/>
      <c r="K98" s="204"/>
      <c r="L98" s="204"/>
      <c r="M98" s="204"/>
      <c r="N98" s="204"/>
      <c r="O98" s="204"/>
      <c r="P98" s="204"/>
      <c r="Q98" s="204"/>
      <c r="R98" s="204"/>
      <c r="S98" s="204"/>
      <c r="T98" s="204"/>
      <c r="U98" s="204"/>
    </row>
    <row r="99" spans="1:21" ht="45.75" thickBot="1" x14ac:dyDescent="0.3">
      <c r="A99" s="205" t="s">
        <v>301</v>
      </c>
      <c r="B99" s="206" t="s">
        <v>593</v>
      </c>
      <c r="C99" s="206" t="s">
        <v>595</v>
      </c>
      <c r="D99" s="206" t="s">
        <v>596</v>
      </c>
      <c r="E99" s="206" t="s">
        <v>597</v>
      </c>
      <c r="F99" s="206" t="s">
        <v>598</v>
      </c>
      <c r="G99" s="206" t="s">
        <v>599</v>
      </c>
      <c r="H99" s="206" t="s">
        <v>600</v>
      </c>
      <c r="I99" s="206" t="s">
        <v>605</v>
      </c>
      <c r="J99" s="204"/>
      <c r="K99" s="204"/>
      <c r="L99" s="204"/>
      <c r="M99" s="204"/>
      <c r="N99" s="204"/>
      <c r="O99" s="204"/>
      <c r="P99" s="204"/>
      <c r="Q99" s="204"/>
      <c r="R99" s="204"/>
      <c r="S99" s="204"/>
      <c r="T99" s="204"/>
      <c r="U99" s="204"/>
    </row>
    <row r="100" spans="1:21" s="181" customFormat="1" ht="15.75" thickBot="1" x14ac:dyDescent="0.3">
      <c r="A100" s="207">
        <v>2007</v>
      </c>
      <c r="B100" s="211"/>
      <c r="C100" s="211"/>
      <c r="D100" s="211"/>
      <c r="E100" s="211"/>
      <c r="F100" s="211"/>
      <c r="G100" s="211"/>
      <c r="H100" s="211"/>
      <c r="I100" s="211"/>
      <c r="J100" s="204"/>
      <c r="K100" s="204"/>
      <c r="L100" s="204"/>
      <c r="M100" s="204"/>
      <c r="N100" s="204"/>
      <c r="O100" s="204"/>
      <c r="P100" s="204"/>
      <c r="Q100" s="204"/>
      <c r="R100" s="204"/>
      <c r="S100" s="204"/>
      <c r="T100" s="204"/>
      <c r="U100" s="204"/>
    </row>
    <row r="101" spans="1:21" s="181" customFormat="1" ht="15.75" thickBot="1" x14ac:dyDescent="0.3">
      <c r="A101" s="207">
        <v>2008</v>
      </c>
      <c r="B101" s="211"/>
      <c r="C101" s="211"/>
      <c r="D101" s="211"/>
      <c r="E101" s="211"/>
      <c r="F101" s="211"/>
      <c r="G101" s="211"/>
      <c r="H101" s="211"/>
      <c r="I101" s="211"/>
      <c r="J101" s="204"/>
      <c r="K101" s="204"/>
      <c r="L101" s="204"/>
      <c r="M101" s="204"/>
      <c r="N101" s="204"/>
      <c r="O101" s="204"/>
      <c r="P101" s="204"/>
      <c r="Q101" s="204"/>
      <c r="R101" s="204"/>
      <c r="S101" s="204"/>
      <c r="T101" s="204"/>
      <c r="U101" s="204"/>
    </row>
    <row r="102" spans="1:21" s="181" customFormat="1" ht="15.75" thickBot="1" x14ac:dyDescent="0.3">
      <c r="A102" s="207">
        <v>2009</v>
      </c>
      <c r="B102" s="211"/>
      <c r="C102" s="211"/>
      <c r="D102" s="211"/>
      <c r="E102" s="211"/>
      <c r="F102" s="211"/>
      <c r="G102" s="211"/>
      <c r="H102" s="211"/>
      <c r="I102" s="211"/>
      <c r="J102" s="204"/>
      <c r="K102" s="204"/>
      <c r="L102" s="204"/>
      <c r="M102" s="204"/>
      <c r="N102" s="204"/>
      <c r="O102" s="204"/>
      <c r="P102" s="204"/>
      <c r="Q102" s="204"/>
      <c r="R102" s="204"/>
      <c r="S102" s="204"/>
      <c r="T102" s="204"/>
      <c r="U102" s="204"/>
    </row>
    <row r="103" spans="1:21" s="181" customFormat="1" ht="15.75" thickBot="1" x14ac:dyDescent="0.3">
      <c r="A103" s="207">
        <v>2010</v>
      </c>
      <c r="B103" s="211"/>
      <c r="C103" s="211"/>
      <c r="D103" s="211"/>
      <c r="E103" s="211"/>
      <c r="F103" s="211"/>
      <c r="G103" s="211"/>
      <c r="H103" s="211"/>
      <c r="I103" s="211"/>
      <c r="J103" s="204"/>
      <c r="K103" s="204"/>
      <c r="L103" s="204"/>
      <c r="M103" s="204"/>
      <c r="N103" s="204"/>
      <c r="O103" s="204"/>
      <c r="P103" s="204"/>
      <c r="Q103" s="204"/>
      <c r="R103" s="204"/>
      <c r="S103" s="204"/>
      <c r="T103" s="204"/>
      <c r="U103" s="204"/>
    </row>
    <row r="104" spans="1:21" s="181" customFormat="1" ht="15.75" thickBot="1" x14ac:dyDescent="0.3">
      <c r="A104" s="207">
        <v>2011</v>
      </c>
      <c r="B104" s="211"/>
      <c r="C104" s="211"/>
      <c r="D104" s="211"/>
      <c r="E104" s="211"/>
      <c r="F104" s="211"/>
      <c r="G104" s="211"/>
      <c r="H104" s="211"/>
      <c r="I104" s="211"/>
      <c r="J104" s="204"/>
      <c r="K104" s="204"/>
      <c r="L104" s="204"/>
      <c r="M104" s="204"/>
      <c r="N104" s="204"/>
      <c r="O104" s="204"/>
      <c r="P104" s="204"/>
      <c r="Q104" s="204"/>
      <c r="R104" s="204"/>
      <c r="S104" s="204"/>
      <c r="T104" s="204"/>
      <c r="U104" s="204"/>
    </row>
    <row r="105" spans="1:21" s="181" customFormat="1" ht="15.75" thickBot="1" x14ac:dyDescent="0.3">
      <c r="A105" s="207">
        <v>2012</v>
      </c>
      <c r="B105" s="211"/>
      <c r="C105" s="211"/>
      <c r="D105" s="211"/>
      <c r="E105" s="211"/>
      <c r="F105" s="211"/>
      <c r="G105" s="211"/>
      <c r="H105" s="211"/>
      <c r="I105" s="211"/>
      <c r="J105" s="204"/>
      <c r="K105" s="204"/>
      <c r="L105" s="204"/>
      <c r="M105" s="204"/>
      <c r="N105" s="204"/>
      <c r="O105" s="204"/>
      <c r="P105" s="204"/>
      <c r="Q105" s="204"/>
      <c r="R105" s="204"/>
      <c r="S105" s="204"/>
      <c r="T105" s="204"/>
      <c r="U105" s="204"/>
    </row>
    <row r="106" spans="1:21" ht="15.75" thickBot="1" x14ac:dyDescent="0.3">
      <c r="A106" s="207">
        <v>2013</v>
      </c>
      <c r="B106" s="200">
        <v>166712</v>
      </c>
      <c r="C106" s="200">
        <v>162331</v>
      </c>
      <c r="D106" s="208">
        <v>0.97399999999999998</v>
      </c>
      <c r="E106" s="200">
        <v>116297</v>
      </c>
      <c r="F106" s="208">
        <v>0.71599999999999997</v>
      </c>
      <c r="G106" s="200">
        <v>46034</v>
      </c>
      <c r="H106" s="208">
        <v>0.28399999999999997</v>
      </c>
      <c r="I106" s="200">
        <v>11092</v>
      </c>
      <c r="J106" s="204"/>
      <c r="K106" s="204"/>
      <c r="L106" s="204"/>
      <c r="M106" s="204"/>
      <c r="N106" s="204"/>
      <c r="O106" s="204"/>
      <c r="P106" s="204"/>
      <c r="Q106" s="204"/>
      <c r="R106" s="204"/>
      <c r="S106" s="204"/>
      <c r="T106" s="204"/>
      <c r="U106" s="204"/>
    </row>
    <row r="107" spans="1:21" ht="15.75" thickBot="1" x14ac:dyDescent="0.3">
      <c r="A107" s="207">
        <v>2014</v>
      </c>
      <c r="B107" s="200">
        <v>165188</v>
      </c>
      <c r="C107" s="200">
        <v>160011</v>
      </c>
      <c r="D107" s="208">
        <v>0.96899999999999997</v>
      </c>
      <c r="E107" s="200">
        <v>116724</v>
      </c>
      <c r="F107" s="208">
        <v>0.72899999999999998</v>
      </c>
      <c r="G107" s="200">
        <v>43287</v>
      </c>
      <c r="H107" s="208">
        <v>0.27100000000000002</v>
      </c>
      <c r="I107" s="200">
        <v>436</v>
      </c>
      <c r="J107" s="204"/>
      <c r="K107" s="204"/>
      <c r="L107" s="204"/>
      <c r="M107" s="204"/>
      <c r="N107" s="204"/>
      <c r="O107" s="204"/>
      <c r="P107" s="204"/>
      <c r="Q107" s="204"/>
      <c r="R107" s="204"/>
      <c r="S107" s="204"/>
      <c r="T107" s="204"/>
      <c r="U107" s="204"/>
    </row>
    <row r="108" spans="1:21" ht="15.75" thickBot="1" x14ac:dyDescent="0.3">
      <c r="A108" s="207">
        <v>2015</v>
      </c>
      <c r="B108" s="200">
        <v>163408</v>
      </c>
      <c r="C108" s="200">
        <v>158572</v>
      </c>
      <c r="D108" s="208">
        <v>0.97</v>
      </c>
      <c r="E108" s="200">
        <v>116641</v>
      </c>
      <c r="F108" s="208">
        <v>0.73599999999999999</v>
      </c>
      <c r="G108" s="200">
        <v>41931</v>
      </c>
      <c r="H108" s="208">
        <v>0.26400000000000001</v>
      </c>
      <c r="I108" s="200">
        <v>5873</v>
      </c>
      <c r="J108" s="204"/>
      <c r="K108" s="204"/>
      <c r="L108" s="204"/>
      <c r="M108" s="204"/>
      <c r="N108" s="204"/>
      <c r="O108" s="204"/>
      <c r="P108" s="204"/>
      <c r="Q108" s="204"/>
      <c r="R108" s="204"/>
      <c r="S108" s="204"/>
      <c r="T108" s="204"/>
      <c r="U108" s="204"/>
    </row>
    <row r="109" spans="1:21" ht="15.75" thickBot="1" x14ac:dyDescent="0.3">
      <c r="A109" s="207">
        <v>2016</v>
      </c>
      <c r="B109" s="200">
        <v>153673</v>
      </c>
      <c r="C109" s="200">
        <v>148645</v>
      </c>
      <c r="D109" s="208">
        <v>0.96699999999999997</v>
      </c>
      <c r="E109" s="200">
        <v>100123</v>
      </c>
      <c r="F109" s="208">
        <v>0.67400000000000004</v>
      </c>
      <c r="G109" s="200">
        <v>48522</v>
      </c>
      <c r="H109" s="208">
        <v>0.32600000000000001</v>
      </c>
      <c r="I109" s="200">
        <v>2604</v>
      </c>
      <c r="J109" s="204"/>
      <c r="K109" s="204"/>
      <c r="L109" s="204"/>
      <c r="M109" s="204"/>
      <c r="N109" s="204"/>
      <c r="O109" s="204"/>
      <c r="P109" s="204"/>
      <c r="Q109" s="204"/>
      <c r="R109" s="204"/>
      <c r="S109" s="204"/>
      <c r="T109" s="204"/>
      <c r="U109" s="204"/>
    </row>
    <row r="110" spans="1:21" ht="15.75" thickBot="1" x14ac:dyDescent="0.3">
      <c r="A110" s="207">
        <v>2017</v>
      </c>
      <c r="B110" s="200">
        <v>144929</v>
      </c>
      <c r="C110" s="200">
        <v>140723</v>
      </c>
      <c r="D110" s="208">
        <v>0.97099999999999997</v>
      </c>
      <c r="E110" s="200">
        <v>92886</v>
      </c>
      <c r="F110" s="208">
        <v>0.66</v>
      </c>
      <c r="G110" s="200">
        <v>47837</v>
      </c>
      <c r="H110" s="208">
        <v>0.34</v>
      </c>
      <c r="I110" s="200">
        <v>445</v>
      </c>
      <c r="J110" s="204"/>
      <c r="K110" s="204"/>
      <c r="L110" s="204"/>
      <c r="M110" s="204"/>
      <c r="N110" s="204"/>
      <c r="O110" s="204"/>
      <c r="P110" s="204"/>
      <c r="Q110" s="204"/>
      <c r="R110" s="204"/>
      <c r="S110" s="204"/>
      <c r="T110" s="204"/>
      <c r="U110" s="204"/>
    </row>
    <row r="111" spans="1:21" ht="15.75" thickBot="1" x14ac:dyDescent="0.3">
      <c r="A111" s="207">
        <v>2018</v>
      </c>
      <c r="B111" s="200">
        <v>150603</v>
      </c>
      <c r="C111" s="200">
        <v>142871</v>
      </c>
      <c r="D111" s="208">
        <v>0.94899999999999995</v>
      </c>
      <c r="E111" s="200">
        <v>87767</v>
      </c>
      <c r="F111" s="208">
        <v>0.61399999999999999</v>
      </c>
      <c r="G111" s="200">
        <v>55104</v>
      </c>
      <c r="H111" s="208">
        <v>0.38600000000000001</v>
      </c>
      <c r="I111" s="200">
        <v>1953</v>
      </c>
      <c r="J111" s="204"/>
      <c r="K111" s="204"/>
      <c r="L111" s="204"/>
      <c r="M111" s="204"/>
      <c r="N111" s="204"/>
      <c r="O111" s="204"/>
      <c r="P111" s="204"/>
      <c r="Q111" s="204"/>
      <c r="R111" s="204"/>
      <c r="S111" s="204"/>
      <c r="T111" s="204"/>
      <c r="U111" s="204"/>
    </row>
    <row r="112" spans="1:21" ht="15.75" thickBot="1" x14ac:dyDescent="0.3">
      <c r="A112" s="207">
        <v>2019</v>
      </c>
      <c r="B112" s="200">
        <v>155020</v>
      </c>
      <c r="C112" s="200">
        <v>146175</v>
      </c>
      <c r="D112" s="208">
        <v>0.94299999999999995</v>
      </c>
      <c r="E112" s="200">
        <v>91775</v>
      </c>
      <c r="F112" s="208">
        <v>0.628</v>
      </c>
      <c r="G112" s="200">
        <v>54400</v>
      </c>
      <c r="H112" s="208">
        <v>0.372</v>
      </c>
      <c r="I112" s="200">
        <v>26</v>
      </c>
      <c r="J112" s="204"/>
      <c r="K112" s="204"/>
      <c r="L112" s="204"/>
      <c r="M112" s="204"/>
      <c r="N112" s="204"/>
      <c r="O112" s="204"/>
      <c r="P112" s="204"/>
      <c r="Q112" s="204"/>
      <c r="R112" s="204"/>
      <c r="S112" s="204"/>
      <c r="T112" s="204"/>
      <c r="U112" s="204"/>
    </row>
    <row r="116" spans="1:25" x14ac:dyDescent="0.25">
      <c r="A116" s="314" t="s">
        <v>628</v>
      </c>
      <c r="B116" s="314"/>
      <c r="C116" s="314"/>
      <c r="D116" s="314"/>
      <c r="E116" s="314"/>
      <c r="F116" s="314"/>
      <c r="G116" s="314"/>
      <c r="H116" s="314"/>
      <c r="I116" s="314"/>
      <c r="J116" s="314"/>
      <c r="K116" s="314"/>
      <c r="L116" s="314"/>
      <c r="M116" s="314"/>
      <c r="N116" s="314"/>
      <c r="O116" s="184"/>
      <c r="P116" s="184"/>
      <c r="Q116" s="184"/>
      <c r="R116" s="184"/>
      <c r="S116" s="184"/>
      <c r="T116" s="184"/>
      <c r="U116" s="184"/>
      <c r="V116" s="184"/>
      <c r="W116" s="184"/>
      <c r="X116" s="184"/>
      <c r="Y116" s="181"/>
    </row>
    <row r="117" spans="1:25" ht="30" x14ac:dyDescent="0.25">
      <c r="A117" s="184"/>
      <c r="B117" s="183" t="s">
        <v>606</v>
      </c>
      <c r="C117" s="183" t="s">
        <v>607</v>
      </c>
      <c r="D117" s="183" t="s">
        <v>608</v>
      </c>
      <c r="E117" s="183" t="s">
        <v>609</v>
      </c>
      <c r="F117" s="183" t="s">
        <v>610</v>
      </c>
      <c r="G117" s="183" t="s">
        <v>611</v>
      </c>
      <c r="H117" s="183" t="s">
        <v>612</v>
      </c>
      <c r="I117" s="183" t="s">
        <v>613</v>
      </c>
      <c r="J117" s="183" t="s">
        <v>614</v>
      </c>
      <c r="K117" s="183" t="s">
        <v>615</v>
      </c>
      <c r="L117" s="183" t="s">
        <v>616</v>
      </c>
      <c r="M117" s="188">
        <v>0.1</v>
      </c>
      <c r="N117" s="183" t="s">
        <v>617</v>
      </c>
      <c r="O117" s="183" t="s">
        <v>618</v>
      </c>
      <c r="P117" s="183" t="s">
        <v>619</v>
      </c>
      <c r="Q117" s="183" t="s">
        <v>620</v>
      </c>
      <c r="R117" s="183" t="s">
        <v>621</v>
      </c>
      <c r="S117" s="183" t="s">
        <v>622</v>
      </c>
      <c r="T117" s="183" t="s">
        <v>623</v>
      </c>
      <c r="U117" s="183" t="s">
        <v>624</v>
      </c>
      <c r="V117" s="183" t="s">
        <v>625</v>
      </c>
      <c r="W117" s="183" t="s">
        <v>626</v>
      </c>
      <c r="X117" s="183" t="s">
        <v>627</v>
      </c>
      <c r="Y117" s="181"/>
    </row>
    <row r="118" spans="1:25" s="181" customFormat="1" x14ac:dyDescent="0.25">
      <c r="A118" s="184">
        <v>2007</v>
      </c>
      <c r="B118" s="183"/>
      <c r="C118" s="183"/>
      <c r="D118" s="183"/>
      <c r="E118" s="183"/>
      <c r="F118" s="183"/>
      <c r="G118" s="183"/>
      <c r="H118" s="183"/>
      <c r="I118" s="183"/>
      <c r="J118" s="183"/>
      <c r="K118" s="183"/>
      <c r="L118" s="183"/>
      <c r="M118" s="188"/>
      <c r="N118" s="183"/>
      <c r="O118" s="183"/>
      <c r="P118" s="183"/>
      <c r="Q118" s="183"/>
      <c r="R118" s="183"/>
      <c r="S118" s="183"/>
      <c r="T118" s="183"/>
      <c r="U118" s="183"/>
      <c r="V118" s="183"/>
      <c r="W118" s="183"/>
      <c r="X118" s="183"/>
    </row>
    <row r="119" spans="1:25" s="181" customFormat="1" x14ac:dyDescent="0.25">
      <c r="A119" s="184">
        <v>2008</v>
      </c>
      <c r="B119" s="183"/>
      <c r="C119" s="183"/>
      <c r="D119" s="183"/>
      <c r="E119" s="183"/>
      <c r="F119" s="183"/>
      <c r="G119" s="183"/>
      <c r="H119" s="183"/>
      <c r="I119" s="183"/>
      <c r="J119" s="183"/>
      <c r="K119" s="183"/>
      <c r="L119" s="183"/>
      <c r="M119" s="188"/>
      <c r="N119" s="183"/>
      <c r="O119" s="183"/>
      <c r="P119" s="183"/>
      <c r="Q119" s="183"/>
      <c r="R119" s="183"/>
      <c r="S119" s="183"/>
      <c r="T119" s="183"/>
      <c r="U119" s="183"/>
      <c r="V119" s="183"/>
      <c r="W119" s="183"/>
      <c r="X119" s="183"/>
    </row>
    <row r="120" spans="1:25" s="181" customFormat="1" x14ac:dyDescent="0.25">
      <c r="A120" s="184">
        <v>2009</v>
      </c>
      <c r="B120" s="183"/>
      <c r="C120" s="183"/>
      <c r="D120" s="183"/>
      <c r="E120" s="183"/>
      <c r="F120" s="183"/>
      <c r="G120" s="183"/>
      <c r="H120" s="183"/>
      <c r="I120" s="183"/>
      <c r="J120" s="183"/>
      <c r="K120" s="183"/>
      <c r="L120" s="183"/>
      <c r="M120" s="188"/>
      <c r="N120" s="183"/>
      <c r="O120" s="183"/>
      <c r="P120" s="183"/>
      <c r="Q120" s="183"/>
      <c r="R120" s="183"/>
      <c r="S120" s="183"/>
      <c r="T120" s="183"/>
      <c r="U120" s="183"/>
      <c r="V120" s="183"/>
      <c r="W120" s="183"/>
      <c r="X120" s="183"/>
    </row>
    <row r="121" spans="1:25" s="181" customFormat="1" ht="15.75" thickBot="1" x14ac:dyDescent="0.3">
      <c r="A121" s="184">
        <v>2010</v>
      </c>
      <c r="B121" s="183"/>
      <c r="C121" s="183"/>
      <c r="D121" s="183"/>
      <c r="E121" s="183"/>
      <c r="F121" s="183"/>
      <c r="G121" s="183"/>
      <c r="H121" s="183"/>
      <c r="I121" s="183"/>
      <c r="J121" s="183"/>
      <c r="K121" s="183"/>
      <c r="L121" s="183"/>
      <c r="M121" s="188"/>
      <c r="N121" s="183"/>
      <c r="O121" s="183"/>
      <c r="P121" s="183"/>
      <c r="Q121" s="183"/>
      <c r="R121" s="183"/>
      <c r="S121" s="183"/>
      <c r="T121" s="183"/>
      <c r="U121" s="183"/>
      <c r="V121" s="183"/>
      <c r="W121" s="183"/>
      <c r="X121" s="183"/>
    </row>
    <row r="122" spans="1:25" ht="15.75" thickBot="1" x14ac:dyDescent="0.3">
      <c r="A122" s="212">
        <v>2011</v>
      </c>
      <c r="B122" s="213">
        <v>0.12470000000000001</v>
      </c>
      <c r="C122" s="213">
        <v>8.6199999999999999E-2</v>
      </c>
      <c r="D122" s="213">
        <v>6.6199999999999995E-2</v>
      </c>
      <c r="E122" s="213">
        <v>8.0100000000000005E-2</v>
      </c>
      <c r="F122" s="213">
        <v>8.48E-2</v>
      </c>
      <c r="G122" s="213">
        <v>9.5699999999999993E-2</v>
      </c>
      <c r="H122" s="213">
        <v>9.8699999999999996E-2</v>
      </c>
      <c r="I122" s="213">
        <v>0.1075</v>
      </c>
      <c r="J122" s="213">
        <v>9.7900000000000001E-2</v>
      </c>
      <c r="K122" s="213">
        <v>9.2899999999999996E-2</v>
      </c>
      <c r="L122" s="213">
        <v>5.67E-2</v>
      </c>
      <c r="M122" s="213">
        <v>8.8000000000000005E-3</v>
      </c>
      <c r="N122" s="214">
        <v>26.635999999999999</v>
      </c>
      <c r="O122" s="214">
        <v>18.408999999999999</v>
      </c>
      <c r="P122" s="214">
        <v>14.143000000000001</v>
      </c>
      <c r="Q122" s="214">
        <v>17.103000000000002</v>
      </c>
      <c r="R122" s="214">
        <v>18.105</v>
      </c>
      <c r="S122" s="214">
        <v>20.451000000000001</v>
      </c>
      <c r="T122" s="214">
        <v>21.082999999999998</v>
      </c>
      <c r="U122" s="214">
        <v>22.959</v>
      </c>
      <c r="V122" s="214">
        <v>20.902999999999999</v>
      </c>
      <c r="W122" s="214">
        <v>19.84</v>
      </c>
      <c r="X122" s="214">
        <v>12.115</v>
      </c>
      <c r="Y122" s="214">
        <v>1.873</v>
      </c>
    </row>
    <row r="123" spans="1:25" ht="15.75" thickBot="1" x14ac:dyDescent="0.3">
      <c r="A123" s="215">
        <v>2012</v>
      </c>
      <c r="B123" s="216">
        <v>0.1943</v>
      </c>
      <c r="C123" s="216">
        <v>6.2199999999999998E-2</v>
      </c>
      <c r="D123" s="216">
        <v>6.6400000000000001E-2</v>
      </c>
      <c r="E123" s="216">
        <v>7.0300000000000001E-2</v>
      </c>
      <c r="F123" s="216">
        <v>7.6600000000000001E-2</v>
      </c>
      <c r="G123" s="216">
        <v>9.1200000000000003E-2</v>
      </c>
      <c r="H123" s="216">
        <v>9.4799999999999995E-2</v>
      </c>
      <c r="I123" s="216">
        <v>0.10050000000000001</v>
      </c>
      <c r="J123" s="216">
        <v>9.3799999999999994E-2</v>
      </c>
      <c r="K123" s="216">
        <v>8.6300000000000002E-2</v>
      </c>
      <c r="L123" s="216">
        <v>5.6500000000000002E-2</v>
      </c>
      <c r="M123" s="216">
        <v>7.3000000000000001E-3</v>
      </c>
      <c r="N123" s="217">
        <v>32.463999999999999</v>
      </c>
      <c r="O123" s="217">
        <v>10.391</v>
      </c>
      <c r="P123" s="217">
        <v>11.090999999999999</v>
      </c>
      <c r="Q123" s="217">
        <v>11.744999999999999</v>
      </c>
      <c r="R123" s="217">
        <v>12.792999999999999</v>
      </c>
      <c r="S123" s="217">
        <v>15.243</v>
      </c>
      <c r="T123" s="217">
        <v>15.834</v>
      </c>
      <c r="U123" s="217">
        <v>16.791</v>
      </c>
      <c r="V123" s="217">
        <v>15.679</v>
      </c>
      <c r="W123" s="217">
        <v>14.416</v>
      </c>
      <c r="X123" s="217">
        <v>9.4390000000000001</v>
      </c>
      <c r="Y123" s="217">
        <v>1.214</v>
      </c>
    </row>
    <row r="124" spans="1:25" ht="15.75" thickBot="1" x14ac:dyDescent="0.3">
      <c r="A124" s="215">
        <v>2013</v>
      </c>
      <c r="B124" s="216">
        <v>0.1744</v>
      </c>
      <c r="C124" s="216">
        <v>0.09</v>
      </c>
      <c r="D124" s="216">
        <v>6.2600000000000003E-2</v>
      </c>
      <c r="E124" s="216">
        <v>7.3099999999999998E-2</v>
      </c>
      <c r="F124" s="216">
        <v>7.4099999999999999E-2</v>
      </c>
      <c r="G124" s="216">
        <v>8.3599999999999994E-2</v>
      </c>
      <c r="H124" s="216">
        <v>8.1500000000000003E-2</v>
      </c>
      <c r="I124" s="216">
        <v>9.4500000000000001E-2</v>
      </c>
      <c r="J124" s="216">
        <v>9.1499999999999998E-2</v>
      </c>
      <c r="K124" s="216">
        <v>9.9299999999999999E-2</v>
      </c>
      <c r="L124" s="216">
        <v>6.5799999999999997E-2</v>
      </c>
      <c r="M124" s="216">
        <v>9.4999999999999998E-3</v>
      </c>
      <c r="N124" s="217">
        <v>28.306000000000001</v>
      </c>
      <c r="O124" s="217">
        <v>14.615</v>
      </c>
      <c r="P124" s="217">
        <v>10.16</v>
      </c>
      <c r="Q124" s="217">
        <v>11.874000000000001</v>
      </c>
      <c r="R124" s="217">
        <v>12.032</v>
      </c>
      <c r="S124" s="217">
        <v>13.569000000000001</v>
      </c>
      <c r="T124" s="217">
        <v>13.231999999999999</v>
      </c>
      <c r="U124" s="217">
        <v>15.336</v>
      </c>
      <c r="V124" s="217">
        <v>14.855</v>
      </c>
      <c r="W124" s="217">
        <v>16.123000000000001</v>
      </c>
      <c r="X124" s="217">
        <v>10.679</v>
      </c>
      <c r="Y124" s="217">
        <v>1.55</v>
      </c>
    </row>
    <row r="125" spans="1:25" ht="15.75" thickBot="1" x14ac:dyDescent="0.3">
      <c r="A125" s="215">
        <v>2014</v>
      </c>
      <c r="B125" s="216">
        <v>0.26590000000000003</v>
      </c>
      <c r="C125" s="216">
        <v>0.11509999999999999</v>
      </c>
      <c r="D125" s="216">
        <v>6.9599999999999995E-2</v>
      </c>
      <c r="E125" s="216">
        <v>7.8100000000000003E-2</v>
      </c>
      <c r="F125" s="216">
        <v>7.1599999999999997E-2</v>
      </c>
      <c r="G125" s="216">
        <v>7.9299999999999995E-2</v>
      </c>
      <c r="H125" s="216">
        <v>7.2400000000000006E-2</v>
      </c>
      <c r="I125" s="216">
        <v>7.7100000000000002E-2</v>
      </c>
      <c r="J125" s="216">
        <v>6.6100000000000006E-2</v>
      </c>
      <c r="K125" s="216">
        <v>6.5299999999999997E-2</v>
      </c>
      <c r="L125" s="216">
        <v>3.5700000000000003E-2</v>
      </c>
      <c r="M125" s="216">
        <v>3.7000000000000002E-3</v>
      </c>
      <c r="N125" s="217">
        <v>42.542000000000002</v>
      </c>
      <c r="O125" s="217">
        <v>18.420000000000002</v>
      </c>
      <c r="P125" s="217">
        <v>11.143000000000001</v>
      </c>
      <c r="Q125" s="217">
        <v>12.496</v>
      </c>
      <c r="R125" s="217">
        <v>11.459</v>
      </c>
      <c r="S125" s="217">
        <v>12.69</v>
      </c>
      <c r="T125" s="217">
        <v>11.589</v>
      </c>
      <c r="U125" s="217">
        <v>12.339</v>
      </c>
      <c r="V125" s="217">
        <v>10.582000000000001</v>
      </c>
      <c r="W125" s="217">
        <v>10.446999999999999</v>
      </c>
      <c r="X125" s="217">
        <v>5.7050000000000001</v>
      </c>
      <c r="Y125" s="217">
        <v>599</v>
      </c>
    </row>
    <row r="126" spans="1:25" ht="15.75" thickBot="1" x14ac:dyDescent="0.3">
      <c r="A126" s="215">
        <v>2015</v>
      </c>
      <c r="B126" s="216">
        <v>0.14510000000000001</v>
      </c>
      <c r="C126" s="216">
        <v>7.9799999999999996E-2</v>
      </c>
      <c r="D126" s="216">
        <v>5.8500000000000003E-2</v>
      </c>
      <c r="E126" s="216">
        <v>7.0599999999999996E-2</v>
      </c>
      <c r="F126" s="216">
        <v>7.4999999999999997E-2</v>
      </c>
      <c r="G126" s="216">
        <v>9.0200000000000002E-2</v>
      </c>
      <c r="H126" s="216">
        <v>9.1399999999999995E-2</v>
      </c>
      <c r="I126" s="216">
        <v>0.10780000000000001</v>
      </c>
      <c r="J126" s="216">
        <v>0.1027</v>
      </c>
      <c r="K126" s="216">
        <v>0.108</v>
      </c>
      <c r="L126" s="216">
        <v>6.3799999999999996E-2</v>
      </c>
      <c r="M126" s="216">
        <v>7.1999999999999998E-3</v>
      </c>
      <c r="N126" s="217">
        <v>23.068999999999999</v>
      </c>
      <c r="O126" s="217">
        <v>12.682</v>
      </c>
      <c r="P126" s="217">
        <v>9.2989999999999995</v>
      </c>
      <c r="Q126" s="217">
        <v>11.233000000000001</v>
      </c>
      <c r="R126" s="217">
        <v>11.930999999999999</v>
      </c>
      <c r="S126" s="217">
        <v>14.339</v>
      </c>
      <c r="T126" s="217">
        <v>14.53</v>
      </c>
      <c r="U126" s="217">
        <v>17.149000000000001</v>
      </c>
      <c r="V126" s="217">
        <v>16.326000000000001</v>
      </c>
      <c r="W126" s="217">
        <v>17.173999999999999</v>
      </c>
      <c r="X126" s="217">
        <v>10.147</v>
      </c>
      <c r="Y126" s="217">
        <v>1.137</v>
      </c>
    </row>
    <row r="127" spans="1:25" ht="15.75" thickBot="1" x14ac:dyDescent="0.3">
      <c r="A127" s="215">
        <v>2016</v>
      </c>
      <c r="B127" s="216">
        <v>0.1792</v>
      </c>
      <c r="C127" s="216">
        <v>7.8200000000000006E-2</v>
      </c>
      <c r="D127" s="216">
        <v>5.7799999999999997E-2</v>
      </c>
      <c r="E127" s="216">
        <v>6.7900000000000002E-2</v>
      </c>
      <c r="F127" s="216">
        <v>7.1599999999999997E-2</v>
      </c>
      <c r="G127" s="216">
        <v>8.3000000000000004E-2</v>
      </c>
      <c r="H127" s="216">
        <v>8.3000000000000004E-2</v>
      </c>
      <c r="I127" s="216">
        <v>9.7799999999999998E-2</v>
      </c>
      <c r="J127" s="216">
        <v>9.7500000000000003E-2</v>
      </c>
      <c r="K127" s="216">
        <v>0.10580000000000001</v>
      </c>
      <c r="L127" s="216">
        <v>7.0000000000000007E-2</v>
      </c>
      <c r="M127" s="216">
        <v>8.0999999999999996E-3</v>
      </c>
      <c r="N127" s="217">
        <v>26.725000000000001</v>
      </c>
      <c r="O127" s="217">
        <v>11.667</v>
      </c>
      <c r="P127" s="217">
        <v>8.6199999999999992</v>
      </c>
      <c r="Q127" s="217">
        <v>10.128</v>
      </c>
      <c r="R127" s="217">
        <v>10.683</v>
      </c>
      <c r="S127" s="217">
        <v>12.375</v>
      </c>
      <c r="T127" s="217">
        <v>12.382</v>
      </c>
      <c r="U127" s="217">
        <v>14.584</v>
      </c>
      <c r="V127" s="217">
        <v>14.534000000000001</v>
      </c>
      <c r="W127" s="217">
        <v>15.776999999999999</v>
      </c>
      <c r="X127" s="217">
        <v>10.44</v>
      </c>
      <c r="Y127" s="217">
        <v>1.2130000000000001</v>
      </c>
    </row>
    <row r="128" spans="1:25" ht="15.75" thickBot="1" x14ac:dyDescent="0.3">
      <c r="A128" s="215">
        <v>2017</v>
      </c>
      <c r="B128" s="216">
        <v>0.14030000000000001</v>
      </c>
      <c r="C128" s="216">
        <v>6.4199999999999993E-2</v>
      </c>
      <c r="D128" s="216">
        <v>4.7600000000000003E-2</v>
      </c>
      <c r="E128" s="216">
        <v>5.7200000000000001E-2</v>
      </c>
      <c r="F128" s="216">
        <v>6.3500000000000001E-2</v>
      </c>
      <c r="G128" s="216">
        <v>8.0799999999999997E-2</v>
      </c>
      <c r="H128" s="216">
        <v>8.9300000000000004E-2</v>
      </c>
      <c r="I128" s="216">
        <v>0.1069</v>
      </c>
      <c r="J128" s="216">
        <v>0.1106</v>
      </c>
      <c r="K128" s="216">
        <v>0.13009999999999999</v>
      </c>
      <c r="L128" s="216">
        <v>9.7100000000000006E-2</v>
      </c>
      <c r="M128" s="216">
        <v>1.24E-2</v>
      </c>
      <c r="N128" s="217">
        <v>19.79</v>
      </c>
      <c r="O128" s="217">
        <v>9.0619999999999994</v>
      </c>
      <c r="P128" s="217">
        <v>6.7210000000000001</v>
      </c>
      <c r="Q128" s="217">
        <v>8.0719999999999992</v>
      </c>
      <c r="R128" s="217">
        <v>8.9550000000000001</v>
      </c>
      <c r="S128" s="217">
        <v>11.401999999999999</v>
      </c>
      <c r="T128" s="217">
        <v>12.603</v>
      </c>
      <c r="U128" s="217">
        <v>15.087</v>
      </c>
      <c r="V128" s="217">
        <v>15.609</v>
      </c>
      <c r="W128" s="217">
        <v>18.36</v>
      </c>
      <c r="X128" s="217">
        <v>13.699</v>
      </c>
      <c r="Y128" s="217">
        <v>1.7450000000000001</v>
      </c>
    </row>
    <row r="129" spans="1:25" ht="15.75" thickBot="1" x14ac:dyDescent="0.3">
      <c r="A129" s="215">
        <v>2018</v>
      </c>
      <c r="B129" s="216">
        <v>0.16819999999999999</v>
      </c>
      <c r="C129" s="216">
        <v>7.2499999999999995E-2</v>
      </c>
      <c r="D129" s="216">
        <v>5.1999999999999998E-2</v>
      </c>
      <c r="E129" s="216">
        <v>6.2100000000000002E-2</v>
      </c>
      <c r="F129" s="216">
        <v>6.5299999999999997E-2</v>
      </c>
      <c r="G129" s="216">
        <v>7.8299999999999995E-2</v>
      </c>
      <c r="H129" s="216">
        <v>7.9500000000000001E-2</v>
      </c>
      <c r="I129" s="216">
        <v>9.6100000000000005E-2</v>
      </c>
      <c r="J129" s="216">
        <v>9.7000000000000003E-2</v>
      </c>
      <c r="K129" s="216">
        <v>0.1201</v>
      </c>
      <c r="L129" s="216">
        <v>9.3799999999999994E-2</v>
      </c>
      <c r="M129" s="216">
        <v>1.52E-2</v>
      </c>
      <c r="N129" s="217">
        <v>24.094999999999999</v>
      </c>
      <c r="O129" s="217">
        <v>10.387</v>
      </c>
      <c r="P129" s="217">
        <v>7.452</v>
      </c>
      <c r="Q129" s="217">
        <v>8.8940000000000001</v>
      </c>
      <c r="R129" s="217">
        <v>9.3490000000000002</v>
      </c>
      <c r="S129" s="217">
        <v>11.218</v>
      </c>
      <c r="T129" s="217">
        <v>11.382999999999999</v>
      </c>
      <c r="U129" s="217">
        <v>13.766999999999999</v>
      </c>
      <c r="V129" s="217">
        <v>13.891</v>
      </c>
      <c r="W129" s="217">
        <v>17.207999999999998</v>
      </c>
      <c r="X129" s="217">
        <v>13.442</v>
      </c>
      <c r="Y129" s="217">
        <v>2.1720000000000002</v>
      </c>
    </row>
    <row r="130" spans="1:25" ht="15.75" thickBot="1" x14ac:dyDescent="0.3">
      <c r="A130" s="215">
        <v>2019</v>
      </c>
      <c r="B130" s="216">
        <v>0.19289999999999999</v>
      </c>
      <c r="C130" s="216">
        <v>7.5399999999999995E-2</v>
      </c>
      <c r="D130" s="216">
        <v>5.1299999999999998E-2</v>
      </c>
      <c r="E130" s="216">
        <v>5.8599999999999999E-2</v>
      </c>
      <c r="F130" s="216">
        <v>6.0900000000000003E-2</v>
      </c>
      <c r="G130" s="216">
        <v>7.3999999999999996E-2</v>
      </c>
      <c r="H130" s="216">
        <v>7.4700000000000003E-2</v>
      </c>
      <c r="I130" s="216">
        <v>9.1399999999999995E-2</v>
      </c>
      <c r="J130" s="216">
        <v>9.5799999999999996E-2</v>
      </c>
      <c r="K130" s="216">
        <v>0.1193</v>
      </c>
      <c r="L130" s="216">
        <v>9.1999999999999998E-2</v>
      </c>
      <c r="M130" s="216">
        <v>1.37E-2</v>
      </c>
      <c r="N130" s="217">
        <v>28.271999999999998</v>
      </c>
      <c r="O130" s="217">
        <v>11.042999999999999</v>
      </c>
      <c r="P130" s="217">
        <v>7.5220000000000002</v>
      </c>
      <c r="Q130" s="217">
        <v>8.5860000000000003</v>
      </c>
      <c r="R130" s="217">
        <v>8.9239999999999995</v>
      </c>
      <c r="S130" s="217">
        <v>10.851000000000001</v>
      </c>
      <c r="T130" s="217">
        <v>10.941000000000001</v>
      </c>
      <c r="U130" s="217">
        <v>13.397</v>
      </c>
      <c r="V130" s="217">
        <v>14.037000000000001</v>
      </c>
      <c r="W130" s="217">
        <v>17.477</v>
      </c>
      <c r="X130" s="217">
        <v>13.487</v>
      </c>
      <c r="Y130" s="217">
        <v>2.0110000000000001</v>
      </c>
    </row>
    <row r="131" spans="1:25" x14ac:dyDescent="0.25">
      <c r="A131" s="181"/>
      <c r="B131" s="181"/>
      <c r="C131" s="181"/>
      <c r="D131" s="181"/>
      <c r="E131" s="181"/>
      <c r="F131" s="181"/>
      <c r="G131" s="181"/>
      <c r="H131" s="181"/>
      <c r="I131" s="181"/>
      <c r="J131" s="181"/>
      <c r="K131" s="181"/>
      <c r="L131" s="181"/>
      <c r="M131" s="181"/>
      <c r="N131" s="181"/>
      <c r="O131" s="181"/>
      <c r="P131" s="181"/>
      <c r="Q131" s="181"/>
      <c r="R131" s="181"/>
      <c r="S131" s="181"/>
      <c r="T131" s="181"/>
      <c r="U131" s="181"/>
      <c r="V131" s="181"/>
      <c r="W131" s="181"/>
      <c r="X131" s="181"/>
      <c r="Y131" s="181"/>
    </row>
    <row r="132" spans="1:25" x14ac:dyDescent="0.25">
      <c r="A132" s="314" t="s">
        <v>629</v>
      </c>
      <c r="B132" s="314"/>
      <c r="C132" s="314"/>
      <c r="D132" s="314"/>
      <c r="E132" s="314"/>
      <c r="F132" s="314"/>
      <c r="G132" s="314"/>
      <c r="H132" s="314"/>
      <c r="I132" s="314"/>
      <c r="J132" s="314"/>
      <c r="K132" s="314"/>
      <c r="L132" s="314"/>
      <c r="M132" s="314"/>
      <c r="N132" s="314"/>
      <c r="O132" s="181"/>
      <c r="P132" s="181"/>
      <c r="Q132" s="181"/>
      <c r="R132" s="181"/>
      <c r="S132" s="181"/>
      <c r="T132" s="181"/>
      <c r="U132" s="181"/>
      <c r="V132" s="181"/>
      <c r="W132" s="181"/>
      <c r="X132" s="181"/>
      <c r="Y132" s="181"/>
    </row>
    <row r="133" spans="1:25" s="181" customFormat="1" x14ac:dyDescent="0.25">
      <c r="A133" s="184">
        <v>2007</v>
      </c>
      <c r="B133" s="184"/>
      <c r="C133" s="184"/>
      <c r="D133" s="184"/>
      <c r="E133" s="184"/>
      <c r="F133" s="184"/>
      <c r="G133" s="184"/>
      <c r="H133" s="184"/>
      <c r="I133" s="184"/>
      <c r="J133" s="184"/>
      <c r="K133" s="184"/>
      <c r="L133" s="184"/>
      <c r="M133" s="184"/>
      <c r="N133" s="184"/>
    </row>
    <row r="134" spans="1:25" s="181" customFormat="1" x14ac:dyDescent="0.25">
      <c r="A134" s="184">
        <v>2008</v>
      </c>
      <c r="B134" s="184"/>
      <c r="C134" s="184"/>
      <c r="D134" s="184"/>
      <c r="E134" s="184"/>
      <c r="F134" s="184"/>
      <c r="G134" s="184"/>
      <c r="H134" s="184"/>
      <c r="I134" s="184"/>
      <c r="J134" s="184"/>
      <c r="K134" s="184"/>
      <c r="L134" s="184"/>
      <c r="M134" s="184"/>
      <c r="N134" s="184"/>
    </row>
    <row r="135" spans="1:25" s="181" customFormat="1" x14ac:dyDescent="0.25">
      <c r="A135" s="184">
        <v>2009</v>
      </c>
      <c r="B135" s="184"/>
      <c r="C135" s="184"/>
      <c r="D135" s="184"/>
      <c r="E135" s="184"/>
      <c r="F135" s="184"/>
      <c r="G135" s="184"/>
      <c r="H135" s="184"/>
      <c r="I135" s="184"/>
      <c r="J135" s="184"/>
      <c r="K135" s="184"/>
      <c r="L135" s="184"/>
      <c r="M135" s="184"/>
      <c r="N135" s="184"/>
    </row>
    <row r="136" spans="1:25" s="181" customFormat="1" ht="15.75" thickBot="1" x14ac:dyDescent="0.3">
      <c r="A136" s="184">
        <v>2010</v>
      </c>
      <c r="B136" s="184"/>
      <c r="C136" s="184"/>
      <c r="D136" s="184"/>
      <c r="E136" s="184"/>
      <c r="F136" s="184"/>
      <c r="G136" s="184"/>
      <c r="H136" s="184"/>
      <c r="I136" s="184"/>
      <c r="J136" s="184"/>
      <c r="K136" s="184"/>
      <c r="L136" s="184"/>
      <c r="M136" s="184"/>
      <c r="N136" s="184"/>
    </row>
    <row r="137" spans="1:25" ht="15.75" thickBot="1" x14ac:dyDescent="0.3">
      <c r="A137" s="212">
        <v>2011</v>
      </c>
      <c r="B137" s="213">
        <v>0.2757</v>
      </c>
      <c r="C137" s="213">
        <v>0.14499999999999999</v>
      </c>
      <c r="D137" s="213">
        <v>9.7799999999999998E-2</v>
      </c>
      <c r="E137" s="213">
        <v>8.9599999999999999E-2</v>
      </c>
      <c r="F137" s="213">
        <v>7.4499999999999997E-2</v>
      </c>
      <c r="G137" s="213">
        <v>6.54E-2</v>
      </c>
      <c r="H137" s="213">
        <v>5.5500000000000001E-2</v>
      </c>
      <c r="I137" s="213">
        <v>5.11E-2</v>
      </c>
      <c r="J137" s="213">
        <v>4.4200000000000003E-2</v>
      </c>
      <c r="K137" s="213">
        <v>4.4400000000000002E-2</v>
      </c>
      <c r="L137" s="213">
        <v>4.1200000000000001E-2</v>
      </c>
      <c r="M137" s="213">
        <v>1.5699999999999999E-2</v>
      </c>
      <c r="N137" s="214">
        <v>58.89</v>
      </c>
      <c r="O137" s="214">
        <v>30.969000000000001</v>
      </c>
      <c r="P137" s="214">
        <v>20.885000000000002</v>
      </c>
      <c r="Q137" s="214">
        <v>19.135000000000002</v>
      </c>
      <c r="R137" s="214">
        <v>15.925000000000001</v>
      </c>
      <c r="S137" s="214">
        <v>13.974</v>
      </c>
      <c r="T137" s="214">
        <v>11.851000000000001</v>
      </c>
      <c r="U137" s="214">
        <v>10.926</v>
      </c>
      <c r="V137" s="214">
        <v>9.4489999999999998</v>
      </c>
      <c r="W137" s="214">
        <v>9.4779999999999998</v>
      </c>
      <c r="X137" s="214">
        <v>8.7929999999999993</v>
      </c>
      <c r="Y137" s="214">
        <v>3.3450000000000002</v>
      </c>
    </row>
    <row r="138" spans="1:25" ht="15.75" thickBot="1" x14ac:dyDescent="0.3">
      <c r="A138" s="215">
        <v>2012</v>
      </c>
      <c r="B138" s="216">
        <v>0.50149999999999995</v>
      </c>
      <c r="C138" s="216">
        <v>8.5400000000000004E-2</v>
      </c>
      <c r="D138" s="216">
        <v>5.3800000000000001E-2</v>
      </c>
      <c r="E138" s="216">
        <v>5.0999999999999997E-2</v>
      </c>
      <c r="F138" s="216">
        <v>4.4699999999999997E-2</v>
      </c>
      <c r="G138" s="216">
        <v>4.3700000000000003E-2</v>
      </c>
      <c r="H138" s="216">
        <v>3.8899999999999997E-2</v>
      </c>
      <c r="I138" s="216">
        <v>4.07E-2</v>
      </c>
      <c r="J138" s="216">
        <v>3.9100000000000003E-2</v>
      </c>
      <c r="K138" s="216">
        <v>4.0399999999999998E-2</v>
      </c>
      <c r="L138" s="216">
        <v>3.5499999999999997E-2</v>
      </c>
      <c r="M138" s="216">
        <v>2.5399999999999999E-2</v>
      </c>
      <c r="N138" s="217">
        <v>83.8</v>
      </c>
      <c r="O138" s="217">
        <v>14.262</v>
      </c>
      <c r="P138" s="217">
        <v>8.99</v>
      </c>
      <c r="Q138" s="217">
        <v>8.5220000000000002</v>
      </c>
      <c r="R138" s="217">
        <v>7.4729999999999999</v>
      </c>
      <c r="S138" s="217">
        <v>7.3079999999999998</v>
      </c>
      <c r="T138" s="217">
        <v>6.5039999999999996</v>
      </c>
      <c r="U138" s="217">
        <v>6.7939999999999996</v>
      </c>
      <c r="V138" s="217">
        <v>6.5289999999999999</v>
      </c>
      <c r="W138" s="217">
        <v>6.7439999999999998</v>
      </c>
      <c r="X138" s="217">
        <v>5.9290000000000003</v>
      </c>
      <c r="Y138" s="217">
        <v>4.2450000000000001</v>
      </c>
    </row>
    <row r="139" spans="1:25" ht="15.75" thickBot="1" x14ac:dyDescent="0.3">
      <c r="A139" s="215">
        <v>2013</v>
      </c>
      <c r="B139" s="216">
        <v>0.28360000000000002</v>
      </c>
      <c r="C139" s="216">
        <v>8.1699999999999995E-2</v>
      </c>
      <c r="D139" s="216">
        <v>5.62E-2</v>
      </c>
      <c r="E139" s="216">
        <v>5.28E-2</v>
      </c>
      <c r="F139" s="216">
        <v>4.7800000000000002E-2</v>
      </c>
      <c r="G139" s="216">
        <v>4.9799999999999997E-2</v>
      </c>
      <c r="H139" s="216">
        <v>4.9500000000000002E-2</v>
      </c>
      <c r="I139" s="216">
        <v>5.7599999999999998E-2</v>
      </c>
      <c r="J139" s="216">
        <v>6.93E-2</v>
      </c>
      <c r="K139" s="216">
        <v>8.2600000000000007E-2</v>
      </c>
      <c r="L139" s="216">
        <v>0.1008</v>
      </c>
      <c r="M139" s="216">
        <v>6.83E-2</v>
      </c>
      <c r="N139" s="217">
        <v>46.033999999999999</v>
      </c>
      <c r="O139" s="217">
        <v>13.257999999999999</v>
      </c>
      <c r="P139" s="217">
        <v>9.1219999999999999</v>
      </c>
      <c r="Q139" s="217">
        <v>8.5649999999999995</v>
      </c>
      <c r="R139" s="217">
        <v>7.7569999999999997</v>
      </c>
      <c r="S139" s="217">
        <v>8.077</v>
      </c>
      <c r="T139" s="217">
        <v>8.0370000000000008</v>
      </c>
      <c r="U139" s="217">
        <v>9.3580000000000005</v>
      </c>
      <c r="V139" s="217">
        <v>11.257</v>
      </c>
      <c r="W139" s="217">
        <v>13.407999999999999</v>
      </c>
      <c r="X139" s="217">
        <v>16.366</v>
      </c>
      <c r="Y139" s="217">
        <v>11.092000000000001</v>
      </c>
    </row>
    <row r="140" spans="1:25" ht="15.75" thickBot="1" x14ac:dyDescent="0.3">
      <c r="A140" s="215">
        <v>2014</v>
      </c>
      <c r="B140" s="216">
        <v>0.27050000000000002</v>
      </c>
      <c r="C140" s="216">
        <v>8.7999999999999995E-2</v>
      </c>
      <c r="D140" s="216">
        <v>6.6900000000000001E-2</v>
      </c>
      <c r="E140" s="216">
        <v>6.8099999999999994E-2</v>
      </c>
      <c r="F140" s="216">
        <v>6.5600000000000006E-2</v>
      </c>
      <c r="G140" s="216">
        <v>7.0300000000000001E-2</v>
      </c>
      <c r="H140" s="216">
        <v>7.3099999999999998E-2</v>
      </c>
      <c r="I140" s="216">
        <v>8.3000000000000004E-2</v>
      </c>
      <c r="J140" s="216">
        <v>6.7699999999999996E-2</v>
      </c>
      <c r="K140" s="216">
        <v>6.2799999999999995E-2</v>
      </c>
      <c r="L140" s="216">
        <v>5.6800000000000003E-2</v>
      </c>
      <c r="M140" s="216">
        <v>2.7199999999999998E-2</v>
      </c>
      <c r="N140" s="217">
        <v>43.286999999999999</v>
      </c>
      <c r="O140" s="217">
        <v>14.081</v>
      </c>
      <c r="P140" s="217">
        <v>10.704000000000001</v>
      </c>
      <c r="Q140" s="217">
        <v>10.898</v>
      </c>
      <c r="R140" s="217">
        <v>10.494999999999999</v>
      </c>
      <c r="S140" s="217">
        <v>11.247999999999999</v>
      </c>
      <c r="T140" s="217">
        <v>11.704000000000001</v>
      </c>
      <c r="U140" s="217">
        <v>13.276</v>
      </c>
      <c r="V140" s="217">
        <v>10.833</v>
      </c>
      <c r="W140" s="217">
        <v>10.042</v>
      </c>
      <c r="X140" s="217">
        <v>9.0830000000000002</v>
      </c>
      <c r="Y140" s="217">
        <v>4.3600000000000003</v>
      </c>
    </row>
    <row r="141" spans="1:25" ht="15.75" thickBot="1" x14ac:dyDescent="0.3">
      <c r="A141" s="215">
        <v>2015</v>
      </c>
      <c r="B141" s="216">
        <v>0.26450000000000001</v>
      </c>
      <c r="C141" s="216">
        <v>9.3200000000000005E-2</v>
      </c>
      <c r="D141" s="216">
        <v>7.0599999999999996E-2</v>
      </c>
      <c r="E141" s="216">
        <v>6.54E-2</v>
      </c>
      <c r="F141" s="216">
        <v>5.79E-2</v>
      </c>
      <c r="G141" s="216">
        <v>5.74E-2</v>
      </c>
      <c r="H141" s="216">
        <v>5.7099999999999998E-2</v>
      </c>
      <c r="I141" s="216">
        <v>6.5000000000000002E-2</v>
      </c>
      <c r="J141" s="216">
        <v>6.9699999999999998E-2</v>
      </c>
      <c r="K141" s="216">
        <v>7.5800000000000006E-2</v>
      </c>
      <c r="L141" s="216">
        <v>8.6499999999999994E-2</v>
      </c>
      <c r="M141" s="216">
        <v>3.6999999999999998E-2</v>
      </c>
      <c r="N141" s="217">
        <v>41.936999999999998</v>
      </c>
      <c r="O141" s="217">
        <v>14.776999999999999</v>
      </c>
      <c r="P141" s="217">
        <v>11.196999999999999</v>
      </c>
      <c r="Q141" s="217">
        <v>10.372999999999999</v>
      </c>
      <c r="R141" s="217">
        <v>9.1760000000000002</v>
      </c>
      <c r="S141" s="217">
        <v>9.1010000000000009</v>
      </c>
      <c r="T141" s="217">
        <v>9.0500000000000007</v>
      </c>
      <c r="U141" s="217">
        <v>10.311999999999999</v>
      </c>
      <c r="V141" s="217">
        <v>11.05</v>
      </c>
      <c r="W141" s="217">
        <v>12.02</v>
      </c>
      <c r="X141" s="217">
        <v>13.712</v>
      </c>
      <c r="Y141" s="217">
        <v>5.8730000000000002</v>
      </c>
    </row>
    <row r="142" spans="1:25" ht="15.75" thickBot="1" x14ac:dyDescent="0.3">
      <c r="A142" s="215">
        <v>2016</v>
      </c>
      <c r="B142" s="216">
        <v>0.32690000000000002</v>
      </c>
      <c r="C142" s="216">
        <v>8.4199999999999997E-2</v>
      </c>
      <c r="D142" s="216">
        <v>6.7400000000000002E-2</v>
      </c>
      <c r="E142" s="216">
        <v>6.7699999999999996E-2</v>
      </c>
      <c r="F142" s="216">
        <v>6.3799999999999996E-2</v>
      </c>
      <c r="G142" s="216">
        <v>6.9000000000000006E-2</v>
      </c>
      <c r="H142" s="216">
        <v>7.46E-2</v>
      </c>
      <c r="I142" s="216">
        <v>7.9100000000000004E-2</v>
      </c>
      <c r="J142" s="216">
        <v>6.5000000000000002E-2</v>
      </c>
      <c r="K142" s="216">
        <v>4.9099999999999998E-2</v>
      </c>
      <c r="L142" s="216">
        <v>3.6200000000000003E-2</v>
      </c>
      <c r="M142" s="216">
        <v>1.72E-2</v>
      </c>
      <c r="N142" s="217">
        <v>48.597000000000001</v>
      </c>
      <c r="O142" s="217">
        <v>12.509</v>
      </c>
      <c r="P142" s="217">
        <v>10.016</v>
      </c>
      <c r="Q142" s="217">
        <v>10.057</v>
      </c>
      <c r="R142" s="217">
        <v>9.4819999999999993</v>
      </c>
      <c r="S142" s="217">
        <v>10.257999999999999</v>
      </c>
      <c r="T142" s="217">
        <v>11.084</v>
      </c>
      <c r="U142" s="217">
        <v>11.752000000000001</v>
      </c>
      <c r="V142" s="217">
        <v>9.6560000000000006</v>
      </c>
      <c r="W142" s="217">
        <v>7.2930000000000001</v>
      </c>
      <c r="X142" s="217">
        <v>5.3869999999999996</v>
      </c>
      <c r="Y142" s="217">
        <v>2.556</v>
      </c>
    </row>
    <row r="143" spans="1:25" ht="15.75" thickBot="1" x14ac:dyDescent="0.3">
      <c r="A143" s="215">
        <v>2017</v>
      </c>
      <c r="B143" s="216">
        <v>0.33989999999999998</v>
      </c>
      <c r="C143" s="216">
        <v>7.2400000000000006E-2</v>
      </c>
      <c r="D143" s="216">
        <v>5.7599999999999998E-2</v>
      </c>
      <c r="E143" s="216">
        <v>5.6899999999999999E-2</v>
      </c>
      <c r="F143" s="216">
        <v>5.6099999999999997E-2</v>
      </c>
      <c r="G143" s="216">
        <v>5.8599999999999999E-2</v>
      </c>
      <c r="H143" s="216">
        <v>6.0199999999999997E-2</v>
      </c>
      <c r="I143" s="216">
        <v>6.4500000000000002E-2</v>
      </c>
      <c r="J143" s="216">
        <v>6.5000000000000002E-2</v>
      </c>
      <c r="K143" s="216">
        <v>7.2099999999999997E-2</v>
      </c>
      <c r="L143" s="216">
        <v>6.4899999999999999E-2</v>
      </c>
      <c r="M143" s="216">
        <v>3.1600000000000003E-2</v>
      </c>
      <c r="N143" s="217">
        <v>47.838999999999999</v>
      </c>
      <c r="O143" s="217">
        <v>10.188000000000001</v>
      </c>
      <c r="P143" s="217">
        <v>8.109</v>
      </c>
      <c r="Q143" s="217">
        <v>8.0079999999999991</v>
      </c>
      <c r="R143" s="217">
        <v>7.9</v>
      </c>
      <c r="S143" s="217">
        <v>8.2530000000000001</v>
      </c>
      <c r="T143" s="217">
        <v>8.4700000000000006</v>
      </c>
      <c r="U143" s="217">
        <v>9.0830000000000002</v>
      </c>
      <c r="V143" s="217">
        <v>9.1460000000000008</v>
      </c>
      <c r="W143" s="217">
        <v>10.144</v>
      </c>
      <c r="X143" s="217">
        <v>9.1349999999999998</v>
      </c>
      <c r="Y143" s="217">
        <v>4.45</v>
      </c>
    </row>
    <row r="144" spans="1:25" ht="15.75" thickBot="1" x14ac:dyDescent="0.3">
      <c r="A144" s="215">
        <v>2018</v>
      </c>
      <c r="B144" s="216">
        <v>0.38569999999999999</v>
      </c>
      <c r="C144" s="216">
        <v>0.111</v>
      </c>
      <c r="D144" s="216">
        <v>9.1499999999999998E-2</v>
      </c>
      <c r="E144" s="216">
        <v>7.8600000000000003E-2</v>
      </c>
      <c r="F144" s="216">
        <v>6.2700000000000006E-2</v>
      </c>
      <c r="G144" s="216">
        <v>5.57E-2</v>
      </c>
      <c r="H144" s="216">
        <v>4.7199999999999999E-2</v>
      </c>
      <c r="I144" s="216">
        <v>4.48E-2</v>
      </c>
      <c r="J144" s="216">
        <v>3.8600000000000002E-2</v>
      </c>
      <c r="K144" s="216">
        <v>3.7699999999999997E-2</v>
      </c>
      <c r="L144" s="216">
        <v>3.2800000000000003E-2</v>
      </c>
      <c r="M144" s="216">
        <v>1.37E-2</v>
      </c>
      <c r="N144" s="217">
        <v>55.107999999999997</v>
      </c>
      <c r="O144" s="217">
        <v>15.865</v>
      </c>
      <c r="P144" s="217">
        <v>13.067</v>
      </c>
      <c r="Q144" s="217">
        <v>11.228</v>
      </c>
      <c r="R144" s="217">
        <v>8.9610000000000003</v>
      </c>
      <c r="S144" s="217">
        <v>7.96</v>
      </c>
      <c r="T144" s="217">
        <v>6.7370000000000001</v>
      </c>
      <c r="U144" s="217">
        <v>6.4029999999999996</v>
      </c>
      <c r="V144" s="217">
        <v>5.5190000000000001</v>
      </c>
      <c r="W144" s="217">
        <v>5.3819999999999997</v>
      </c>
      <c r="X144" s="217">
        <v>4.6920000000000002</v>
      </c>
      <c r="Y144" s="217">
        <v>1.9530000000000001</v>
      </c>
    </row>
    <row r="145" spans="1:25" ht="15.75" thickBot="1" x14ac:dyDescent="0.3">
      <c r="A145" s="215">
        <v>2019</v>
      </c>
      <c r="B145" s="216">
        <v>0.37219999999999998</v>
      </c>
      <c r="C145" s="216">
        <v>0.10340000000000001</v>
      </c>
      <c r="D145" s="216">
        <v>7.9299999999999995E-2</v>
      </c>
      <c r="E145" s="216">
        <v>7.6700000000000004E-2</v>
      </c>
      <c r="F145" s="216">
        <v>7.1199999999999999E-2</v>
      </c>
      <c r="G145" s="216">
        <v>6.2100000000000002E-2</v>
      </c>
      <c r="H145" s="216">
        <v>5.2600000000000001E-2</v>
      </c>
      <c r="I145" s="216">
        <v>4.8899999999999999E-2</v>
      </c>
      <c r="J145" s="216">
        <v>4.3099999999999999E-2</v>
      </c>
      <c r="K145" s="216">
        <v>4.0500000000000001E-2</v>
      </c>
      <c r="L145" s="216">
        <v>3.2199999999999999E-2</v>
      </c>
      <c r="M145" s="216">
        <v>1.78E-2</v>
      </c>
      <c r="N145" s="217">
        <v>54.405999999999999</v>
      </c>
      <c r="O145" s="217">
        <v>15.109</v>
      </c>
      <c r="P145" s="217">
        <v>11.586</v>
      </c>
      <c r="Q145" s="217">
        <v>11.215999999999999</v>
      </c>
      <c r="R145" s="217">
        <v>10.41</v>
      </c>
      <c r="S145" s="217">
        <v>9.0830000000000002</v>
      </c>
      <c r="T145" s="217">
        <v>7.6929999999999996</v>
      </c>
      <c r="U145" s="217">
        <v>7.1479999999999997</v>
      </c>
      <c r="V145" s="217">
        <v>6.306</v>
      </c>
      <c r="W145" s="217">
        <v>5.9210000000000003</v>
      </c>
      <c r="X145" s="217">
        <v>4.7030000000000003</v>
      </c>
      <c r="Y145" s="217">
        <v>2.6</v>
      </c>
    </row>
    <row r="150" spans="1:25" ht="30" x14ac:dyDescent="0.25">
      <c r="A150" s="182" t="s">
        <v>301</v>
      </c>
      <c r="B150" s="182"/>
      <c r="C150" s="182" t="s">
        <v>606</v>
      </c>
      <c r="D150" s="182" t="s">
        <v>607</v>
      </c>
      <c r="E150" s="182" t="s">
        <v>608</v>
      </c>
      <c r="F150" s="182" t="s">
        <v>609</v>
      </c>
      <c r="G150" s="182" t="s">
        <v>610</v>
      </c>
      <c r="H150" s="182" t="s">
        <v>611</v>
      </c>
      <c r="I150" s="182" t="s">
        <v>612</v>
      </c>
      <c r="J150" s="182" t="s">
        <v>613</v>
      </c>
      <c r="K150" s="182" t="s">
        <v>614</v>
      </c>
      <c r="L150" s="182" t="s">
        <v>615</v>
      </c>
      <c r="M150" s="182" t="s">
        <v>616</v>
      </c>
      <c r="N150" s="220">
        <v>0.1</v>
      </c>
    </row>
    <row r="151" spans="1:25" x14ac:dyDescent="0.25">
      <c r="A151" s="296">
        <v>2007</v>
      </c>
      <c r="B151" s="182" t="s">
        <v>630</v>
      </c>
      <c r="C151" s="218"/>
      <c r="D151" s="218"/>
      <c r="E151" s="218"/>
      <c r="F151" s="218"/>
      <c r="G151" s="218"/>
      <c r="H151" s="218"/>
      <c r="I151" s="218"/>
      <c r="J151" s="218"/>
      <c r="K151" s="218"/>
      <c r="L151" s="218"/>
      <c r="M151" s="218"/>
      <c r="N151" s="218"/>
    </row>
    <row r="152" spans="1:25" x14ac:dyDescent="0.25">
      <c r="A152" s="296"/>
      <c r="B152" s="182" t="s">
        <v>75</v>
      </c>
      <c r="C152" s="219"/>
      <c r="D152" s="219"/>
      <c r="E152" s="219"/>
      <c r="F152" s="219"/>
      <c r="G152" s="219"/>
      <c r="H152" s="219"/>
      <c r="I152" s="219"/>
      <c r="J152" s="219"/>
      <c r="K152" s="219"/>
      <c r="L152" s="219"/>
      <c r="M152" s="219"/>
      <c r="N152" s="219"/>
    </row>
    <row r="153" spans="1:25" x14ac:dyDescent="0.25">
      <c r="A153" s="296"/>
      <c r="B153" s="182" t="s">
        <v>76</v>
      </c>
      <c r="C153" s="219"/>
      <c r="D153" s="219"/>
      <c r="E153" s="219"/>
      <c r="F153" s="219"/>
      <c r="G153" s="219"/>
      <c r="H153" s="219"/>
      <c r="I153" s="219"/>
      <c r="J153" s="219"/>
      <c r="K153" s="219"/>
      <c r="L153" s="219"/>
      <c r="M153" s="219"/>
      <c r="N153" s="219"/>
    </row>
    <row r="154" spans="1:25" x14ac:dyDescent="0.25">
      <c r="A154" s="296"/>
      <c r="B154" s="182" t="s">
        <v>631</v>
      </c>
      <c r="C154" s="219"/>
      <c r="D154" s="219"/>
      <c r="E154" s="219"/>
      <c r="F154" s="219"/>
      <c r="G154" s="219"/>
      <c r="H154" s="219"/>
      <c r="I154" s="219"/>
      <c r="J154" s="219"/>
      <c r="K154" s="219"/>
      <c r="L154" s="219"/>
      <c r="M154" s="219"/>
      <c r="N154" s="219"/>
    </row>
    <row r="155" spans="1:25" x14ac:dyDescent="0.25">
      <c r="A155" s="296"/>
      <c r="B155" s="182" t="s">
        <v>632</v>
      </c>
      <c r="C155" s="219"/>
      <c r="D155" s="219"/>
      <c r="E155" s="219"/>
      <c r="F155" s="219"/>
      <c r="G155" s="219"/>
      <c r="H155" s="219"/>
      <c r="I155" s="219"/>
      <c r="J155" s="219"/>
      <c r="K155" s="219"/>
      <c r="L155" s="219"/>
      <c r="M155" s="219"/>
      <c r="N155" s="219"/>
    </row>
    <row r="156" spans="1:25" x14ac:dyDescent="0.25">
      <c r="A156" s="296">
        <v>2008</v>
      </c>
      <c r="B156" s="182" t="s">
        <v>630</v>
      </c>
      <c r="C156" s="218"/>
      <c r="D156" s="218"/>
      <c r="E156" s="218"/>
      <c r="F156" s="218"/>
      <c r="G156" s="218"/>
      <c r="H156" s="218"/>
      <c r="I156" s="218"/>
      <c r="J156" s="218"/>
      <c r="K156" s="218"/>
      <c r="L156" s="218"/>
      <c r="M156" s="218"/>
      <c r="N156" s="218"/>
    </row>
    <row r="157" spans="1:25" x14ac:dyDescent="0.25">
      <c r="A157" s="296"/>
      <c r="B157" s="182" t="s">
        <v>75</v>
      </c>
      <c r="C157" s="219"/>
      <c r="D157" s="219"/>
      <c r="E157" s="219"/>
      <c r="F157" s="219"/>
      <c r="G157" s="219"/>
      <c r="H157" s="219"/>
      <c r="I157" s="219"/>
      <c r="J157" s="219"/>
      <c r="K157" s="219"/>
      <c r="L157" s="219"/>
      <c r="M157" s="219"/>
      <c r="N157" s="219"/>
    </row>
    <row r="158" spans="1:25" x14ac:dyDescent="0.25">
      <c r="A158" s="296"/>
      <c r="B158" s="182" t="s">
        <v>76</v>
      </c>
      <c r="C158" s="219"/>
      <c r="D158" s="219"/>
      <c r="E158" s="219"/>
      <c r="F158" s="219"/>
      <c r="G158" s="219"/>
      <c r="H158" s="219"/>
      <c r="I158" s="219"/>
      <c r="J158" s="219"/>
      <c r="K158" s="219"/>
      <c r="L158" s="219"/>
      <c r="M158" s="219"/>
      <c r="N158" s="219"/>
    </row>
    <row r="159" spans="1:25" x14ac:dyDescent="0.25">
      <c r="A159" s="296"/>
      <c r="B159" s="182" t="s">
        <v>631</v>
      </c>
      <c r="C159" s="219"/>
      <c r="D159" s="219"/>
      <c r="E159" s="219"/>
      <c r="F159" s="219"/>
      <c r="G159" s="219"/>
      <c r="H159" s="219"/>
      <c r="I159" s="219"/>
      <c r="J159" s="219"/>
      <c r="K159" s="219"/>
      <c r="L159" s="219"/>
      <c r="M159" s="219"/>
      <c r="N159" s="219"/>
    </row>
    <row r="160" spans="1:25" x14ac:dyDescent="0.25">
      <c r="A160" s="296"/>
      <c r="B160" s="182" t="s">
        <v>632</v>
      </c>
      <c r="C160" s="219"/>
      <c r="D160" s="219"/>
      <c r="E160" s="219"/>
      <c r="F160" s="219"/>
      <c r="G160" s="219"/>
      <c r="H160" s="219"/>
      <c r="I160" s="219"/>
      <c r="J160" s="219"/>
      <c r="K160" s="219"/>
      <c r="L160" s="219"/>
      <c r="M160" s="219"/>
      <c r="N160" s="219"/>
    </row>
    <row r="161" spans="1:14" x14ac:dyDescent="0.25">
      <c r="A161" s="296">
        <v>2009</v>
      </c>
      <c r="B161" s="182" t="s">
        <v>630</v>
      </c>
      <c r="C161" s="218"/>
      <c r="D161" s="218"/>
      <c r="E161" s="218"/>
      <c r="F161" s="218"/>
      <c r="G161" s="218"/>
      <c r="H161" s="218"/>
      <c r="I161" s="218"/>
      <c r="J161" s="218"/>
      <c r="K161" s="218"/>
      <c r="L161" s="218"/>
      <c r="M161" s="218"/>
      <c r="N161" s="218"/>
    </row>
    <row r="162" spans="1:14" x14ac:dyDescent="0.25">
      <c r="A162" s="296"/>
      <c r="B162" s="182" t="s">
        <v>75</v>
      </c>
      <c r="C162" s="218"/>
      <c r="D162" s="218"/>
      <c r="E162" s="218"/>
      <c r="F162" s="218"/>
      <c r="G162" s="218"/>
      <c r="H162" s="218"/>
      <c r="I162" s="218"/>
      <c r="J162" s="218"/>
      <c r="K162" s="218"/>
      <c r="L162" s="218"/>
      <c r="M162" s="218"/>
      <c r="N162" s="218"/>
    </row>
    <row r="163" spans="1:14" x14ac:dyDescent="0.25">
      <c r="A163" s="296"/>
      <c r="B163" s="182" t="s">
        <v>76</v>
      </c>
      <c r="C163" s="218"/>
      <c r="D163" s="218"/>
      <c r="E163" s="218"/>
      <c r="F163" s="218"/>
      <c r="G163" s="218"/>
      <c r="H163" s="218"/>
      <c r="I163" s="218"/>
      <c r="J163" s="218"/>
      <c r="K163" s="218"/>
      <c r="L163" s="218"/>
      <c r="M163" s="218"/>
      <c r="N163" s="218"/>
    </row>
    <row r="164" spans="1:14" x14ac:dyDescent="0.25">
      <c r="A164" s="296"/>
      <c r="B164" s="182" t="s">
        <v>631</v>
      </c>
      <c r="C164" s="218"/>
      <c r="D164" s="218"/>
      <c r="E164" s="218"/>
      <c r="F164" s="218"/>
      <c r="G164" s="218"/>
      <c r="H164" s="218"/>
      <c r="I164" s="218"/>
      <c r="J164" s="218"/>
      <c r="K164" s="218"/>
      <c r="L164" s="218"/>
      <c r="M164" s="218"/>
      <c r="N164" s="218"/>
    </row>
    <row r="165" spans="1:14" x14ac:dyDescent="0.25">
      <c r="A165" s="296"/>
      <c r="B165" s="182" t="s">
        <v>632</v>
      </c>
      <c r="C165" s="218"/>
      <c r="D165" s="218"/>
      <c r="E165" s="218"/>
      <c r="F165" s="218"/>
      <c r="G165" s="218"/>
      <c r="H165" s="218"/>
      <c r="I165" s="218"/>
      <c r="J165" s="218"/>
      <c r="K165" s="218"/>
      <c r="L165" s="218"/>
      <c r="M165" s="218"/>
      <c r="N165" s="218"/>
    </row>
    <row r="166" spans="1:14" x14ac:dyDescent="0.25">
      <c r="A166" s="296">
        <v>2010</v>
      </c>
      <c r="B166" s="182" t="s">
        <v>630</v>
      </c>
      <c r="C166" s="218"/>
      <c r="D166" s="218"/>
      <c r="E166" s="218"/>
      <c r="F166" s="218"/>
      <c r="G166" s="218"/>
      <c r="H166" s="218"/>
      <c r="I166" s="218"/>
      <c r="J166" s="218"/>
      <c r="K166" s="218"/>
      <c r="L166" s="218"/>
      <c r="M166" s="218"/>
      <c r="N166" s="218"/>
    </row>
    <row r="167" spans="1:14" x14ac:dyDescent="0.25">
      <c r="A167" s="296"/>
      <c r="B167" s="182" t="s">
        <v>75</v>
      </c>
      <c r="C167" s="218"/>
      <c r="D167" s="218"/>
      <c r="E167" s="218"/>
      <c r="F167" s="218"/>
      <c r="G167" s="218"/>
      <c r="H167" s="218"/>
      <c r="I167" s="218"/>
      <c r="J167" s="218"/>
      <c r="K167" s="218"/>
      <c r="L167" s="218"/>
      <c r="M167" s="218"/>
      <c r="N167" s="218"/>
    </row>
    <row r="168" spans="1:14" x14ac:dyDescent="0.25">
      <c r="A168" s="296"/>
      <c r="B168" s="182" t="s">
        <v>76</v>
      </c>
      <c r="C168" s="218"/>
      <c r="D168" s="218"/>
      <c r="E168" s="218"/>
      <c r="F168" s="218"/>
      <c r="G168" s="218"/>
      <c r="H168" s="218"/>
      <c r="I168" s="218"/>
      <c r="J168" s="218"/>
      <c r="K168" s="218"/>
      <c r="L168" s="218"/>
      <c r="M168" s="218"/>
      <c r="N168" s="218"/>
    </row>
    <row r="169" spans="1:14" x14ac:dyDescent="0.25">
      <c r="A169" s="296"/>
      <c r="B169" s="182" t="s">
        <v>631</v>
      </c>
      <c r="C169" s="218"/>
      <c r="D169" s="218"/>
      <c r="E169" s="218"/>
      <c r="F169" s="218"/>
      <c r="G169" s="218"/>
      <c r="H169" s="218"/>
      <c r="I169" s="218"/>
      <c r="J169" s="218"/>
      <c r="K169" s="218"/>
      <c r="L169" s="218"/>
      <c r="M169" s="218"/>
      <c r="N169" s="218"/>
    </row>
    <row r="170" spans="1:14" x14ac:dyDescent="0.25">
      <c r="A170" s="296"/>
      <c r="B170" s="182" t="s">
        <v>632</v>
      </c>
      <c r="C170" s="218"/>
      <c r="D170" s="218"/>
      <c r="E170" s="218"/>
      <c r="F170" s="218"/>
      <c r="G170" s="218"/>
      <c r="H170" s="218"/>
      <c r="I170" s="218"/>
      <c r="J170" s="218"/>
      <c r="K170" s="218"/>
      <c r="L170" s="218"/>
      <c r="M170" s="218"/>
      <c r="N170" s="218"/>
    </row>
    <row r="171" spans="1:14" x14ac:dyDescent="0.25">
      <c r="A171" s="296">
        <v>2011</v>
      </c>
      <c r="B171" s="182" t="s">
        <v>630</v>
      </c>
      <c r="C171" s="218"/>
      <c r="D171" s="218"/>
      <c r="E171" s="218"/>
      <c r="F171" s="218"/>
      <c r="G171" s="218"/>
      <c r="H171" s="218"/>
      <c r="I171" s="218"/>
      <c r="J171" s="218"/>
      <c r="K171" s="218"/>
      <c r="L171" s="218"/>
      <c r="M171" s="218"/>
      <c r="N171" s="218"/>
    </row>
    <row r="172" spans="1:14" x14ac:dyDescent="0.25">
      <c r="A172" s="296"/>
      <c r="B172" s="182" t="s">
        <v>75</v>
      </c>
      <c r="C172" s="218"/>
      <c r="D172" s="218"/>
      <c r="E172" s="218"/>
      <c r="F172" s="218"/>
      <c r="G172" s="218"/>
      <c r="H172" s="218"/>
      <c r="I172" s="218"/>
      <c r="J172" s="218"/>
      <c r="K172" s="218"/>
      <c r="L172" s="218"/>
      <c r="M172" s="218"/>
      <c r="N172" s="218"/>
    </row>
    <row r="173" spans="1:14" x14ac:dyDescent="0.25">
      <c r="A173" s="296"/>
      <c r="B173" s="182" t="s">
        <v>76</v>
      </c>
      <c r="C173" s="218"/>
      <c r="D173" s="218"/>
      <c r="E173" s="218"/>
      <c r="F173" s="218"/>
      <c r="G173" s="218"/>
      <c r="H173" s="218"/>
      <c r="I173" s="218"/>
      <c r="J173" s="218"/>
      <c r="K173" s="218"/>
      <c r="L173" s="218"/>
      <c r="M173" s="218"/>
      <c r="N173" s="218"/>
    </row>
    <row r="174" spans="1:14" x14ac:dyDescent="0.25">
      <c r="A174" s="296"/>
      <c r="B174" s="182" t="s">
        <v>631</v>
      </c>
      <c r="C174" s="218"/>
      <c r="D174" s="218"/>
      <c r="E174" s="218"/>
      <c r="F174" s="218"/>
      <c r="G174" s="218"/>
      <c r="H174" s="218"/>
      <c r="I174" s="218"/>
      <c r="J174" s="218"/>
      <c r="K174" s="218"/>
      <c r="L174" s="218"/>
      <c r="M174" s="218"/>
      <c r="N174" s="218"/>
    </row>
    <row r="175" spans="1:14" x14ac:dyDescent="0.25">
      <c r="A175" s="296"/>
      <c r="B175" s="182" t="s">
        <v>632</v>
      </c>
      <c r="C175" s="218"/>
      <c r="D175" s="218"/>
      <c r="E175" s="218"/>
      <c r="F175" s="218"/>
      <c r="G175" s="218"/>
      <c r="H175" s="218"/>
      <c r="I175" s="218"/>
      <c r="J175" s="218"/>
      <c r="K175" s="218"/>
      <c r="L175" s="218"/>
      <c r="M175" s="218"/>
      <c r="N175" s="218"/>
    </row>
    <row r="176" spans="1:14" x14ac:dyDescent="0.25">
      <c r="A176" s="296">
        <v>2012</v>
      </c>
      <c r="B176" s="182" t="s">
        <v>630</v>
      </c>
      <c r="C176" s="218"/>
      <c r="D176" s="218"/>
      <c r="E176" s="218"/>
      <c r="F176" s="218"/>
      <c r="G176" s="218"/>
      <c r="H176" s="218"/>
      <c r="I176" s="218"/>
      <c r="J176" s="218"/>
      <c r="K176" s="218"/>
      <c r="L176" s="218"/>
      <c r="M176" s="218"/>
      <c r="N176" s="218"/>
    </row>
    <row r="177" spans="1:14" x14ac:dyDescent="0.25">
      <c r="A177" s="296"/>
      <c r="B177" s="182" t="s">
        <v>75</v>
      </c>
      <c r="C177" s="218"/>
      <c r="D177" s="218"/>
      <c r="E177" s="218"/>
      <c r="F177" s="218"/>
      <c r="G177" s="218"/>
      <c r="H177" s="218"/>
      <c r="I177" s="218"/>
      <c r="J177" s="218"/>
      <c r="K177" s="218"/>
      <c r="L177" s="218"/>
      <c r="M177" s="218"/>
      <c r="N177" s="218"/>
    </row>
    <row r="178" spans="1:14" x14ac:dyDescent="0.25">
      <c r="A178" s="296"/>
      <c r="B178" s="182" t="s">
        <v>76</v>
      </c>
      <c r="C178" s="218"/>
      <c r="D178" s="218"/>
      <c r="E178" s="218"/>
      <c r="F178" s="218"/>
      <c r="G178" s="218"/>
      <c r="H178" s="218"/>
      <c r="I178" s="218"/>
      <c r="J178" s="218"/>
      <c r="K178" s="218"/>
      <c r="L178" s="218"/>
      <c r="M178" s="218"/>
      <c r="N178" s="218"/>
    </row>
    <row r="179" spans="1:14" x14ac:dyDescent="0.25">
      <c r="A179" s="296"/>
      <c r="B179" s="182" t="s">
        <v>631</v>
      </c>
      <c r="C179" s="218"/>
      <c r="D179" s="218"/>
      <c r="E179" s="218"/>
      <c r="F179" s="218"/>
      <c r="G179" s="218"/>
      <c r="H179" s="218"/>
      <c r="I179" s="218"/>
      <c r="J179" s="218"/>
      <c r="K179" s="218"/>
      <c r="L179" s="218"/>
      <c r="M179" s="218"/>
      <c r="N179" s="218"/>
    </row>
    <row r="180" spans="1:14" x14ac:dyDescent="0.25">
      <c r="A180" s="296"/>
      <c r="B180" s="182" t="s">
        <v>632</v>
      </c>
      <c r="C180" s="218"/>
      <c r="D180" s="218"/>
      <c r="E180" s="218"/>
      <c r="F180" s="218"/>
      <c r="G180" s="218"/>
      <c r="H180" s="218"/>
      <c r="I180" s="218"/>
      <c r="J180" s="218"/>
      <c r="K180" s="218"/>
      <c r="L180" s="218"/>
      <c r="M180" s="218"/>
      <c r="N180" s="218"/>
    </row>
    <row r="181" spans="1:14" x14ac:dyDescent="0.25">
      <c r="A181" s="296">
        <v>2013</v>
      </c>
      <c r="B181" s="182" t="s">
        <v>630</v>
      </c>
      <c r="C181" s="218"/>
      <c r="D181" s="218"/>
      <c r="E181" s="218"/>
      <c r="F181" s="218"/>
      <c r="G181" s="218"/>
      <c r="H181" s="218"/>
      <c r="I181" s="218"/>
      <c r="J181" s="218"/>
      <c r="K181" s="218"/>
      <c r="L181" s="218"/>
      <c r="M181" s="218"/>
      <c r="N181" s="218"/>
    </row>
    <row r="182" spans="1:14" x14ac:dyDescent="0.25">
      <c r="A182" s="296"/>
      <c r="B182" s="182" t="s">
        <v>75</v>
      </c>
      <c r="C182" s="218"/>
      <c r="D182" s="218"/>
      <c r="E182" s="218"/>
      <c r="F182" s="218"/>
      <c r="G182" s="218"/>
      <c r="H182" s="218"/>
      <c r="I182" s="218"/>
      <c r="J182" s="218"/>
      <c r="K182" s="218"/>
      <c r="L182" s="218"/>
      <c r="M182" s="218"/>
      <c r="N182" s="218"/>
    </row>
    <row r="183" spans="1:14" x14ac:dyDescent="0.25">
      <c r="A183" s="296"/>
      <c r="B183" s="182" t="s">
        <v>76</v>
      </c>
      <c r="C183" s="218"/>
      <c r="D183" s="218"/>
      <c r="E183" s="218"/>
      <c r="F183" s="218"/>
      <c r="G183" s="218"/>
      <c r="H183" s="218"/>
      <c r="I183" s="218"/>
      <c r="J183" s="218"/>
      <c r="K183" s="218"/>
      <c r="L183" s="218"/>
      <c r="M183" s="218"/>
      <c r="N183" s="218"/>
    </row>
    <row r="184" spans="1:14" x14ac:dyDescent="0.25">
      <c r="A184" s="296"/>
      <c r="B184" s="182" t="s">
        <v>631</v>
      </c>
      <c r="C184" s="218"/>
      <c r="D184" s="218"/>
      <c r="E184" s="218"/>
      <c r="F184" s="218"/>
      <c r="G184" s="218"/>
      <c r="H184" s="218"/>
      <c r="I184" s="218"/>
      <c r="J184" s="218"/>
      <c r="K184" s="218"/>
      <c r="L184" s="218"/>
      <c r="M184" s="218"/>
      <c r="N184" s="218"/>
    </row>
    <row r="185" spans="1:14" x14ac:dyDescent="0.25">
      <c r="A185" s="296"/>
      <c r="B185" s="182" t="s">
        <v>632</v>
      </c>
      <c r="C185" s="218"/>
      <c r="D185" s="218"/>
      <c r="E185" s="218"/>
      <c r="F185" s="218"/>
      <c r="G185" s="218"/>
      <c r="H185" s="218"/>
      <c r="I185" s="218"/>
      <c r="J185" s="218"/>
      <c r="K185" s="218"/>
      <c r="L185" s="218"/>
      <c r="M185" s="218"/>
      <c r="N185" s="218"/>
    </row>
    <row r="186" spans="1:14" x14ac:dyDescent="0.25">
      <c r="A186" s="296">
        <v>2014</v>
      </c>
      <c r="B186" s="182" t="s">
        <v>630</v>
      </c>
      <c r="C186" s="218">
        <v>0.2893</v>
      </c>
      <c r="D186" s="218">
        <v>7.3400000000000007E-2</v>
      </c>
      <c r="E186" s="218">
        <v>7.4999999999999997E-2</v>
      </c>
      <c r="F186" s="218">
        <v>7.46E-2</v>
      </c>
      <c r="G186" s="218">
        <v>7.6399999999999996E-2</v>
      </c>
      <c r="H186" s="218">
        <v>7.8100000000000003E-2</v>
      </c>
      <c r="I186" s="218">
        <v>7.8899999999999998E-2</v>
      </c>
      <c r="J186" s="218">
        <v>7.8100000000000003E-2</v>
      </c>
      <c r="K186" s="218">
        <v>7.2999999999999995E-2</v>
      </c>
      <c r="L186" s="218">
        <v>6.3100000000000003E-2</v>
      </c>
      <c r="M186" s="218">
        <v>3.8800000000000001E-2</v>
      </c>
      <c r="N186" s="218">
        <v>1.4E-3</v>
      </c>
    </row>
    <row r="187" spans="1:14" x14ac:dyDescent="0.25">
      <c r="A187" s="296"/>
      <c r="B187" s="182" t="s">
        <v>75</v>
      </c>
      <c r="C187" s="219"/>
      <c r="D187" s="219"/>
      <c r="E187" s="219"/>
      <c r="F187" s="219"/>
      <c r="G187" s="219"/>
      <c r="H187" s="219"/>
      <c r="I187" s="219"/>
      <c r="J187" s="219"/>
      <c r="K187" s="219"/>
      <c r="L187" s="219"/>
      <c r="M187" s="219"/>
      <c r="N187" s="219"/>
    </row>
    <row r="188" spans="1:14" x14ac:dyDescent="0.25">
      <c r="A188" s="296"/>
      <c r="B188" s="182" t="s">
        <v>76</v>
      </c>
      <c r="C188" s="219"/>
      <c r="D188" s="219"/>
      <c r="E188" s="219"/>
      <c r="F188" s="219"/>
      <c r="G188" s="219"/>
      <c r="H188" s="219"/>
      <c r="I188" s="219"/>
      <c r="J188" s="219"/>
      <c r="K188" s="219"/>
      <c r="L188" s="219"/>
      <c r="M188" s="219"/>
      <c r="N188" s="219"/>
    </row>
    <row r="189" spans="1:14" x14ac:dyDescent="0.25">
      <c r="A189" s="296"/>
      <c r="B189" s="182" t="s">
        <v>631</v>
      </c>
      <c r="C189" s="219"/>
      <c r="D189" s="219"/>
      <c r="E189" s="219"/>
      <c r="F189" s="219"/>
      <c r="G189" s="219"/>
      <c r="H189" s="219"/>
      <c r="I189" s="219"/>
      <c r="J189" s="219"/>
      <c r="K189" s="219"/>
      <c r="L189" s="219"/>
      <c r="M189" s="219"/>
      <c r="N189" s="219"/>
    </row>
    <row r="190" spans="1:14" x14ac:dyDescent="0.25">
      <c r="A190" s="296"/>
      <c r="B190" s="182" t="s">
        <v>632</v>
      </c>
      <c r="C190" s="219"/>
      <c r="D190" s="219"/>
      <c r="E190" s="219"/>
      <c r="F190" s="219"/>
      <c r="G190" s="219"/>
      <c r="H190" s="219"/>
      <c r="I190" s="219"/>
      <c r="J190" s="219"/>
      <c r="K190" s="219"/>
      <c r="L190" s="219"/>
      <c r="M190" s="219"/>
      <c r="N190" s="219"/>
    </row>
    <row r="191" spans="1:14" x14ac:dyDescent="0.25">
      <c r="A191" s="296">
        <v>2015</v>
      </c>
      <c r="B191" s="182" t="s">
        <v>630</v>
      </c>
      <c r="C191" s="218">
        <v>0.2064</v>
      </c>
      <c r="D191" s="218">
        <v>6.8400000000000002E-2</v>
      </c>
      <c r="E191" s="218">
        <v>7.46E-2</v>
      </c>
      <c r="F191" s="218">
        <v>7.7100000000000002E-2</v>
      </c>
      <c r="G191" s="218">
        <v>7.7799999999999994E-2</v>
      </c>
      <c r="H191" s="218">
        <v>7.7600000000000002E-2</v>
      </c>
      <c r="I191" s="218">
        <v>7.7799999999999994E-2</v>
      </c>
      <c r="J191" s="218">
        <v>8.2199999999999995E-2</v>
      </c>
      <c r="K191" s="218">
        <v>9.01E-2</v>
      </c>
      <c r="L191" s="218">
        <v>9.4600000000000004E-2</v>
      </c>
      <c r="M191" s="218">
        <v>7.0499999999999993E-2</v>
      </c>
      <c r="N191" s="218">
        <v>2.8999999999999998E-3</v>
      </c>
    </row>
    <row r="192" spans="1:14" x14ac:dyDescent="0.25">
      <c r="A192" s="296"/>
      <c r="B192" s="182" t="s">
        <v>75</v>
      </c>
      <c r="C192" s="219"/>
      <c r="D192" s="219"/>
      <c r="E192" s="219"/>
      <c r="F192" s="219"/>
      <c r="G192" s="219"/>
      <c r="H192" s="219"/>
      <c r="I192" s="219"/>
      <c r="J192" s="219"/>
      <c r="K192" s="219"/>
      <c r="L192" s="219"/>
      <c r="M192" s="219"/>
      <c r="N192" s="219"/>
    </row>
    <row r="193" spans="1:14" x14ac:dyDescent="0.25">
      <c r="A193" s="296"/>
      <c r="B193" s="182" t="s">
        <v>76</v>
      </c>
      <c r="C193" s="219"/>
      <c r="D193" s="219"/>
      <c r="E193" s="219"/>
      <c r="F193" s="219"/>
      <c r="G193" s="219"/>
      <c r="H193" s="219"/>
      <c r="I193" s="219"/>
      <c r="J193" s="219"/>
      <c r="K193" s="219"/>
      <c r="L193" s="219"/>
      <c r="M193" s="219"/>
      <c r="N193" s="219"/>
    </row>
    <row r="194" spans="1:14" x14ac:dyDescent="0.25">
      <c r="A194" s="296"/>
      <c r="B194" s="182" t="s">
        <v>631</v>
      </c>
      <c r="C194" s="219"/>
      <c r="D194" s="219"/>
      <c r="E194" s="219"/>
      <c r="F194" s="219"/>
      <c r="G194" s="219"/>
      <c r="H194" s="219"/>
      <c r="I194" s="219"/>
      <c r="J194" s="219"/>
      <c r="K194" s="219"/>
      <c r="L194" s="219"/>
      <c r="M194" s="219"/>
      <c r="N194" s="219"/>
    </row>
    <row r="195" spans="1:14" x14ac:dyDescent="0.25">
      <c r="A195" s="296"/>
      <c r="B195" s="182" t="s">
        <v>632</v>
      </c>
      <c r="C195" s="219"/>
      <c r="D195" s="219"/>
      <c r="E195" s="219"/>
      <c r="F195" s="219"/>
      <c r="G195" s="219"/>
      <c r="H195" s="219"/>
      <c r="I195" s="219"/>
      <c r="J195" s="219"/>
      <c r="K195" s="219"/>
      <c r="L195" s="219"/>
      <c r="M195" s="219"/>
      <c r="N195" s="219"/>
    </row>
    <row r="196" spans="1:14" x14ac:dyDescent="0.25">
      <c r="A196" s="296">
        <v>2016</v>
      </c>
      <c r="B196" s="182" t="s">
        <v>630</v>
      </c>
      <c r="C196" s="218">
        <v>0.24979999999999999</v>
      </c>
      <c r="D196" s="218">
        <v>6.9500000000000006E-2</v>
      </c>
      <c r="E196" s="218">
        <v>7.2599999999999998E-2</v>
      </c>
      <c r="F196" s="218">
        <v>7.4800000000000005E-2</v>
      </c>
      <c r="G196" s="218">
        <v>7.7399999999999997E-2</v>
      </c>
      <c r="H196" s="218">
        <v>0.08</v>
      </c>
      <c r="I196" s="218">
        <v>8.5000000000000006E-2</v>
      </c>
      <c r="J196" s="218">
        <v>9.0999999999999998E-2</v>
      </c>
      <c r="K196" s="218">
        <v>8.8999999999999996E-2</v>
      </c>
      <c r="L196" s="218">
        <v>6.9400000000000003E-2</v>
      </c>
      <c r="M196" s="218">
        <v>3.9699999999999999E-2</v>
      </c>
      <c r="N196" s="218">
        <v>1.6000000000000001E-3</v>
      </c>
    </row>
    <row r="197" spans="1:14" x14ac:dyDescent="0.25">
      <c r="A197" s="296"/>
      <c r="B197" s="182" t="s">
        <v>75</v>
      </c>
      <c r="C197" s="218">
        <v>0.14910000000000001</v>
      </c>
      <c r="D197" s="218">
        <v>5.1400000000000001E-2</v>
      </c>
      <c r="E197" s="218">
        <v>5.9700000000000003E-2</v>
      </c>
      <c r="F197" s="218">
        <v>6.7299999999999999E-2</v>
      </c>
      <c r="G197" s="218">
        <v>7.5600000000000001E-2</v>
      </c>
      <c r="H197" s="218">
        <v>8.4400000000000003E-2</v>
      </c>
      <c r="I197" s="218">
        <v>9.8000000000000004E-2</v>
      </c>
      <c r="J197" s="218">
        <v>0.11459999999999999</v>
      </c>
      <c r="K197" s="218">
        <v>0.1235</v>
      </c>
      <c r="L197" s="218">
        <v>0.10639999999999999</v>
      </c>
      <c r="M197" s="218">
        <v>6.7000000000000004E-2</v>
      </c>
      <c r="N197" s="218">
        <v>2.8999999999999998E-3</v>
      </c>
    </row>
    <row r="198" spans="1:14" x14ac:dyDescent="0.25">
      <c r="A198" s="296"/>
      <c r="B198" s="182" t="s">
        <v>76</v>
      </c>
      <c r="C198" s="218">
        <v>0.37780000000000002</v>
      </c>
      <c r="D198" s="218">
        <v>9.2200000000000004E-2</v>
      </c>
      <c r="E198" s="218">
        <v>8.8599999999999998E-2</v>
      </c>
      <c r="F198" s="218">
        <v>8.3799999999999999E-2</v>
      </c>
      <c r="G198" s="218">
        <v>7.8700000000000006E-2</v>
      </c>
      <c r="H198" s="218">
        <v>7.3400000000000007E-2</v>
      </c>
      <c r="I198" s="218">
        <v>6.6900000000000001E-2</v>
      </c>
      <c r="J198" s="218">
        <v>6.0699999999999997E-2</v>
      </c>
      <c r="K198" s="218">
        <v>4.5699999999999998E-2</v>
      </c>
      <c r="L198" s="218">
        <v>2.4500000000000001E-2</v>
      </c>
      <c r="M198" s="218">
        <v>7.6E-3</v>
      </c>
      <c r="N198" s="218">
        <v>1E-4</v>
      </c>
    </row>
    <row r="199" spans="1:14" x14ac:dyDescent="0.25">
      <c r="A199" s="296"/>
      <c r="B199" s="182" t="s">
        <v>631</v>
      </c>
      <c r="C199" s="218">
        <v>0.19309999999999999</v>
      </c>
      <c r="D199" s="218">
        <v>6.3299999999999995E-2</v>
      </c>
      <c r="E199" s="218">
        <v>6.9500000000000006E-2</v>
      </c>
      <c r="F199" s="218">
        <v>7.4099999999999999E-2</v>
      </c>
      <c r="G199" s="218">
        <v>8.0500000000000002E-2</v>
      </c>
      <c r="H199" s="218">
        <v>8.5000000000000006E-2</v>
      </c>
      <c r="I199" s="218">
        <v>9.2600000000000002E-2</v>
      </c>
      <c r="J199" s="218">
        <v>0.10349999999999999</v>
      </c>
      <c r="K199" s="218">
        <v>0.1057</v>
      </c>
      <c r="L199" s="218">
        <v>8.2299999999999998E-2</v>
      </c>
      <c r="M199" s="218">
        <v>4.8099999999999997E-2</v>
      </c>
      <c r="N199" s="218">
        <v>2.3E-3</v>
      </c>
    </row>
    <row r="200" spans="1:14" x14ac:dyDescent="0.25">
      <c r="A200" s="296"/>
      <c r="B200" s="182" t="s">
        <v>632</v>
      </c>
      <c r="C200" s="218">
        <v>0.30869999999999997</v>
      </c>
      <c r="D200" s="218">
        <v>7.5700000000000003E-2</v>
      </c>
      <c r="E200" s="218">
        <v>7.5399999999999995E-2</v>
      </c>
      <c r="F200" s="218">
        <v>7.4999999999999997E-2</v>
      </c>
      <c r="G200" s="218">
        <v>7.3300000000000004E-2</v>
      </c>
      <c r="H200" s="218">
        <v>7.3899999999999993E-2</v>
      </c>
      <c r="I200" s="218">
        <v>7.5700000000000003E-2</v>
      </c>
      <c r="J200" s="218">
        <v>7.7700000000000005E-2</v>
      </c>
      <c r="K200" s="218">
        <v>7.22E-2</v>
      </c>
      <c r="L200" s="218">
        <v>5.8000000000000003E-2</v>
      </c>
      <c r="M200" s="218">
        <v>3.3399999999999999E-2</v>
      </c>
      <c r="N200" s="218">
        <v>1.1000000000000001E-3</v>
      </c>
    </row>
    <row r="201" spans="1:14" x14ac:dyDescent="0.25">
      <c r="A201" s="296">
        <v>2017</v>
      </c>
      <c r="B201" s="182" t="s">
        <v>630</v>
      </c>
      <c r="C201" s="218">
        <v>0.23039999999999999</v>
      </c>
      <c r="D201" s="218">
        <v>6.1600000000000002E-2</v>
      </c>
      <c r="E201" s="218">
        <v>6.6500000000000004E-2</v>
      </c>
      <c r="F201" s="218">
        <v>6.9199999999999998E-2</v>
      </c>
      <c r="G201" s="218">
        <v>7.3300000000000004E-2</v>
      </c>
      <c r="H201" s="218">
        <v>7.5700000000000003E-2</v>
      </c>
      <c r="I201" s="218">
        <v>7.8700000000000006E-2</v>
      </c>
      <c r="J201" s="218">
        <v>8.3900000000000002E-2</v>
      </c>
      <c r="K201" s="218">
        <v>9.06E-2</v>
      </c>
      <c r="L201" s="218">
        <v>9.2899999999999996E-2</v>
      </c>
      <c r="M201" s="218">
        <v>7.3800000000000004E-2</v>
      </c>
      <c r="N201" s="218">
        <v>3.5000000000000001E-3</v>
      </c>
    </row>
    <row r="202" spans="1:14" x14ac:dyDescent="0.25">
      <c r="A202" s="296"/>
      <c r="B202" s="182" t="s">
        <v>75</v>
      </c>
      <c r="C202" s="218">
        <v>0.1368</v>
      </c>
      <c r="D202" s="218">
        <v>4.5900000000000003E-2</v>
      </c>
      <c r="E202" s="218">
        <v>5.1499999999999997E-2</v>
      </c>
      <c r="F202" s="218">
        <v>5.8900000000000001E-2</v>
      </c>
      <c r="G202" s="218">
        <v>6.83E-2</v>
      </c>
      <c r="H202" s="218">
        <v>7.6200000000000004E-2</v>
      </c>
      <c r="I202" s="218">
        <v>8.72E-2</v>
      </c>
      <c r="J202" s="218">
        <v>0.1012</v>
      </c>
      <c r="K202" s="218">
        <v>0.1173</v>
      </c>
      <c r="L202" s="218">
        <v>0.1331</v>
      </c>
      <c r="M202" s="218">
        <v>0.1176</v>
      </c>
      <c r="N202" s="218">
        <v>6.0000000000000001E-3</v>
      </c>
    </row>
    <row r="203" spans="1:14" x14ac:dyDescent="0.25">
      <c r="A203" s="296"/>
      <c r="B203" s="182" t="s">
        <v>76</v>
      </c>
      <c r="C203" s="218">
        <v>0.3523</v>
      </c>
      <c r="D203" s="218">
        <v>8.2100000000000006E-2</v>
      </c>
      <c r="E203" s="218">
        <v>8.5999999999999993E-2</v>
      </c>
      <c r="F203" s="218">
        <v>8.2600000000000007E-2</v>
      </c>
      <c r="G203" s="218">
        <v>7.9699999999999993E-2</v>
      </c>
      <c r="H203" s="218">
        <v>7.51E-2</v>
      </c>
      <c r="I203" s="218">
        <v>6.7599999999999993E-2</v>
      </c>
      <c r="J203" s="218">
        <v>6.1400000000000003E-2</v>
      </c>
      <c r="K203" s="218">
        <v>5.5800000000000002E-2</v>
      </c>
      <c r="L203" s="218">
        <v>4.0399999999999998E-2</v>
      </c>
      <c r="M203" s="218">
        <v>1.67E-2</v>
      </c>
      <c r="N203" s="218">
        <v>4.0000000000000002E-4</v>
      </c>
    </row>
    <row r="204" spans="1:14" x14ac:dyDescent="0.25">
      <c r="A204" s="296"/>
      <c r="B204" s="182" t="s">
        <v>631</v>
      </c>
      <c r="C204" s="218">
        <v>0.17430000000000001</v>
      </c>
      <c r="D204" s="218">
        <v>5.6399999999999999E-2</v>
      </c>
      <c r="E204" s="218">
        <v>6.5199999999999994E-2</v>
      </c>
      <c r="F204" s="218">
        <v>6.8699999999999997E-2</v>
      </c>
      <c r="G204" s="218">
        <v>7.5700000000000003E-2</v>
      </c>
      <c r="H204" s="218">
        <v>8.09E-2</v>
      </c>
      <c r="I204" s="218">
        <v>8.4400000000000003E-2</v>
      </c>
      <c r="J204" s="218">
        <v>9.1899999999999996E-2</v>
      </c>
      <c r="K204" s="218">
        <v>0.10009999999999999</v>
      </c>
      <c r="L204" s="218">
        <v>0.10630000000000001</v>
      </c>
      <c r="M204" s="218">
        <v>9.1300000000000006E-2</v>
      </c>
      <c r="N204" s="218">
        <v>4.7999999999999996E-3</v>
      </c>
    </row>
    <row r="205" spans="1:14" x14ac:dyDescent="0.25">
      <c r="A205" s="296"/>
      <c r="B205" s="182" t="s">
        <v>632</v>
      </c>
      <c r="C205" s="218">
        <v>0.29039999999999999</v>
      </c>
      <c r="D205" s="218">
        <v>6.7199999999999996E-2</v>
      </c>
      <c r="E205" s="218">
        <v>6.7799999999999999E-2</v>
      </c>
      <c r="F205" s="218">
        <v>6.9699999999999998E-2</v>
      </c>
      <c r="G205" s="218">
        <v>7.0699999999999999E-2</v>
      </c>
      <c r="H205" s="218">
        <v>7.0199999999999999E-2</v>
      </c>
      <c r="I205" s="218">
        <v>7.2499999999999995E-2</v>
      </c>
      <c r="J205" s="218">
        <v>7.5399999999999995E-2</v>
      </c>
      <c r="K205" s="218">
        <v>8.0399999999999999E-2</v>
      </c>
      <c r="L205" s="218">
        <v>7.85E-2</v>
      </c>
      <c r="M205" s="218">
        <v>5.5E-2</v>
      </c>
      <c r="N205" s="218">
        <v>2.0999999999999999E-3</v>
      </c>
    </row>
    <row r="206" spans="1:14" x14ac:dyDescent="0.25">
      <c r="A206" s="296">
        <v>2018</v>
      </c>
      <c r="B206" s="182" t="s">
        <v>630</v>
      </c>
      <c r="C206" s="218">
        <v>0.26419999999999999</v>
      </c>
      <c r="D206" s="218">
        <v>7.1400000000000005E-2</v>
      </c>
      <c r="E206" s="218">
        <v>7.7100000000000002E-2</v>
      </c>
      <c r="F206" s="218">
        <v>8.3900000000000002E-2</v>
      </c>
      <c r="G206" s="218">
        <v>8.8999999999999996E-2</v>
      </c>
      <c r="H206" s="218">
        <v>8.9700000000000002E-2</v>
      </c>
      <c r="I206" s="218">
        <v>8.2100000000000006E-2</v>
      </c>
      <c r="J206" s="218">
        <v>7.3899999999999993E-2</v>
      </c>
      <c r="K206" s="218">
        <v>6.5500000000000003E-2</v>
      </c>
      <c r="L206" s="218">
        <v>5.8799999999999998E-2</v>
      </c>
      <c r="M206" s="218">
        <v>4.2000000000000003E-2</v>
      </c>
      <c r="N206" s="218">
        <v>2.3999999999999998E-3</v>
      </c>
    </row>
    <row r="207" spans="1:14" x14ac:dyDescent="0.25">
      <c r="A207" s="296"/>
      <c r="B207" s="182" t="s">
        <v>75</v>
      </c>
      <c r="C207" s="218">
        <v>0.15690000000000001</v>
      </c>
      <c r="D207" s="218">
        <v>5.6300000000000003E-2</v>
      </c>
      <c r="E207" s="218">
        <v>6.7100000000000007E-2</v>
      </c>
      <c r="F207" s="218">
        <v>7.8700000000000006E-2</v>
      </c>
      <c r="G207" s="218">
        <v>9.0700000000000003E-2</v>
      </c>
      <c r="H207" s="218">
        <v>9.9199999999999997E-2</v>
      </c>
      <c r="I207" s="218">
        <v>0.10050000000000001</v>
      </c>
      <c r="J207" s="218">
        <v>9.69E-2</v>
      </c>
      <c r="K207" s="218">
        <v>9.2100000000000001E-2</v>
      </c>
      <c r="L207" s="218">
        <v>8.9300000000000004E-2</v>
      </c>
      <c r="M207" s="218">
        <v>6.8199999999999997E-2</v>
      </c>
      <c r="N207" s="218">
        <v>4.1000000000000003E-3</v>
      </c>
    </row>
    <row r="208" spans="1:14" x14ac:dyDescent="0.25">
      <c r="A208" s="296"/>
      <c r="B208" s="182" t="s">
        <v>76</v>
      </c>
      <c r="C208" s="218">
        <v>0.41070000000000001</v>
      </c>
      <c r="D208" s="218">
        <v>9.1999999999999998E-2</v>
      </c>
      <c r="E208" s="218">
        <v>9.0700000000000003E-2</v>
      </c>
      <c r="F208" s="218">
        <v>9.11E-2</v>
      </c>
      <c r="G208" s="218">
        <v>8.6599999999999996E-2</v>
      </c>
      <c r="H208" s="218">
        <v>7.6700000000000004E-2</v>
      </c>
      <c r="I208" s="218">
        <v>5.7000000000000002E-2</v>
      </c>
      <c r="J208" s="218">
        <v>4.2500000000000003E-2</v>
      </c>
      <c r="K208" s="218">
        <v>2.9100000000000001E-2</v>
      </c>
      <c r="L208" s="218">
        <v>1.7100000000000001E-2</v>
      </c>
      <c r="M208" s="218">
        <v>6.3E-3</v>
      </c>
      <c r="N208" s="218">
        <v>1E-4</v>
      </c>
    </row>
    <row r="209" spans="1:24" x14ac:dyDescent="0.25">
      <c r="A209" s="296"/>
      <c r="B209" s="182" t="s">
        <v>631</v>
      </c>
      <c r="C209" s="218">
        <v>0.21560000000000001</v>
      </c>
      <c r="D209" s="218">
        <v>6.54E-2</v>
      </c>
      <c r="E209" s="218">
        <v>7.2999999999999995E-2</v>
      </c>
      <c r="F209" s="218">
        <v>8.3599999999999994E-2</v>
      </c>
      <c r="G209" s="218">
        <v>9.3600000000000003E-2</v>
      </c>
      <c r="H209" s="218">
        <v>9.8400000000000001E-2</v>
      </c>
      <c r="I209" s="218">
        <v>9.1399999999999995E-2</v>
      </c>
      <c r="J209" s="218">
        <v>8.3799999999999999E-2</v>
      </c>
      <c r="K209" s="218">
        <v>7.51E-2</v>
      </c>
      <c r="L209" s="218">
        <v>6.6799999999999998E-2</v>
      </c>
      <c r="M209" s="218">
        <v>4.99E-2</v>
      </c>
      <c r="N209" s="218">
        <v>3.3999999999999998E-3</v>
      </c>
    </row>
    <row r="210" spans="1:24" x14ac:dyDescent="0.25">
      <c r="A210" s="296"/>
      <c r="B210" s="182" t="s">
        <v>632</v>
      </c>
      <c r="C210" s="218">
        <v>0.31569999999999998</v>
      </c>
      <c r="D210" s="218">
        <v>7.7700000000000005E-2</v>
      </c>
      <c r="E210" s="218">
        <v>8.14E-2</v>
      </c>
      <c r="F210" s="218">
        <v>8.43E-2</v>
      </c>
      <c r="G210" s="218">
        <v>8.4000000000000005E-2</v>
      </c>
      <c r="H210" s="218">
        <v>8.0500000000000002E-2</v>
      </c>
      <c r="I210" s="218">
        <v>7.22E-2</v>
      </c>
      <c r="J210" s="218">
        <v>6.3299999999999995E-2</v>
      </c>
      <c r="K210" s="218">
        <v>5.5399999999999998E-2</v>
      </c>
      <c r="L210" s="218">
        <v>5.04E-2</v>
      </c>
      <c r="M210" s="218">
        <v>3.3700000000000001E-2</v>
      </c>
      <c r="N210" s="218">
        <v>1.2999999999999999E-3</v>
      </c>
    </row>
    <row r="211" spans="1:24" x14ac:dyDescent="0.25">
      <c r="A211" s="296">
        <v>2019</v>
      </c>
      <c r="B211" s="182" t="s">
        <v>630</v>
      </c>
      <c r="C211" s="218">
        <v>0.2676</v>
      </c>
      <c r="D211" s="218">
        <v>7.0699999999999999E-2</v>
      </c>
      <c r="E211" s="218">
        <v>7.3999999999999996E-2</v>
      </c>
      <c r="F211" s="218">
        <v>7.85E-2</v>
      </c>
      <c r="G211" s="218">
        <v>8.3000000000000004E-2</v>
      </c>
      <c r="H211" s="218">
        <v>8.5300000000000001E-2</v>
      </c>
      <c r="I211" s="218">
        <v>8.3500000000000005E-2</v>
      </c>
      <c r="J211" s="218">
        <v>7.9000000000000001E-2</v>
      </c>
      <c r="K211" s="218">
        <v>6.9400000000000003E-2</v>
      </c>
      <c r="L211" s="218">
        <v>6.1800000000000001E-2</v>
      </c>
      <c r="M211" s="218">
        <v>4.3999999999999997E-2</v>
      </c>
      <c r="N211" s="218">
        <v>3.0999999999999999E-3</v>
      </c>
    </row>
    <row r="212" spans="1:24" x14ac:dyDescent="0.25">
      <c r="A212" s="296"/>
      <c r="B212" s="182" t="s">
        <v>75</v>
      </c>
      <c r="C212" s="218">
        <v>0.16289999999999999</v>
      </c>
      <c r="D212" s="218">
        <v>5.7299999999999997E-2</v>
      </c>
      <c r="E212" s="218">
        <v>6.4500000000000002E-2</v>
      </c>
      <c r="F212" s="218">
        <v>7.46E-2</v>
      </c>
      <c r="G212" s="218">
        <v>8.4500000000000006E-2</v>
      </c>
      <c r="H212" s="218">
        <v>9.4399999999999998E-2</v>
      </c>
      <c r="I212" s="218">
        <v>9.98E-2</v>
      </c>
      <c r="J212" s="218">
        <v>0.1007</v>
      </c>
      <c r="K212" s="218">
        <v>9.6000000000000002E-2</v>
      </c>
      <c r="L212" s="218">
        <v>9.1700000000000004E-2</v>
      </c>
      <c r="M212" s="218">
        <v>6.8699999999999997E-2</v>
      </c>
      <c r="N212" s="218">
        <v>5.0000000000000001E-3</v>
      </c>
    </row>
    <row r="213" spans="1:24" x14ac:dyDescent="0.25">
      <c r="A213" s="296"/>
      <c r="B213" s="182" t="s">
        <v>76</v>
      </c>
      <c r="C213" s="218">
        <v>0.42059999999999997</v>
      </c>
      <c r="D213" s="218">
        <v>9.0300000000000005E-2</v>
      </c>
      <c r="E213" s="218">
        <v>8.7900000000000006E-2</v>
      </c>
      <c r="F213" s="218">
        <v>8.4199999999999997E-2</v>
      </c>
      <c r="G213" s="218">
        <v>8.09E-2</v>
      </c>
      <c r="H213" s="218">
        <v>7.1999999999999995E-2</v>
      </c>
      <c r="I213" s="218">
        <v>5.9799999999999999E-2</v>
      </c>
      <c r="J213" s="218">
        <v>4.7300000000000002E-2</v>
      </c>
      <c r="K213" s="218">
        <v>3.0599999999999999E-2</v>
      </c>
      <c r="L213" s="218">
        <v>1.8100000000000002E-2</v>
      </c>
      <c r="M213" s="218">
        <v>8.0000000000000002E-3</v>
      </c>
      <c r="N213" s="218">
        <v>4.0000000000000002E-4</v>
      </c>
    </row>
    <row r="214" spans="1:24" x14ac:dyDescent="0.25">
      <c r="A214" s="296"/>
      <c r="B214" s="182" t="s">
        <v>631</v>
      </c>
      <c r="C214" s="218">
        <v>0.214</v>
      </c>
      <c r="D214" s="218">
        <v>6.4399999999999999E-2</v>
      </c>
      <c r="E214" s="218">
        <v>7.1900000000000006E-2</v>
      </c>
      <c r="F214" s="218">
        <v>7.9000000000000001E-2</v>
      </c>
      <c r="G214" s="218">
        <v>8.8400000000000006E-2</v>
      </c>
      <c r="H214" s="218">
        <v>9.3899999999999997E-2</v>
      </c>
      <c r="I214" s="218">
        <v>9.4E-2</v>
      </c>
      <c r="J214" s="218">
        <v>9.01E-2</v>
      </c>
      <c r="K214" s="218">
        <v>7.8799999999999995E-2</v>
      </c>
      <c r="L214" s="218">
        <v>6.93E-2</v>
      </c>
      <c r="M214" s="218">
        <v>5.16E-2</v>
      </c>
      <c r="N214" s="218">
        <v>4.4000000000000003E-3</v>
      </c>
    </row>
    <row r="215" spans="1:24" x14ac:dyDescent="0.25">
      <c r="A215" s="296"/>
      <c r="B215" s="182" t="s">
        <v>632</v>
      </c>
      <c r="C215" s="218">
        <v>0.32379999999999998</v>
      </c>
      <c r="D215" s="218">
        <v>7.7299999999999994E-2</v>
      </c>
      <c r="E215" s="218">
        <v>7.6200000000000004E-2</v>
      </c>
      <c r="F215" s="218">
        <v>7.8E-2</v>
      </c>
      <c r="G215" s="218">
        <v>7.7399999999999997E-2</v>
      </c>
      <c r="H215" s="218">
        <v>7.6200000000000004E-2</v>
      </c>
      <c r="I215" s="218">
        <v>7.2499999999999995E-2</v>
      </c>
      <c r="J215" s="218">
        <v>6.7299999999999999E-2</v>
      </c>
      <c r="K215" s="218">
        <v>5.96E-2</v>
      </c>
      <c r="L215" s="218">
        <v>5.3800000000000001E-2</v>
      </c>
      <c r="M215" s="218">
        <v>3.61E-2</v>
      </c>
      <c r="N215" s="218">
        <v>1.8E-3</v>
      </c>
    </row>
    <row r="216" spans="1:24" x14ac:dyDescent="0.25">
      <c r="A216" s="296">
        <v>2020</v>
      </c>
      <c r="B216" s="182" t="s">
        <v>630</v>
      </c>
      <c r="C216" s="218">
        <v>0.2384</v>
      </c>
      <c r="D216" s="218">
        <v>4.9299999999999997E-2</v>
      </c>
      <c r="E216" s="218">
        <v>5.2699999999999997E-2</v>
      </c>
      <c r="F216" s="218">
        <v>5.7799999999999997E-2</v>
      </c>
      <c r="G216" s="218">
        <v>6.7400000000000002E-2</v>
      </c>
      <c r="H216" s="218">
        <v>8.1799999999999998E-2</v>
      </c>
      <c r="I216" s="218">
        <v>9.35E-2</v>
      </c>
      <c r="J216" s="218">
        <v>0.1019</v>
      </c>
      <c r="K216" s="218">
        <v>9.7600000000000006E-2</v>
      </c>
      <c r="L216" s="218">
        <v>9.0200000000000002E-2</v>
      </c>
      <c r="M216" s="218">
        <v>6.3799999999999996E-2</v>
      </c>
      <c r="N216" s="218">
        <v>5.5999999999999999E-3</v>
      </c>
    </row>
    <row r="217" spans="1:24" x14ac:dyDescent="0.25">
      <c r="A217" s="296"/>
      <c r="B217" s="182" t="s">
        <v>75</v>
      </c>
      <c r="C217" s="218">
        <v>0.15049999999999999</v>
      </c>
      <c r="D217" s="218">
        <v>3.7900000000000003E-2</v>
      </c>
      <c r="E217" s="218">
        <v>4.36E-2</v>
      </c>
      <c r="F217" s="218">
        <v>5.0999999999999997E-2</v>
      </c>
      <c r="G217" s="218">
        <v>6.2700000000000006E-2</v>
      </c>
      <c r="H217" s="218">
        <v>8.2600000000000007E-2</v>
      </c>
      <c r="I217" s="218">
        <v>9.98E-2</v>
      </c>
      <c r="J217" s="218">
        <v>0.1178</v>
      </c>
      <c r="K217" s="218">
        <v>0.1245</v>
      </c>
      <c r="L217" s="218">
        <v>0.12590000000000001</v>
      </c>
      <c r="M217" s="218">
        <v>9.5200000000000007E-2</v>
      </c>
      <c r="N217" s="218">
        <v>8.6E-3</v>
      </c>
    </row>
    <row r="218" spans="1:24" x14ac:dyDescent="0.25">
      <c r="A218" s="296"/>
      <c r="B218" s="182" t="s">
        <v>76</v>
      </c>
      <c r="C218" s="218">
        <v>0.37990000000000002</v>
      </c>
      <c r="D218" s="218">
        <v>6.7599999999999993E-2</v>
      </c>
      <c r="E218" s="218">
        <v>6.7400000000000002E-2</v>
      </c>
      <c r="F218" s="218">
        <v>6.8699999999999997E-2</v>
      </c>
      <c r="G218" s="218">
        <v>7.4999999999999997E-2</v>
      </c>
      <c r="H218" s="218">
        <v>8.0399999999999999E-2</v>
      </c>
      <c r="I218" s="218">
        <v>8.3400000000000002E-2</v>
      </c>
      <c r="J218" s="218">
        <v>7.6499999999999999E-2</v>
      </c>
      <c r="K218" s="218">
        <v>5.4399999999999997E-2</v>
      </c>
      <c r="L218" s="218">
        <v>3.2899999999999999E-2</v>
      </c>
      <c r="M218" s="218">
        <v>1.32E-2</v>
      </c>
      <c r="N218" s="218">
        <v>5.9999999999999995E-4</v>
      </c>
    </row>
    <row r="219" spans="1:24" x14ac:dyDescent="0.25">
      <c r="A219" s="296"/>
      <c r="B219" s="182" t="s">
        <v>631</v>
      </c>
      <c r="C219" s="218">
        <v>0.18490000000000001</v>
      </c>
      <c r="D219" s="218">
        <v>4.36E-2</v>
      </c>
      <c r="E219" s="218">
        <v>4.8899999999999999E-2</v>
      </c>
      <c r="F219" s="218">
        <v>5.3600000000000002E-2</v>
      </c>
      <c r="G219" s="218">
        <v>6.5600000000000006E-2</v>
      </c>
      <c r="H219" s="218">
        <v>8.14E-2</v>
      </c>
      <c r="I219" s="218">
        <v>0.1002</v>
      </c>
      <c r="J219" s="218">
        <v>0.11550000000000001</v>
      </c>
      <c r="K219" s="218">
        <v>0.1142</v>
      </c>
      <c r="L219" s="218">
        <v>0.10580000000000001</v>
      </c>
      <c r="M219" s="218">
        <v>7.85E-2</v>
      </c>
      <c r="N219" s="218">
        <v>7.7999999999999996E-3</v>
      </c>
    </row>
    <row r="220" spans="1:24" x14ac:dyDescent="0.25">
      <c r="A220" s="296"/>
      <c r="B220" s="182" t="s">
        <v>632</v>
      </c>
      <c r="C220" s="218">
        <v>0.29249999999999998</v>
      </c>
      <c r="D220" s="218">
        <v>5.5100000000000003E-2</v>
      </c>
      <c r="E220" s="218">
        <v>5.6599999999999998E-2</v>
      </c>
      <c r="F220" s="218">
        <v>6.2E-2</v>
      </c>
      <c r="G220" s="218">
        <v>6.93E-2</v>
      </c>
      <c r="H220" s="218">
        <v>8.2199999999999995E-2</v>
      </c>
      <c r="I220" s="218">
        <v>8.6699999999999999E-2</v>
      </c>
      <c r="J220" s="218">
        <v>8.8200000000000001E-2</v>
      </c>
      <c r="K220" s="218">
        <v>8.0799999999999997E-2</v>
      </c>
      <c r="L220" s="218">
        <v>7.4499999999999997E-2</v>
      </c>
      <c r="M220" s="218">
        <v>4.8899999999999999E-2</v>
      </c>
      <c r="N220" s="218">
        <v>3.3E-3</v>
      </c>
    </row>
    <row r="224" spans="1:24" s="181" customFormat="1" x14ac:dyDescent="0.25">
      <c r="A224" s="314" t="s">
        <v>633</v>
      </c>
      <c r="B224" s="314"/>
      <c r="C224" s="314"/>
      <c r="D224" s="314"/>
      <c r="E224" s="314"/>
      <c r="F224" s="314"/>
      <c r="G224" s="314"/>
      <c r="H224" s="314"/>
      <c r="I224" s="314"/>
      <c r="J224" s="314"/>
      <c r="K224" s="314"/>
      <c r="L224" s="314"/>
      <c r="M224" s="314"/>
      <c r="N224" s="314"/>
      <c r="O224" s="184"/>
      <c r="P224" s="184"/>
      <c r="Q224" s="184"/>
      <c r="R224" s="184"/>
      <c r="S224" s="184"/>
      <c r="T224" s="184"/>
      <c r="U224" s="184"/>
      <c r="V224" s="184"/>
      <c r="W224" s="184"/>
      <c r="X224" s="184"/>
    </row>
    <row r="225" spans="1:25" s="181" customFormat="1" ht="30" x14ac:dyDescent="0.25">
      <c r="A225" s="184"/>
      <c r="B225" s="183" t="s">
        <v>606</v>
      </c>
      <c r="C225" s="183" t="s">
        <v>607</v>
      </c>
      <c r="D225" s="183" t="s">
        <v>608</v>
      </c>
      <c r="E225" s="183" t="s">
        <v>609</v>
      </c>
      <c r="F225" s="183" t="s">
        <v>610</v>
      </c>
      <c r="G225" s="183" t="s">
        <v>611</v>
      </c>
      <c r="H225" s="183" t="s">
        <v>612</v>
      </c>
      <c r="I225" s="183" t="s">
        <v>613</v>
      </c>
      <c r="J225" s="183" t="s">
        <v>614</v>
      </c>
      <c r="K225" s="183" t="s">
        <v>615</v>
      </c>
      <c r="L225" s="183" t="s">
        <v>616</v>
      </c>
      <c r="M225" s="188">
        <v>0.1</v>
      </c>
      <c r="N225" s="183" t="s">
        <v>617</v>
      </c>
      <c r="O225" s="183" t="s">
        <v>618</v>
      </c>
      <c r="P225" s="183" t="s">
        <v>619</v>
      </c>
      <c r="Q225" s="183" t="s">
        <v>620</v>
      </c>
      <c r="R225" s="183" t="s">
        <v>621</v>
      </c>
      <c r="S225" s="183" t="s">
        <v>622</v>
      </c>
      <c r="T225" s="183" t="s">
        <v>623</v>
      </c>
      <c r="U225" s="183" t="s">
        <v>624</v>
      </c>
      <c r="V225" s="183" t="s">
        <v>625</v>
      </c>
      <c r="W225" s="183" t="s">
        <v>626</v>
      </c>
      <c r="X225" s="183" t="s">
        <v>627</v>
      </c>
    </row>
    <row r="226" spans="1:25" s="181" customFormat="1" x14ac:dyDescent="0.25">
      <c r="A226" s="184">
        <v>2007</v>
      </c>
      <c r="B226" s="183"/>
      <c r="C226" s="183"/>
      <c r="D226" s="183"/>
      <c r="E226" s="183"/>
      <c r="F226" s="183"/>
      <c r="G226" s="183"/>
      <c r="H226" s="183"/>
      <c r="I226" s="183"/>
      <c r="J226" s="183"/>
      <c r="K226" s="183"/>
      <c r="L226" s="183"/>
      <c r="M226" s="188"/>
      <c r="N226" s="183"/>
      <c r="O226" s="183"/>
      <c r="P226" s="183"/>
      <c r="Q226" s="183"/>
      <c r="R226" s="183"/>
      <c r="S226" s="183"/>
      <c r="T226" s="183"/>
      <c r="U226" s="183"/>
      <c r="V226" s="183"/>
      <c r="W226" s="183"/>
      <c r="X226" s="183"/>
    </row>
    <row r="227" spans="1:25" s="181" customFormat="1" x14ac:dyDescent="0.25">
      <c r="A227" s="184">
        <v>2008</v>
      </c>
      <c r="B227" s="183"/>
      <c r="C227" s="183"/>
      <c r="D227" s="183"/>
      <c r="E227" s="183"/>
      <c r="F227" s="183"/>
      <c r="G227" s="183"/>
      <c r="H227" s="183"/>
      <c r="I227" s="183"/>
      <c r="J227" s="183"/>
      <c r="K227" s="183"/>
      <c r="L227" s="183"/>
      <c r="M227" s="188"/>
      <c r="N227" s="183"/>
      <c r="O227" s="183"/>
      <c r="P227" s="183"/>
      <c r="Q227" s="183"/>
      <c r="R227" s="183"/>
      <c r="S227" s="183"/>
      <c r="T227" s="183"/>
      <c r="U227" s="183"/>
      <c r="V227" s="183"/>
      <c r="W227" s="183"/>
      <c r="X227" s="183"/>
    </row>
    <row r="228" spans="1:25" s="181" customFormat="1" x14ac:dyDescent="0.25">
      <c r="A228" s="184">
        <v>2009</v>
      </c>
      <c r="B228" s="183"/>
      <c r="C228" s="183"/>
      <c r="D228" s="183"/>
      <c r="E228" s="183"/>
      <c r="F228" s="183"/>
      <c r="G228" s="183"/>
      <c r="H228" s="183"/>
      <c r="I228" s="183"/>
      <c r="J228" s="183"/>
      <c r="K228" s="183"/>
      <c r="L228" s="183"/>
      <c r="M228" s="188"/>
      <c r="N228" s="183"/>
      <c r="O228" s="183"/>
      <c r="P228" s="183"/>
      <c r="Q228" s="183"/>
      <c r="R228" s="183"/>
      <c r="S228" s="183"/>
      <c r="T228" s="183"/>
      <c r="U228" s="183"/>
      <c r="V228" s="183"/>
      <c r="W228" s="183"/>
      <c r="X228" s="183"/>
    </row>
    <row r="229" spans="1:25" s="181" customFormat="1" ht="15.75" thickBot="1" x14ac:dyDescent="0.3">
      <c r="A229" s="184">
        <v>2010</v>
      </c>
      <c r="B229" s="183"/>
      <c r="C229" s="183"/>
      <c r="D229" s="183"/>
      <c r="E229" s="183"/>
      <c r="F229" s="183"/>
      <c r="G229" s="183"/>
      <c r="H229" s="183"/>
      <c r="I229" s="183"/>
      <c r="J229" s="183"/>
      <c r="K229" s="183"/>
      <c r="L229" s="183"/>
      <c r="M229" s="188"/>
      <c r="N229" s="183"/>
      <c r="O229" s="183"/>
      <c r="P229" s="183"/>
      <c r="Q229" s="183"/>
      <c r="R229" s="183"/>
      <c r="S229" s="183"/>
      <c r="T229" s="183"/>
      <c r="U229" s="183"/>
      <c r="V229" s="183"/>
      <c r="W229" s="183"/>
      <c r="X229" s="183"/>
    </row>
    <row r="230" spans="1:25" s="181" customFormat="1" ht="15.75" thickBot="1" x14ac:dyDescent="0.3">
      <c r="A230" s="212">
        <v>2011</v>
      </c>
      <c r="B230" s="213">
        <v>0.18210000000000001</v>
      </c>
      <c r="C230" s="213">
        <v>8.8599999999999998E-2</v>
      </c>
      <c r="D230" s="213">
        <v>0.10150000000000001</v>
      </c>
      <c r="E230" s="213">
        <v>0.1084</v>
      </c>
      <c r="F230" s="213">
        <v>0.1052</v>
      </c>
      <c r="G230" s="213">
        <v>9.69E-2</v>
      </c>
      <c r="H230" s="213">
        <v>8.5099999999999995E-2</v>
      </c>
      <c r="I230" s="213">
        <v>7.4899999999999994E-2</v>
      </c>
      <c r="J230" s="213">
        <v>6.4799999999999996E-2</v>
      </c>
      <c r="K230" s="213">
        <v>5.5899999999999998E-2</v>
      </c>
      <c r="L230" s="213">
        <v>3.4500000000000003E-2</v>
      </c>
      <c r="M230" s="213">
        <v>2E-3</v>
      </c>
      <c r="N230" s="214">
        <v>38.896999999999998</v>
      </c>
      <c r="O230" s="214">
        <v>18.931000000000001</v>
      </c>
      <c r="P230" s="214">
        <v>21.684999999999999</v>
      </c>
      <c r="Q230" s="214">
        <v>23.166</v>
      </c>
      <c r="R230" s="214">
        <v>22.463000000000001</v>
      </c>
      <c r="S230" s="214">
        <v>20.695</v>
      </c>
      <c r="T230" s="214">
        <v>18.189</v>
      </c>
      <c r="U230" s="214">
        <v>16.004000000000001</v>
      </c>
      <c r="V230" s="214">
        <v>13.835000000000001</v>
      </c>
      <c r="W230" s="214">
        <v>11.946</v>
      </c>
      <c r="X230" s="214">
        <v>7.375</v>
      </c>
      <c r="Y230" s="214">
        <v>434</v>
      </c>
    </row>
    <row r="231" spans="1:25" s="181" customFormat="1" ht="15.75" thickBot="1" x14ac:dyDescent="0.3">
      <c r="A231" s="215">
        <v>2012</v>
      </c>
      <c r="B231" s="216">
        <v>0.33879999999999999</v>
      </c>
      <c r="C231" s="216">
        <v>8.0399999999999999E-2</v>
      </c>
      <c r="D231" s="216">
        <v>8.1299999999999997E-2</v>
      </c>
      <c r="E231" s="216">
        <v>7.8399999999999997E-2</v>
      </c>
      <c r="F231" s="216">
        <v>7.5999999999999998E-2</v>
      </c>
      <c r="G231" s="216">
        <v>6.93E-2</v>
      </c>
      <c r="H231" s="216">
        <v>6.4699999999999994E-2</v>
      </c>
      <c r="I231" s="216">
        <v>6.0600000000000001E-2</v>
      </c>
      <c r="J231" s="216">
        <v>5.7200000000000001E-2</v>
      </c>
      <c r="K231" s="216">
        <v>5.2600000000000001E-2</v>
      </c>
      <c r="L231" s="216">
        <v>3.8199999999999998E-2</v>
      </c>
      <c r="M231" s="216">
        <v>2.5000000000000001E-3</v>
      </c>
      <c r="N231" s="217">
        <v>56.606999999999999</v>
      </c>
      <c r="O231" s="217">
        <v>13.430999999999999</v>
      </c>
      <c r="P231" s="217">
        <v>13.587999999999999</v>
      </c>
      <c r="Q231" s="217">
        <v>13.106</v>
      </c>
      <c r="R231" s="217">
        <v>12.696</v>
      </c>
      <c r="S231" s="217">
        <v>11.586</v>
      </c>
      <c r="T231" s="217">
        <v>10.813000000000001</v>
      </c>
      <c r="U231" s="217">
        <v>10.130000000000001</v>
      </c>
      <c r="V231" s="217">
        <v>9.5660000000000007</v>
      </c>
      <c r="W231" s="217">
        <v>8.782</v>
      </c>
      <c r="X231" s="217">
        <v>6.383</v>
      </c>
      <c r="Y231" s="217">
        <v>412</v>
      </c>
    </row>
    <row r="232" spans="1:25" s="181" customFormat="1" ht="15.75" thickBot="1" x14ac:dyDescent="0.3">
      <c r="A232" s="215">
        <v>2013</v>
      </c>
      <c r="B232" s="216">
        <v>0.24110000000000001</v>
      </c>
      <c r="C232" s="216">
        <v>6.7799999999999999E-2</v>
      </c>
      <c r="D232" s="216">
        <v>6.7900000000000002E-2</v>
      </c>
      <c r="E232" s="216">
        <v>6.7699999999999996E-2</v>
      </c>
      <c r="F232" s="216">
        <v>6.5699999999999995E-2</v>
      </c>
      <c r="G232" s="216">
        <v>6.6799999999999998E-2</v>
      </c>
      <c r="H232" s="216">
        <v>6.8699999999999997E-2</v>
      </c>
      <c r="I232" s="216">
        <v>7.5600000000000001E-2</v>
      </c>
      <c r="J232" s="216">
        <v>8.7900000000000006E-2</v>
      </c>
      <c r="K232" s="216">
        <v>9.9699999999999997E-2</v>
      </c>
      <c r="L232" s="216">
        <v>8.5900000000000004E-2</v>
      </c>
      <c r="M232" s="216">
        <v>5.3E-3</v>
      </c>
      <c r="N232" s="217">
        <v>39.137</v>
      </c>
      <c r="O232" s="217">
        <v>11.000999999999999</v>
      </c>
      <c r="P232" s="217">
        <v>11.022</v>
      </c>
      <c r="Q232" s="217">
        <v>10.992000000000001</v>
      </c>
      <c r="R232" s="217">
        <v>10.662000000000001</v>
      </c>
      <c r="S232" s="217">
        <v>10.843</v>
      </c>
      <c r="T232" s="217">
        <v>11.159000000000001</v>
      </c>
      <c r="U232" s="217">
        <v>12.275</v>
      </c>
      <c r="V232" s="217">
        <v>14.265000000000001</v>
      </c>
      <c r="W232" s="217">
        <v>16.178999999999998</v>
      </c>
      <c r="X232" s="217">
        <v>13.94</v>
      </c>
      <c r="Y232" s="217">
        <v>856</v>
      </c>
    </row>
    <row r="233" spans="1:25" s="181" customFormat="1" ht="15.75" thickBot="1" x14ac:dyDescent="0.3">
      <c r="A233" s="215">
        <v>2014</v>
      </c>
      <c r="B233" s="216">
        <v>0.2893</v>
      </c>
      <c r="C233" s="216">
        <v>7.3400000000000007E-2</v>
      </c>
      <c r="D233" s="216">
        <v>7.4999999999999997E-2</v>
      </c>
      <c r="E233" s="216">
        <v>7.46E-2</v>
      </c>
      <c r="F233" s="216">
        <v>7.6399999999999996E-2</v>
      </c>
      <c r="G233" s="216">
        <v>7.8100000000000003E-2</v>
      </c>
      <c r="H233" s="216">
        <v>7.8899999999999998E-2</v>
      </c>
      <c r="I233" s="216">
        <v>7.8100000000000003E-2</v>
      </c>
      <c r="J233" s="216">
        <v>7.2999999999999995E-2</v>
      </c>
      <c r="K233" s="216">
        <v>6.3100000000000003E-2</v>
      </c>
      <c r="L233" s="216">
        <v>3.8800000000000001E-2</v>
      </c>
      <c r="M233" s="216">
        <v>1.4E-3</v>
      </c>
      <c r="N233" s="217">
        <v>46.29</v>
      </c>
      <c r="O233" s="217">
        <v>11.742000000000001</v>
      </c>
      <c r="P233" s="217">
        <v>11.997</v>
      </c>
      <c r="Q233" s="217">
        <v>11.936999999999999</v>
      </c>
      <c r="R233" s="217">
        <v>12.223000000000001</v>
      </c>
      <c r="S233" s="217">
        <v>12.491</v>
      </c>
      <c r="T233" s="217">
        <v>12.622999999999999</v>
      </c>
      <c r="U233" s="217">
        <v>12.504</v>
      </c>
      <c r="V233" s="217">
        <v>11.673999999999999</v>
      </c>
      <c r="W233" s="217">
        <v>10.102</v>
      </c>
      <c r="X233" s="217">
        <v>6.2030000000000003</v>
      </c>
      <c r="Y233" s="217">
        <v>225</v>
      </c>
    </row>
    <row r="234" spans="1:25" s="181" customFormat="1" ht="15.75" thickBot="1" x14ac:dyDescent="0.3">
      <c r="A234" s="215">
        <v>2015</v>
      </c>
      <c r="B234" s="216">
        <v>0.2064</v>
      </c>
      <c r="C234" s="216">
        <v>6.8400000000000002E-2</v>
      </c>
      <c r="D234" s="216">
        <v>7.46E-2</v>
      </c>
      <c r="E234" s="216">
        <v>7.7100000000000002E-2</v>
      </c>
      <c r="F234" s="216">
        <v>7.7799999999999994E-2</v>
      </c>
      <c r="G234" s="216">
        <v>7.7600000000000002E-2</v>
      </c>
      <c r="H234" s="216">
        <v>7.7799999999999994E-2</v>
      </c>
      <c r="I234" s="216">
        <v>8.2199999999999995E-2</v>
      </c>
      <c r="J234" s="216">
        <v>9.01E-2</v>
      </c>
      <c r="K234" s="216">
        <v>9.4600000000000004E-2</v>
      </c>
      <c r="L234" s="216">
        <v>7.0499999999999993E-2</v>
      </c>
      <c r="M234" s="216">
        <v>2.8999999999999998E-3</v>
      </c>
      <c r="N234" s="217">
        <v>32.735999999999997</v>
      </c>
      <c r="O234" s="217">
        <v>10.846</v>
      </c>
      <c r="P234" s="217">
        <v>11.836</v>
      </c>
      <c r="Q234" s="217">
        <v>12.233000000000001</v>
      </c>
      <c r="R234" s="217">
        <v>12.336</v>
      </c>
      <c r="S234" s="217">
        <v>12.303000000000001</v>
      </c>
      <c r="T234" s="217">
        <v>12.34</v>
      </c>
      <c r="U234" s="217">
        <v>13.03</v>
      </c>
      <c r="V234" s="217">
        <v>14.282999999999999</v>
      </c>
      <c r="W234" s="217">
        <v>15.003</v>
      </c>
      <c r="X234" s="217">
        <v>11.173999999999999</v>
      </c>
      <c r="Y234" s="217">
        <v>456</v>
      </c>
    </row>
    <row r="235" spans="1:25" s="181" customFormat="1" ht="15.75" thickBot="1" x14ac:dyDescent="0.3">
      <c r="A235" s="215">
        <v>2016</v>
      </c>
      <c r="B235" s="216">
        <v>0.24979999999999999</v>
      </c>
      <c r="C235" s="216">
        <v>6.9500000000000006E-2</v>
      </c>
      <c r="D235" s="216">
        <v>7.2599999999999998E-2</v>
      </c>
      <c r="E235" s="216">
        <v>7.4800000000000005E-2</v>
      </c>
      <c r="F235" s="216">
        <v>7.7399999999999997E-2</v>
      </c>
      <c r="G235" s="216">
        <v>0.08</v>
      </c>
      <c r="H235" s="216">
        <v>8.5000000000000006E-2</v>
      </c>
      <c r="I235" s="216">
        <v>9.0999999999999998E-2</v>
      </c>
      <c r="J235" s="216">
        <v>8.8999999999999996E-2</v>
      </c>
      <c r="K235" s="216">
        <v>6.9400000000000003E-2</v>
      </c>
      <c r="L235" s="216">
        <v>3.9699999999999999E-2</v>
      </c>
      <c r="M235" s="216">
        <v>1.6000000000000001E-3</v>
      </c>
      <c r="N235" s="217">
        <v>37.137</v>
      </c>
      <c r="O235" s="217">
        <v>10.324999999999999</v>
      </c>
      <c r="P235" s="217">
        <v>10.788</v>
      </c>
      <c r="Q235" s="217">
        <v>11.125999999999999</v>
      </c>
      <c r="R235" s="217">
        <v>11.509</v>
      </c>
      <c r="S235" s="217">
        <v>11.896000000000001</v>
      </c>
      <c r="T235" s="217">
        <v>12.638</v>
      </c>
      <c r="U235" s="217">
        <v>13.532999999999999</v>
      </c>
      <c r="V235" s="217">
        <v>13.228999999999999</v>
      </c>
      <c r="W235" s="217">
        <v>10.321</v>
      </c>
      <c r="X235" s="217">
        <v>5.9039999999999999</v>
      </c>
      <c r="Y235" s="217">
        <v>241</v>
      </c>
    </row>
    <row r="236" spans="1:25" s="181" customFormat="1" ht="15.75" thickBot="1" x14ac:dyDescent="0.3">
      <c r="A236" s="215">
        <v>2017</v>
      </c>
      <c r="B236" s="216">
        <v>0.23039999999999999</v>
      </c>
      <c r="C236" s="216">
        <v>6.1600000000000002E-2</v>
      </c>
      <c r="D236" s="216">
        <v>6.6500000000000004E-2</v>
      </c>
      <c r="E236" s="216">
        <v>6.9199999999999998E-2</v>
      </c>
      <c r="F236" s="216">
        <v>7.3300000000000004E-2</v>
      </c>
      <c r="G236" s="216">
        <v>7.5700000000000003E-2</v>
      </c>
      <c r="H236" s="216">
        <v>7.8700000000000006E-2</v>
      </c>
      <c r="I236" s="216">
        <v>8.3900000000000002E-2</v>
      </c>
      <c r="J236" s="216">
        <v>9.06E-2</v>
      </c>
      <c r="K236" s="216">
        <v>9.2899999999999996E-2</v>
      </c>
      <c r="L236" s="216">
        <v>7.3800000000000004E-2</v>
      </c>
      <c r="M236" s="216">
        <v>3.5000000000000001E-3</v>
      </c>
      <c r="N236" s="217">
        <v>32.417999999999999</v>
      </c>
      <c r="O236" s="217">
        <v>8.673</v>
      </c>
      <c r="P236" s="217">
        <v>9.3539999999999992</v>
      </c>
      <c r="Q236" s="217">
        <v>9.7349999999999994</v>
      </c>
      <c r="R236" s="217">
        <v>10.311999999999999</v>
      </c>
      <c r="S236" s="217">
        <v>10.651</v>
      </c>
      <c r="T236" s="217">
        <v>11.07</v>
      </c>
      <c r="U236" s="217">
        <v>11.808999999999999</v>
      </c>
      <c r="V236" s="217">
        <v>12.747</v>
      </c>
      <c r="W236" s="217">
        <v>13.066000000000001</v>
      </c>
      <c r="X236" s="217">
        <v>10.38</v>
      </c>
      <c r="Y236" s="217">
        <v>497</v>
      </c>
    </row>
    <row r="237" spans="1:25" s="181" customFormat="1" ht="15.75" thickBot="1" x14ac:dyDescent="0.3">
      <c r="A237" s="215">
        <v>2018</v>
      </c>
      <c r="B237" s="216">
        <v>0.26419999999999999</v>
      </c>
      <c r="C237" s="216">
        <v>7.1400000000000005E-2</v>
      </c>
      <c r="D237" s="216">
        <v>7.7100000000000002E-2</v>
      </c>
      <c r="E237" s="216">
        <v>8.3900000000000002E-2</v>
      </c>
      <c r="F237" s="216">
        <v>8.8999999999999996E-2</v>
      </c>
      <c r="G237" s="216">
        <v>8.9700000000000002E-2</v>
      </c>
      <c r="H237" s="216">
        <v>8.2100000000000006E-2</v>
      </c>
      <c r="I237" s="216">
        <v>7.3899999999999993E-2</v>
      </c>
      <c r="J237" s="216">
        <v>6.5500000000000003E-2</v>
      </c>
      <c r="K237" s="216">
        <v>5.8799999999999998E-2</v>
      </c>
      <c r="L237" s="216">
        <v>4.2000000000000003E-2</v>
      </c>
      <c r="M237" s="216">
        <v>2.3999999999999998E-3</v>
      </c>
      <c r="N237" s="217">
        <v>37.738</v>
      </c>
      <c r="O237" s="217">
        <v>10.196</v>
      </c>
      <c r="P237" s="217">
        <v>11.015000000000001</v>
      </c>
      <c r="Q237" s="217">
        <v>11.988</v>
      </c>
      <c r="R237" s="217">
        <v>12.708</v>
      </c>
      <c r="S237" s="217">
        <v>12.815</v>
      </c>
      <c r="T237" s="217">
        <v>11.725</v>
      </c>
      <c r="U237" s="217">
        <v>10.552</v>
      </c>
      <c r="V237" s="217">
        <v>9.359</v>
      </c>
      <c r="W237" s="217">
        <v>8.4019999999999992</v>
      </c>
      <c r="X237" s="217">
        <v>6.0039999999999996</v>
      </c>
      <c r="Y237" s="217">
        <v>345</v>
      </c>
    </row>
    <row r="238" spans="1:25" s="181" customFormat="1" ht="15.75" thickBot="1" x14ac:dyDescent="0.3">
      <c r="A238" s="215">
        <v>2019</v>
      </c>
      <c r="B238" s="216">
        <v>0.2676</v>
      </c>
      <c r="C238" s="216">
        <v>7.0699999999999999E-2</v>
      </c>
      <c r="D238" s="216">
        <v>7.3999999999999996E-2</v>
      </c>
      <c r="E238" s="216">
        <v>7.85E-2</v>
      </c>
      <c r="F238" s="216">
        <v>8.3000000000000004E-2</v>
      </c>
      <c r="G238" s="216">
        <v>8.5300000000000001E-2</v>
      </c>
      <c r="H238" s="216">
        <v>8.3500000000000005E-2</v>
      </c>
      <c r="I238" s="216">
        <v>7.9000000000000001E-2</v>
      </c>
      <c r="J238" s="216">
        <v>6.9400000000000003E-2</v>
      </c>
      <c r="K238" s="216">
        <v>6.1800000000000001E-2</v>
      </c>
      <c r="L238" s="216">
        <v>4.3999999999999997E-2</v>
      </c>
      <c r="M238" s="216">
        <v>3.0999999999999999E-3</v>
      </c>
      <c r="N238" s="217">
        <v>39.104999999999997</v>
      </c>
      <c r="O238" s="217">
        <v>10.331</v>
      </c>
      <c r="P238" s="217">
        <v>10.811999999999999</v>
      </c>
      <c r="Q238" s="217">
        <v>11.467000000000001</v>
      </c>
      <c r="R238" s="217">
        <v>12.131</v>
      </c>
      <c r="S238" s="217">
        <v>12.459</v>
      </c>
      <c r="T238" s="217">
        <v>12.204000000000001</v>
      </c>
      <c r="U238" s="217">
        <v>11.538</v>
      </c>
      <c r="V238" s="217">
        <v>10.144</v>
      </c>
      <c r="W238" s="217">
        <v>9.0239999999999991</v>
      </c>
      <c r="X238" s="217">
        <v>6.431</v>
      </c>
      <c r="Y238" s="217">
        <v>459</v>
      </c>
    </row>
    <row r="239" spans="1:25" ht="15.75" thickBot="1" x14ac:dyDescent="0.3">
      <c r="A239" s="215">
        <v>2020</v>
      </c>
      <c r="B239" s="216">
        <v>0.2384</v>
      </c>
      <c r="C239" s="216">
        <v>4.9299999999999997E-2</v>
      </c>
      <c r="D239" s="216">
        <v>5.2699999999999997E-2</v>
      </c>
      <c r="E239" s="216">
        <v>5.7799999999999997E-2</v>
      </c>
      <c r="F239" s="216">
        <v>6.7400000000000002E-2</v>
      </c>
      <c r="G239" s="216">
        <v>8.1799999999999998E-2</v>
      </c>
      <c r="H239" s="216">
        <v>9.35E-2</v>
      </c>
      <c r="I239" s="216">
        <v>0.1019</v>
      </c>
      <c r="J239" s="216">
        <v>9.7600000000000006E-2</v>
      </c>
      <c r="K239" s="216">
        <v>9.0200000000000002E-2</v>
      </c>
      <c r="L239" s="216">
        <v>6.3799999999999996E-2</v>
      </c>
      <c r="M239" s="216">
        <v>5.5999999999999999E-3</v>
      </c>
      <c r="N239" s="217">
        <v>38.305999999999997</v>
      </c>
      <c r="O239" s="217">
        <v>7.9189999999999996</v>
      </c>
      <c r="P239" s="217">
        <v>8.4730000000000008</v>
      </c>
      <c r="Q239" s="217">
        <v>9.2829999999999995</v>
      </c>
      <c r="R239" s="217">
        <v>10.835000000000001</v>
      </c>
      <c r="S239" s="217">
        <v>13.137</v>
      </c>
      <c r="T239" s="217">
        <v>15.021000000000001</v>
      </c>
      <c r="U239" s="217">
        <v>16.378</v>
      </c>
      <c r="V239" s="217">
        <v>15.680999999999999</v>
      </c>
      <c r="W239" s="217">
        <v>14.494</v>
      </c>
      <c r="X239" s="217">
        <v>10.244</v>
      </c>
      <c r="Y239" s="217">
        <v>892</v>
      </c>
    </row>
    <row r="242" spans="2:8" x14ac:dyDescent="0.25">
      <c r="B242" s="283" t="s">
        <v>630</v>
      </c>
      <c r="C242" s="283"/>
      <c r="D242" s="283"/>
      <c r="E242" s="283"/>
      <c r="F242" s="283"/>
      <c r="G242" s="283"/>
      <c r="H242" s="283"/>
    </row>
    <row r="243" spans="2:8" x14ac:dyDescent="0.25">
      <c r="C243" s="183" t="s">
        <v>606</v>
      </c>
      <c r="D243" s="183" t="s">
        <v>634</v>
      </c>
      <c r="E243" s="183" t="s">
        <v>635</v>
      </c>
      <c r="F243" s="183" t="s">
        <v>636</v>
      </c>
      <c r="G243" s="183" t="s">
        <v>637</v>
      </c>
      <c r="H243" s="183" t="s">
        <v>638</v>
      </c>
    </row>
    <row r="244" spans="2:8" x14ac:dyDescent="0.25">
      <c r="B244" s="228">
        <v>2007</v>
      </c>
      <c r="C244" s="227">
        <v>0.192</v>
      </c>
      <c r="D244" s="227">
        <v>6.6000000000000003E-2</v>
      </c>
      <c r="E244" s="227">
        <v>0.17799999999999999</v>
      </c>
      <c r="F244" s="227">
        <v>0.219</v>
      </c>
      <c r="G244" s="227">
        <v>0.20699999999999999</v>
      </c>
      <c r="H244" s="227">
        <v>0.13700000000000001</v>
      </c>
    </row>
    <row r="245" spans="2:8" x14ac:dyDescent="0.25">
      <c r="B245" s="228">
        <v>2019</v>
      </c>
      <c r="C245" s="229">
        <v>0.2676</v>
      </c>
      <c r="D245" s="227">
        <f>SUM(C238,D238)</f>
        <v>0.1447</v>
      </c>
      <c r="E245" s="227">
        <f>SUM(E238,F238)</f>
        <v>0.1615</v>
      </c>
      <c r="F245" s="227">
        <f>SUM(G238,H238)</f>
        <v>0.16880000000000001</v>
      </c>
      <c r="G245" s="227">
        <f>SUM(I238,J238)</f>
        <v>0.1484</v>
      </c>
      <c r="H245" s="227">
        <f>SUM(K238,L238,M238)</f>
        <v>0.10890000000000001</v>
      </c>
    </row>
    <row r="248" spans="2:8" x14ac:dyDescent="0.25">
      <c r="B248" s="283" t="s">
        <v>75</v>
      </c>
      <c r="C248" s="283"/>
      <c r="D248" s="283"/>
      <c r="E248" s="283"/>
      <c r="F248" s="283"/>
      <c r="G248" s="283"/>
      <c r="H248" s="283"/>
    </row>
    <row r="249" spans="2:8" x14ac:dyDescent="0.25">
      <c r="C249" s="183" t="s">
        <v>606</v>
      </c>
      <c r="D249" s="183" t="s">
        <v>634</v>
      </c>
      <c r="E249" s="183" t="s">
        <v>635</v>
      </c>
      <c r="F249" s="183" t="s">
        <v>636</v>
      </c>
      <c r="G249" s="183" t="s">
        <v>637</v>
      </c>
      <c r="H249" s="183" t="s">
        <v>638</v>
      </c>
    </row>
    <row r="250" spans="2:8" x14ac:dyDescent="0.25">
      <c r="B250" s="228">
        <v>2007</v>
      </c>
      <c r="C250" s="227">
        <v>0.13600000000000001</v>
      </c>
      <c r="D250" s="227">
        <v>5.6000000000000001E-2</v>
      </c>
      <c r="E250" s="227">
        <v>0.161</v>
      </c>
      <c r="F250" s="227">
        <v>0.219</v>
      </c>
      <c r="G250" s="227">
        <v>0.23899999999999999</v>
      </c>
      <c r="H250" s="227">
        <v>0.188</v>
      </c>
    </row>
    <row r="251" spans="2:8" x14ac:dyDescent="0.25">
      <c r="B251" s="228">
        <v>2019</v>
      </c>
      <c r="C251" s="229">
        <v>0.16289999999999999</v>
      </c>
      <c r="D251" s="227">
        <f>SUM(D266,E266)</f>
        <v>0.12179999999999999</v>
      </c>
      <c r="E251" s="227">
        <f>SUM(F266,G266)</f>
        <v>0.15910000000000002</v>
      </c>
      <c r="F251" s="227">
        <f>SUM(H266,I266)</f>
        <v>0.19419999999999998</v>
      </c>
      <c r="G251" s="227">
        <f>SUM(J266,K266)</f>
        <v>0.19669999999999999</v>
      </c>
      <c r="H251" s="227">
        <f>SUM(L266,M266,N266)</f>
        <v>0.16539999999999999</v>
      </c>
    </row>
    <row r="254" spans="2:8" x14ac:dyDescent="0.25">
      <c r="B254" s="283" t="s">
        <v>76</v>
      </c>
      <c r="C254" s="283"/>
      <c r="D254" s="283"/>
      <c r="E254" s="283"/>
      <c r="F254" s="283"/>
      <c r="G254" s="283"/>
      <c r="H254" s="283"/>
    </row>
    <row r="255" spans="2:8" x14ac:dyDescent="0.25">
      <c r="C255" s="183" t="s">
        <v>606</v>
      </c>
      <c r="D255" s="183" t="s">
        <v>634</v>
      </c>
      <c r="E255" s="183" t="s">
        <v>635</v>
      </c>
      <c r="F255" s="183" t="s">
        <v>636</v>
      </c>
      <c r="G255" s="183" t="s">
        <v>637</v>
      </c>
      <c r="H255" s="183" t="s">
        <v>638</v>
      </c>
    </row>
    <row r="256" spans="2:8" x14ac:dyDescent="0.25">
      <c r="B256" s="228">
        <v>2007</v>
      </c>
      <c r="C256" s="227">
        <v>0.27200000000000002</v>
      </c>
      <c r="D256" s="227">
        <v>7.9000000000000001E-2</v>
      </c>
      <c r="E256" s="227">
        <v>0.20200000000000001</v>
      </c>
      <c r="F256" s="227">
        <v>0.219</v>
      </c>
      <c r="G256" s="227">
        <v>0.16300000000000001</v>
      </c>
      <c r="H256" s="227">
        <v>6.5000000000000002E-2</v>
      </c>
    </row>
    <row r="257" spans="2:14" x14ac:dyDescent="0.25">
      <c r="B257" s="228">
        <v>2019</v>
      </c>
      <c r="C257" s="229">
        <v>0.42059999999999997</v>
      </c>
      <c r="D257" s="227">
        <f>SUM(D267:E267)</f>
        <v>0.17820000000000003</v>
      </c>
      <c r="E257" s="227">
        <f>SUM(F267:G267)</f>
        <v>0.1651</v>
      </c>
      <c r="F257" s="227">
        <f>SUM(H267,I267)</f>
        <v>0.1318</v>
      </c>
      <c r="G257" s="227">
        <f>SUM(J267,K267)</f>
        <v>7.7899999999999997E-2</v>
      </c>
      <c r="H257" s="227">
        <f>SUM(L267,M267,N267)</f>
        <v>2.6500000000000003E-2</v>
      </c>
    </row>
    <row r="265" spans="2:14" ht="30" x14ac:dyDescent="0.25">
      <c r="B265" s="63">
        <v>2019</v>
      </c>
      <c r="C265" s="182" t="s">
        <v>606</v>
      </c>
      <c r="D265" s="182" t="s">
        <v>607</v>
      </c>
      <c r="E265" s="182" t="s">
        <v>608</v>
      </c>
      <c r="F265" s="182" t="s">
        <v>609</v>
      </c>
      <c r="G265" s="182" t="s">
        <v>610</v>
      </c>
      <c r="H265" s="182" t="s">
        <v>611</v>
      </c>
      <c r="I265" s="182" t="s">
        <v>612</v>
      </c>
      <c r="J265" s="182" t="s">
        <v>613</v>
      </c>
      <c r="K265" s="182" t="s">
        <v>614</v>
      </c>
      <c r="L265" s="182" t="s">
        <v>615</v>
      </c>
      <c r="M265" s="182" t="s">
        <v>616</v>
      </c>
      <c r="N265" s="220">
        <v>0.1</v>
      </c>
    </row>
    <row r="266" spans="2:14" x14ac:dyDescent="0.25">
      <c r="B266" s="182" t="s">
        <v>75</v>
      </c>
      <c r="C266" s="218">
        <v>0.16289999999999999</v>
      </c>
      <c r="D266" s="218">
        <v>5.7299999999999997E-2</v>
      </c>
      <c r="E266" s="218">
        <v>6.4500000000000002E-2</v>
      </c>
      <c r="F266" s="218">
        <v>7.46E-2</v>
      </c>
      <c r="G266" s="218">
        <v>8.4500000000000006E-2</v>
      </c>
      <c r="H266" s="218">
        <v>9.4399999999999998E-2</v>
      </c>
      <c r="I266" s="218">
        <v>9.98E-2</v>
      </c>
      <c r="J266" s="218">
        <v>0.1007</v>
      </c>
      <c r="K266" s="218">
        <v>9.6000000000000002E-2</v>
      </c>
      <c r="L266" s="218">
        <v>9.1700000000000004E-2</v>
      </c>
      <c r="M266" s="218">
        <v>6.8699999999999997E-2</v>
      </c>
      <c r="N266" s="218">
        <v>5.0000000000000001E-3</v>
      </c>
    </row>
    <row r="267" spans="2:14" x14ac:dyDescent="0.25">
      <c r="B267" s="182" t="s">
        <v>76</v>
      </c>
      <c r="C267" s="218">
        <v>0.42059999999999997</v>
      </c>
      <c r="D267" s="218">
        <v>9.0300000000000005E-2</v>
      </c>
      <c r="E267" s="218">
        <v>8.7900000000000006E-2</v>
      </c>
      <c r="F267" s="218">
        <v>8.4199999999999997E-2</v>
      </c>
      <c r="G267" s="218">
        <v>8.09E-2</v>
      </c>
      <c r="H267" s="218">
        <v>7.1999999999999995E-2</v>
      </c>
      <c r="I267" s="218">
        <v>5.9799999999999999E-2</v>
      </c>
      <c r="J267" s="218">
        <v>4.7300000000000002E-2</v>
      </c>
      <c r="K267" s="218">
        <v>3.0599999999999999E-2</v>
      </c>
      <c r="L267" s="218">
        <v>1.8100000000000002E-2</v>
      </c>
      <c r="M267" s="218">
        <v>8.0000000000000002E-3</v>
      </c>
      <c r="N267" s="218">
        <v>4.0000000000000002E-4</v>
      </c>
    </row>
  </sheetData>
  <mergeCells count="36">
    <mergeCell ref="A66:I66"/>
    <mergeCell ref="A26:A30"/>
    <mergeCell ref="A31:A34"/>
    <mergeCell ref="A35:A38"/>
    <mergeCell ref="A2:A5"/>
    <mergeCell ref="A6:A10"/>
    <mergeCell ref="A11:A15"/>
    <mergeCell ref="A16:A20"/>
    <mergeCell ref="A21:A25"/>
    <mergeCell ref="A39:A42"/>
    <mergeCell ref="A43:A47"/>
    <mergeCell ref="A48:A52"/>
    <mergeCell ref="A53:A57"/>
    <mergeCell ref="A58:A62"/>
    <mergeCell ref="A186:A190"/>
    <mergeCell ref="A82:I82"/>
    <mergeCell ref="A98:I98"/>
    <mergeCell ref="A116:N116"/>
    <mergeCell ref="A132:N132"/>
    <mergeCell ref="A151:A155"/>
    <mergeCell ref="A156:A160"/>
    <mergeCell ref="A161:A165"/>
    <mergeCell ref="A166:A170"/>
    <mergeCell ref="A171:A175"/>
    <mergeCell ref="A176:A180"/>
    <mergeCell ref="A181:A185"/>
    <mergeCell ref="A224:N224"/>
    <mergeCell ref="B242:H242"/>
    <mergeCell ref="B248:H248"/>
    <mergeCell ref="B254:H254"/>
    <mergeCell ref="A191:A195"/>
    <mergeCell ref="A196:A200"/>
    <mergeCell ref="A201:A205"/>
    <mergeCell ref="A206:A210"/>
    <mergeCell ref="A211:A215"/>
    <mergeCell ref="A216:A220"/>
  </mergeCells>
  <pageMargins left="0.7" right="0.7" top="0.75" bottom="0.75" header="0.3" footer="0.3"/>
  <pageSetup paperSize="9" orientation="portrait" verticalDpi="0" r:id="rId1"/>
  <ignoredErrors>
    <ignoredError sqref="D257:E257" formulaRange="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2"/>
  <sheetViews>
    <sheetView topLeftCell="A19" workbookViewId="0">
      <selection sqref="A1:A42"/>
    </sheetView>
  </sheetViews>
  <sheetFormatPr defaultRowHeight="15" x14ac:dyDescent="0.25"/>
  <sheetData>
    <row r="1" spans="1:2" x14ac:dyDescent="0.25">
      <c r="A1" s="225" t="s">
        <v>14</v>
      </c>
      <c r="B1" s="230">
        <v>0.749</v>
      </c>
    </row>
    <row r="2" spans="1:2" x14ac:dyDescent="0.25">
      <c r="A2" s="225" t="s">
        <v>32</v>
      </c>
      <c r="B2" s="230">
        <v>0.747</v>
      </c>
    </row>
    <row r="3" spans="1:2" x14ac:dyDescent="0.25">
      <c r="A3" s="225" t="s">
        <v>45</v>
      </c>
      <c r="B3" s="230">
        <v>0.68300000000000005</v>
      </c>
    </row>
    <row r="4" spans="1:2" ht="30" x14ac:dyDescent="0.25">
      <c r="A4" s="225" t="s">
        <v>50</v>
      </c>
      <c r="B4" s="230">
        <v>0.85199999999999998</v>
      </c>
    </row>
    <row r="5" spans="1:2" x14ac:dyDescent="0.25">
      <c r="A5" s="225" t="s">
        <v>20</v>
      </c>
      <c r="B5" s="230">
        <v>0.71899999999999997</v>
      </c>
    </row>
    <row r="6" spans="1:2" x14ac:dyDescent="0.25">
      <c r="A6" s="225" t="s">
        <v>8</v>
      </c>
      <c r="B6" s="230">
        <v>0.71899999999999997</v>
      </c>
    </row>
    <row r="7" spans="1:2" ht="30" x14ac:dyDescent="0.25">
      <c r="A7" s="225" t="s">
        <v>9</v>
      </c>
      <c r="B7" s="230">
        <v>0.70799999999999996</v>
      </c>
    </row>
    <row r="8" spans="1:2" x14ac:dyDescent="0.25">
      <c r="A8" s="225" t="s">
        <v>26</v>
      </c>
      <c r="B8" s="230">
        <v>0.875</v>
      </c>
    </row>
    <row r="9" spans="1:2" x14ac:dyDescent="0.25">
      <c r="A9" s="225" t="s">
        <v>21</v>
      </c>
      <c r="B9" s="230">
        <v>0.63700000000000001</v>
      </c>
    </row>
    <row r="10" spans="1:2" x14ac:dyDescent="0.25">
      <c r="A10" s="225" t="s">
        <v>15</v>
      </c>
      <c r="B10" s="230">
        <v>0.72899999999999998</v>
      </c>
    </row>
    <row r="11" spans="1:2" x14ac:dyDescent="0.25">
      <c r="A11" s="225" t="s">
        <v>27</v>
      </c>
      <c r="B11" s="230">
        <v>0.71699999999999997</v>
      </c>
    </row>
    <row r="12" spans="1:2" x14ac:dyDescent="0.25">
      <c r="A12" s="225" t="s">
        <v>10</v>
      </c>
      <c r="B12" s="230">
        <v>0.875</v>
      </c>
    </row>
    <row r="13" spans="1:2" x14ac:dyDescent="0.25">
      <c r="A13" s="225" t="s">
        <v>33</v>
      </c>
      <c r="B13" s="230">
        <v>0.66800000000000004</v>
      </c>
    </row>
    <row r="14" spans="1:2" ht="30" x14ac:dyDescent="0.25">
      <c r="A14" s="225" t="s">
        <v>46</v>
      </c>
      <c r="B14" s="230">
        <v>0.66200000000000003</v>
      </c>
    </row>
    <row r="15" spans="1:2" ht="30" x14ac:dyDescent="0.25">
      <c r="A15" s="225" t="s">
        <v>28</v>
      </c>
      <c r="B15" s="230">
        <v>0.71499999999999997</v>
      </c>
    </row>
    <row r="16" spans="1:2" x14ac:dyDescent="0.25">
      <c r="A16" s="225" t="s">
        <v>16</v>
      </c>
      <c r="B16" s="230">
        <v>0.68</v>
      </c>
    </row>
    <row r="17" spans="1:2" ht="30" x14ac:dyDescent="0.25">
      <c r="A17" s="225" t="s">
        <v>34</v>
      </c>
      <c r="B17" s="230">
        <v>0.64800000000000002</v>
      </c>
    </row>
    <row r="18" spans="1:2" x14ac:dyDescent="0.25">
      <c r="A18" s="225" t="s">
        <v>40</v>
      </c>
      <c r="B18" s="230">
        <v>0.71199999999999997</v>
      </c>
    </row>
    <row r="19" spans="1:2" x14ac:dyDescent="0.25">
      <c r="A19" s="225" t="s">
        <v>41</v>
      </c>
      <c r="B19" s="230">
        <v>0.67900000000000005</v>
      </c>
    </row>
    <row r="20" spans="1:2" x14ac:dyDescent="0.25">
      <c r="A20" s="225" t="s">
        <v>29</v>
      </c>
      <c r="B20" s="230">
        <v>0.80400000000000005</v>
      </c>
    </row>
    <row r="21" spans="1:2" x14ac:dyDescent="0.25">
      <c r="A21" s="225" t="s">
        <v>35</v>
      </c>
      <c r="B21" s="230">
        <v>0.53600000000000003</v>
      </c>
    </row>
    <row r="22" spans="1:2" ht="30" x14ac:dyDescent="0.25">
      <c r="A22" s="225" t="s">
        <v>47</v>
      </c>
      <c r="B22" s="230">
        <v>0.74399999999999999</v>
      </c>
    </row>
    <row r="23" spans="1:2" x14ac:dyDescent="0.25">
      <c r="A23" s="225" t="s">
        <v>17</v>
      </c>
      <c r="B23" s="230">
        <v>0.68100000000000005</v>
      </c>
    </row>
    <row r="24" spans="1:2" x14ac:dyDescent="0.25">
      <c r="A24" s="225" t="s">
        <v>39</v>
      </c>
      <c r="B24" s="230">
        <v>0.71599999999999997</v>
      </c>
    </row>
    <row r="25" spans="1:2" x14ac:dyDescent="0.25">
      <c r="A25" s="225" t="s">
        <v>36</v>
      </c>
      <c r="B25" s="230">
        <v>0.67200000000000004</v>
      </c>
    </row>
    <row r="26" spans="1:2" x14ac:dyDescent="0.25">
      <c r="A26" s="225" t="s">
        <v>22</v>
      </c>
      <c r="B26" s="230">
        <v>0.77500000000000002</v>
      </c>
    </row>
    <row r="27" spans="1:2" ht="30" x14ac:dyDescent="0.25">
      <c r="A27" s="225" t="s">
        <v>42</v>
      </c>
      <c r="B27" s="230">
        <v>0.64500000000000002</v>
      </c>
    </row>
    <row r="28" spans="1:2" ht="30" x14ac:dyDescent="0.25">
      <c r="A28" s="225" t="s">
        <v>11</v>
      </c>
      <c r="B28" s="230">
        <v>0.72899999999999998</v>
      </c>
    </row>
    <row r="29" spans="1:2" x14ac:dyDescent="0.25">
      <c r="A29" s="225" t="s">
        <v>18</v>
      </c>
      <c r="B29" s="230">
        <v>0.69699999999999995</v>
      </c>
    </row>
    <row r="30" spans="1:2" x14ac:dyDescent="0.25">
      <c r="A30" s="225" t="s">
        <v>23</v>
      </c>
      <c r="B30" s="230">
        <v>0.68500000000000005</v>
      </c>
    </row>
    <row r="31" spans="1:2" x14ac:dyDescent="0.25">
      <c r="A31" s="225" t="s">
        <v>43</v>
      </c>
      <c r="B31" s="230">
        <v>0.72299999999999998</v>
      </c>
    </row>
    <row r="32" spans="1:2" x14ac:dyDescent="0.25">
      <c r="A32" s="225" t="s">
        <v>37</v>
      </c>
      <c r="B32" s="230">
        <v>0.84099999999999997</v>
      </c>
    </row>
    <row r="33" spans="1:2" x14ac:dyDescent="0.25">
      <c r="A33" s="225" t="s">
        <v>19</v>
      </c>
      <c r="B33" s="230">
        <v>0.75800000000000001</v>
      </c>
    </row>
    <row r="34" spans="1:2" x14ac:dyDescent="0.25">
      <c r="A34" s="225" t="s">
        <v>13</v>
      </c>
      <c r="B34" s="230">
        <v>0.69499999999999995</v>
      </c>
    </row>
    <row r="35" spans="1:2" ht="30" x14ac:dyDescent="0.25">
      <c r="A35" s="225" t="s">
        <v>12</v>
      </c>
      <c r="B35" s="230">
        <v>0.71799999999999997</v>
      </c>
    </row>
    <row r="36" spans="1:2" x14ac:dyDescent="0.25">
      <c r="A36" s="225" t="s">
        <v>24</v>
      </c>
      <c r="B36" s="230">
        <v>0.74099999999999999</v>
      </c>
    </row>
    <row r="37" spans="1:2" x14ac:dyDescent="0.25">
      <c r="A37" s="225" t="s">
        <v>30</v>
      </c>
      <c r="B37" s="230">
        <v>0.67100000000000004</v>
      </c>
    </row>
    <row r="38" spans="1:2" x14ac:dyDescent="0.25">
      <c r="A38" s="225" t="s">
        <v>48</v>
      </c>
      <c r="B38" s="230">
        <v>0.72199999999999998</v>
      </c>
    </row>
    <row r="39" spans="1:2" ht="30" x14ac:dyDescent="0.25">
      <c r="A39" s="225" t="s">
        <v>38</v>
      </c>
      <c r="B39" s="230">
        <v>0.58199999999999996</v>
      </c>
    </row>
    <row r="40" spans="1:2" x14ac:dyDescent="0.25">
      <c r="A40" s="225" t="s">
        <v>44</v>
      </c>
      <c r="B40" s="230">
        <v>0.75</v>
      </c>
    </row>
    <row r="41" spans="1:2" x14ac:dyDescent="0.25">
      <c r="A41" s="225" t="s">
        <v>31</v>
      </c>
      <c r="B41" s="230">
        <v>0.67300000000000004</v>
      </c>
    </row>
    <row r="42" spans="1:2" x14ac:dyDescent="0.25">
      <c r="A42" s="225" t="s">
        <v>25</v>
      </c>
      <c r="B42" s="230">
        <v>0.65200000000000002</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8"/>
  <sheetViews>
    <sheetView topLeftCell="A73" workbookViewId="0">
      <selection activeCell="F84" sqref="F84:J86"/>
    </sheetView>
  </sheetViews>
  <sheetFormatPr defaultRowHeight="15" x14ac:dyDescent="0.25"/>
  <cols>
    <col min="1" max="1" width="10" customWidth="1"/>
    <col min="2" max="2" width="11.42578125" customWidth="1"/>
    <col min="3" max="3" width="10.7109375" customWidth="1"/>
    <col min="4" max="4" width="11.42578125" customWidth="1"/>
    <col min="5" max="5" width="10.42578125" customWidth="1"/>
    <col min="6" max="10" width="10" customWidth="1"/>
    <col min="11" max="13" width="9.5703125" customWidth="1"/>
    <col min="14" max="14" width="9.7109375" customWidth="1"/>
    <col min="19" max="19" width="10.7109375" customWidth="1"/>
  </cols>
  <sheetData>
    <row r="1" spans="1:19" x14ac:dyDescent="0.25">
      <c r="A1" s="331" t="s">
        <v>639</v>
      </c>
      <c r="B1" s="331"/>
      <c r="C1" s="331"/>
      <c r="D1" s="331"/>
      <c r="E1" s="331"/>
      <c r="F1" s="331"/>
      <c r="G1" s="331"/>
      <c r="H1" s="331"/>
      <c r="I1" s="331"/>
      <c r="J1" s="331"/>
      <c r="K1" s="331"/>
      <c r="L1" s="331"/>
      <c r="M1" s="331"/>
      <c r="N1" s="331"/>
    </row>
    <row r="2" spans="1:19" x14ac:dyDescent="0.25">
      <c r="A2" s="238"/>
      <c r="B2" s="238" t="s">
        <v>346</v>
      </c>
      <c r="C2" s="238" t="s">
        <v>347</v>
      </c>
      <c r="D2" s="238" t="s">
        <v>348</v>
      </c>
      <c r="E2" s="238" t="s">
        <v>349</v>
      </c>
      <c r="F2" s="238" t="s">
        <v>350</v>
      </c>
      <c r="G2" s="238" t="s">
        <v>351</v>
      </c>
      <c r="H2" s="238" t="s">
        <v>352</v>
      </c>
      <c r="I2" s="238" t="s">
        <v>354</v>
      </c>
      <c r="J2" s="238" t="s">
        <v>355</v>
      </c>
      <c r="K2" s="238" t="s">
        <v>537</v>
      </c>
      <c r="L2" s="238" t="s">
        <v>536</v>
      </c>
      <c r="M2" s="238" t="s">
        <v>535</v>
      </c>
      <c r="N2" s="238" t="s">
        <v>534</v>
      </c>
    </row>
    <row r="3" spans="1:19" x14ac:dyDescent="0.25">
      <c r="A3" s="154" t="s">
        <v>95</v>
      </c>
      <c r="B3" s="153">
        <v>93.8</v>
      </c>
      <c r="C3" s="153">
        <v>89.9</v>
      </c>
      <c r="D3" s="153">
        <v>93.7</v>
      </c>
      <c r="E3" s="153">
        <v>76.3</v>
      </c>
      <c r="F3" s="153">
        <v>55.6</v>
      </c>
      <c r="G3" s="153">
        <v>56.2</v>
      </c>
      <c r="H3" s="153">
        <v>64.3</v>
      </c>
      <c r="I3" s="153">
        <v>71</v>
      </c>
      <c r="J3" s="153">
        <v>75.7</v>
      </c>
      <c r="K3" s="153">
        <v>77.3</v>
      </c>
      <c r="L3" s="153">
        <v>80.8</v>
      </c>
      <c r="M3" s="153">
        <v>78.400000000000006</v>
      </c>
      <c r="N3" s="153">
        <v>80.099999999999994</v>
      </c>
    </row>
    <row r="4" spans="1:19" x14ac:dyDescent="0.25">
      <c r="A4" s="154" t="s">
        <v>82</v>
      </c>
      <c r="B4" s="153">
        <v>95.5</v>
      </c>
      <c r="C4" s="153">
        <v>92.2</v>
      </c>
      <c r="D4" s="153">
        <v>95.4</v>
      </c>
      <c r="E4" s="153">
        <v>82.4</v>
      </c>
      <c r="F4" s="153">
        <v>64.2</v>
      </c>
      <c r="G4" s="153">
        <v>64.099999999999994</v>
      </c>
      <c r="H4" s="153">
        <v>70.8</v>
      </c>
      <c r="I4" s="153">
        <v>76.2</v>
      </c>
      <c r="J4" s="153">
        <v>80</v>
      </c>
      <c r="K4" s="153">
        <v>81.099999999999994</v>
      </c>
      <c r="L4" s="153">
        <v>84.2</v>
      </c>
      <c r="M4" s="153">
        <v>81.7</v>
      </c>
      <c r="N4" s="153">
        <v>83.2</v>
      </c>
    </row>
    <row r="5" spans="1:19" x14ac:dyDescent="0.25">
      <c r="A5" s="154" t="s">
        <v>81</v>
      </c>
      <c r="B5" s="153">
        <v>91.8</v>
      </c>
      <c r="C5" s="153">
        <v>87.4</v>
      </c>
      <c r="D5" s="153">
        <v>91.9</v>
      </c>
      <c r="E5" s="153">
        <v>70.2</v>
      </c>
      <c r="F5" s="153">
        <v>46.7</v>
      </c>
      <c r="G5" s="153">
        <v>47.4</v>
      </c>
      <c r="H5" s="153">
        <v>56.8</v>
      </c>
      <c r="I5" s="153">
        <v>64.7</v>
      </c>
      <c r="J5" s="153">
        <v>70.5</v>
      </c>
      <c r="K5" s="153">
        <v>72.7</v>
      </c>
      <c r="L5" s="153">
        <v>76.599999999999994</v>
      </c>
      <c r="M5" s="153">
        <v>74.2</v>
      </c>
      <c r="N5" s="153">
        <v>76.2</v>
      </c>
    </row>
    <row r="7" spans="1:19" x14ac:dyDescent="0.25">
      <c r="A7" s="240"/>
      <c r="B7" s="240"/>
      <c r="C7" s="240"/>
      <c r="D7" s="240"/>
      <c r="E7" s="240"/>
      <c r="F7" s="240"/>
      <c r="G7" s="240"/>
      <c r="H7" s="240"/>
      <c r="I7" s="240"/>
      <c r="J7" s="240"/>
      <c r="K7" s="240"/>
      <c r="L7" s="240"/>
      <c r="M7" s="240"/>
      <c r="N7" s="240"/>
    </row>
    <row r="8" spans="1:19" ht="15.75" thickBot="1" x14ac:dyDescent="0.3">
      <c r="A8" s="193"/>
      <c r="B8" s="238"/>
      <c r="C8" s="238"/>
      <c r="D8" s="238"/>
      <c r="E8" s="238"/>
      <c r="F8" s="238"/>
      <c r="G8" s="238"/>
      <c r="H8" s="238"/>
      <c r="I8" s="238"/>
      <c r="J8" s="238"/>
      <c r="K8" s="238"/>
      <c r="L8" s="238"/>
      <c r="M8" s="238"/>
      <c r="N8" s="238"/>
    </row>
    <row r="9" spans="1:19" ht="15.75" thickBot="1" x14ac:dyDescent="0.3">
      <c r="A9" s="332" t="s">
        <v>654</v>
      </c>
      <c r="B9" s="333"/>
      <c r="C9" s="333"/>
      <c r="D9" s="333"/>
      <c r="E9" s="333"/>
      <c r="F9" s="333"/>
      <c r="G9" s="333"/>
      <c r="H9" s="333"/>
      <c r="I9" s="333"/>
      <c r="J9" s="333"/>
      <c r="K9" s="333"/>
      <c r="L9" s="333"/>
      <c r="M9" s="333"/>
      <c r="N9" s="333"/>
      <c r="O9" s="333"/>
      <c r="P9" s="333"/>
      <c r="Q9" s="333"/>
      <c r="R9" s="333"/>
      <c r="S9" s="334"/>
    </row>
    <row r="10" spans="1:19" ht="45.75" thickBot="1" x14ac:dyDescent="0.3">
      <c r="A10" s="244" t="s">
        <v>301</v>
      </c>
      <c r="B10" s="205" t="s">
        <v>593</v>
      </c>
      <c r="C10" s="205" t="s">
        <v>595</v>
      </c>
      <c r="D10" s="205" t="s">
        <v>640</v>
      </c>
      <c r="E10" s="205" t="s">
        <v>641</v>
      </c>
      <c r="F10" s="245" t="s">
        <v>642</v>
      </c>
      <c r="G10" s="245" t="s">
        <v>643</v>
      </c>
      <c r="H10" s="205" t="s">
        <v>644</v>
      </c>
      <c r="I10" s="246" t="s">
        <v>645</v>
      </c>
      <c r="J10" s="245" t="s">
        <v>646</v>
      </c>
      <c r="K10" s="245" t="s">
        <v>647</v>
      </c>
      <c r="L10" s="205" t="s">
        <v>648</v>
      </c>
      <c r="M10" s="206" t="s">
        <v>649</v>
      </c>
      <c r="N10" s="206" t="s">
        <v>650</v>
      </c>
      <c r="O10" s="206" t="s">
        <v>651</v>
      </c>
      <c r="P10" s="206" t="s">
        <v>652</v>
      </c>
      <c r="Q10" s="206" t="s">
        <v>653</v>
      </c>
      <c r="R10" s="206" t="s">
        <v>601</v>
      </c>
      <c r="S10" s="206" t="s">
        <v>591</v>
      </c>
    </row>
    <row r="11" spans="1:19" ht="15.75" thickBot="1" x14ac:dyDescent="0.3">
      <c r="A11" s="207">
        <v>2007</v>
      </c>
      <c r="B11" s="200">
        <v>198965</v>
      </c>
      <c r="C11" s="200">
        <v>194590</v>
      </c>
      <c r="D11" s="200">
        <v>4308</v>
      </c>
      <c r="E11" s="200">
        <v>201</v>
      </c>
      <c r="F11" s="200">
        <v>34665</v>
      </c>
      <c r="G11" s="200">
        <v>81</v>
      </c>
      <c r="H11" s="200">
        <v>1407</v>
      </c>
      <c r="I11" s="200">
        <v>159724</v>
      </c>
      <c r="J11" s="200">
        <v>6619</v>
      </c>
      <c r="K11" s="200">
        <v>12713</v>
      </c>
      <c r="L11" s="200">
        <v>19195</v>
      </c>
      <c r="M11" s="200">
        <v>23951</v>
      </c>
      <c r="N11" s="200">
        <v>26720</v>
      </c>
      <c r="O11" s="200">
        <v>27869</v>
      </c>
      <c r="P11" s="200">
        <v>27981</v>
      </c>
      <c r="Q11" s="200">
        <v>14625</v>
      </c>
      <c r="R11" s="200">
        <v>51</v>
      </c>
      <c r="S11" s="208">
        <v>0.82079999999999997</v>
      </c>
    </row>
    <row r="12" spans="1:19" ht="15.75" thickBot="1" x14ac:dyDescent="0.3">
      <c r="A12" s="207">
        <v>2008</v>
      </c>
      <c r="B12" s="200">
        <v>225877</v>
      </c>
      <c r="C12" s="200">
        <v>220760</v>
      </c>
      <c r="D12" s="200">
        <v>5116</v>
      </c>
      <c r="E12" s="200">
        <v>268</v>
      </c>
      <c r="F12" s="200">
        <v>47644</v>
      </c>
      <c r="G12" s="200">
        <v>72</v>
      </c>
      <c r="H12" s="200">
        <v>1078</v>
      </c>
      <c r="I12" s="200">
        <v>172848</v>
      </c>
      <c r="J12" s="200">
        <v>5418</v>
      </c>
      <c r="K12" s="200">
        <v>11010</v>
      </c>
      <c r="L12" s="200">
        <v>18657</v>
      </c>
      <c r="M12" s="200">
        <v>25281</v>
      </c>
      <c r="N12" s="200">
        <v>30186</v>
      </c>
      <c r="O12" s="200">
        <v>32677</v>
      </c>
      <c r="P12" s="200">
        <v>32446</v>
      </c>
      <c r="Q12" s="200">
        <v>17082</v>
      </c>
      <c r="R12" s="200">
        <v>91</v>
      </c>
      <c r="S12" s="208">
        <v>0.78300000000000003</v>
      </c>
    </row>
    <row r="13" spans="1:19" ht="15.75" thickBot="1" x14ac:dyDescent="0.3">
      <c r="A13" s="207">
        <v>2009</v>
      </c>
      <c r="B13" s="200">
        <v>213389</v>
      </c>
      <c r="C13" s="200">
        <v>208455</v>
      </c>
      <c r="D13" s="200">
        <v>4934</v>
      </c>
      <c r="E13" s="200">
        <v>319</v>
      </c>
      <c r="F13" s="200">
        <v>38315</v>
      </c>
      <c r="G13" s="200">
        <v>63</v>
      </c>
      <c r="H13" s="200">
        <v>1024</v>
      </c>
      <c r="I13" s="200">
        <v>169821</v>
      </c>
      <c r="J13" s="200">
        <v>5263</v>
      </c>
      <c r="K13" s="200">
        <v>11346</v>
      </c>
      <c r="L13" s="200">
        <v>19774</v>
      </c>
      <c r="M13" s="200">
        <v>25719</v>
      </c>
      <c r="N13" s="200">
        <v>28556</v>
      </c>
      <c r="O13" s="200">
        <v>30326</v>
      </c>
      <c r="P13" s="200">
        <v>30541</v>
      </c>
      <c r="Q13" s="200">
        <v>18171</v>
      </c>
      <c r="R13" s="200">
        <v>125</v>
      </c>
      <c r="S13" s="208">
        <v>0.81469999999999998</v>
      </c>
    </row>
    <row r="14" spans="1:19" ht="15.75" thickBot="1" x14ac:dyDescent="0.3">
      <c r="A14" s="207">
        <v>2010</v>
      </c>
      <c r="B14" s="200">
        <v>210089</v>
      </c>
      <c r="C14" s="200">
        <v>202558</v>
      </c>
      <c r="D14" s="200">
        <v>7531</v>
      </c>
      <c r="E14" s="200">
        <v>244</v>
      </c>
      <c r="F14" s="200">
        <v>61947</v>
      </c>
      <c r="G14" s="200">
        <v>3543</v>
      </c>
      <c r="H14" s="200">
        <v>11775</v>
      </c>
      <c r="I14" s="200">
        <v>140367</v>
      </c>
      <c r="J14" s="200">
        <v>18862</v>
      </c>
      <c r="K14" s="200">
        <v>19844</v>
      </c>
      <c r="L14" s="200">
        <v>21212</v>
      </c>
      <c r="M14" s="200">
        <v>21012</v>
      </c>
      <c r="N14" s="200">
        <v>20034</v>
      </c>
      <c r="O14" s="200">
        <v>18197</v>
      </c>
      <c r="P14" s="200">
        <v>14533</v>
      </c>
      <c r="Q14" s="200">
        <v>6535</v>
      </c>
      <c r="R14" s="200">
        <v>138</v>
      </c>
      <c r="S14" s="208">
        <v>0.69299999999999995</v>
      </c>
    </row>
    <row r="15" spans="1:19" ht="15.75" thickBot="1" x14ac:dyDescent="0.3">
      <c r="A15" s="207">
        <v>2011</v>
      </c>
      <c r="B15" s="200">
        <v>212763</v>
      </c>
      <c r="C15" s="200">
        <v>204103</v>
      </c>
      <c r="D15" s="200">
        <v>8660</v>
      </c>
      <c r="E15" s="200">
        <v>895</v>
      </c>
      <c r="F15" s="200">
        <v>109877</v>
      </c>
      <c r="G15" s="200">
        <v>4134</v>
      </c>
      <c r="H15" s="200">
        <v>12555</v>
      </c>
      <c r="I15" s="200">
        <v>93331</v>
      </c>
      <c r="J15" s="200">
        <v>15561</v>
      </c>
      <c r="K15" s="200">
        <v>14512</v>
      </c>
      <c r="L15" s="200">
        <v>14636</v>
      </c>
      <c r="M15" s="200">
        <v>13720</v>
      </c>
      <c r="N15" s="200">
        <v>12819</v>
      </c>
      <c r="O15" s="200">
        <v>10923</v>
      </c>
      <c r="P15" s="200">
        <v>8018</v>
      </c>
      <c r="Q15" s="200">
        <v>3075</v>
      </c>
      <c r="R15" s="200">
        <v>67</v>
      </c>
      <c r="S15" s="208">
        <v>0.45729999999999998</v>
      </c>
    </row>
    <row r="16" spans="1:19" ht="15.75" thickBot="1" x14ac:dyDescent="0.3">
      <c r="A16" s="207">
        <v>2012</v>
      </c>
      <c r="B16" s="200">
        <v>200187</v>
      </c>
      <c r="C16" s="200">
        <v>186992</v>
      </c>
      <c r="D16" s="200">
        <v>13195</v>
      </c>
      <c r="E16" s="200">
        <v>373</v>
      </c>
      <c r="F16" s="200">
        <v>103570</v>
      </c>
      <c r="G16" s="200">
        <v>3154</v>
      </c>
      <c r="H16" s="200">
        <v>10472</v>
      </c>
      <c r="I16" s="200">
        <v>83049</v>
      </c>
      <c r="J16" s="200">
        <v>13717</v>
      </c>
      <c r="K16" s="200">
        <v>12442</v>
      </c>
      <c r="L16" s="200">
        <v>12226</v>
      </c>
      <c r="M16" s="200">
        <v>11630</v>
      </c>
      <c r="N16" s="200">
        <v>11169</v>
      </c>
      <c r="O16" s="200">
        <v>10027</v>
      </c>
      <c r="P16" s="200">
        <v>8245</v>
      </c>
      <c r="Q16" s="200">
        <v>3526</v>
      </c>
      <c r="R16" s="200">
        <v>67</v>
      </c>
      <c r="S16" s="208">
        <v>0.44409999999999999</v>
      </c>
    </row>
    <row r="17" spans="1:19" ht="15.75" thickBot="1" x14ac:dyDescent="0.3">
      <c r="A17" s="207">
        <v>2013</v>
      </c>
      <c r="B17" s="200">
        <v>188842</v>
      </c>
      <c r="C17" s="200">
        <v>175513</v>
      </c>
      <c r="D17" s="200">
        <v>13329</v>
      </c>
      <c r="E17" s="200">
        <v>320</v>
      </c>
      <c r="F17" s="200">
        <v>76133</v>
      </c>
      <c r="G17" s="200">
        <v>3698</v>
      </c>
      <c r="H17" s="200">
        <v>12442</v>
      </c>
      <c r="I17" s="200">
        <v>99060</v>
      </c>
      <c r="J17" s="200">
        <v>15928</v>
      </c>
      <c r="K17" s="200">
        <v>14208</v>
      </c>
      <c r="L17" s="200">
        <v>13777</v>
      </c>
      <c r="M17" s="200">
        <v>13246</v>
      </c>
      <c r="N17" s="200">
        <v>13145</v>
      </c>
      <c r="O17" s="200">
        <v>12366</v>
      </c>
      <c r="P17" s="200">
        <v>10867</v>
      </c>
      <c r="Q17" s="200">
        <v>5397</v>
      </c>
      <c r="R17" s="200">
        <v>126</v>
      </c>
      <c r="S17" s="208">
        <v>0.56440000000000001</v>
      </c>
    </row>
    <row r="18" spans="1:19" ht="15.75" thickBot="1" x14ac:dyDescent="0.3">
      <c r="A18" s="207">
        <v>2014</v>
      </c>
      <c r="B18" s="200">
        <v>161682</v>
      </c>
      <c r="C18" s="200">
        <v>151314</v>
      </c>
      <c r="D18" s="200">
        <v>10368</v>
      </c>
      <c r="E18" s="200">
        <v>275</v>
      </c>
      <c r="F18" s="200">
        <v>59268</v>
      </c>
      <c r="G18" s="200">
        <v>3174</v>
      </c>
      <c r="H18" s="200">
        <v>7726</v>
      </c>
      <c r="I18" s="200">
        <v>91771</v>
      </c>
      <c r="J18" s="200">
        <v>13136</v>
      </c>
      <c r="K18" s="200">
        <v>12250</v>
      </c>
      <c r="L18" s="200">
        <v>12602</v>
      </c>
      <c r="M18" s="200">
        <v>12574</v>
      </c>
      <c r="N18" s="200">
        <v>12996</v>
      </c>
      <c r="O18" s="200">
        <v>12352</v>
      </c>
      <c r="P18" s="200">
        <v>10635</v>
      </c>
      <c r="Q18" s="200">
        <v>5118</v>
      </c>
      <c r="R18" s="200">
        <v>108</v>
      </c>
      <c r="S18" s="208">
        <v>0.60650000000000004</v>
      </c>
    </row>
    <row r="19" spans="1:19" ht="15.75" thickBot="1" x14ac:dyDescent="0.3">
      <c r="A19" s="207">
        <v>2015</v>
      </c>
      <c r="B19" s="200">
        <v>168939</v>
      </c>
      <c r="C19" s="200">
        <v>159717</v>
      </c>
      <c r="D19" s="200">
        <v>9222</v>
      </c>
      <c r="E19" s="200">
        <v>519</v>
      </c>
      <c r="F19" s="200">
        <v>50848</v>
      </c>
      <c r="G19" s="200">
        <v>2856</v>
      </c>
      <c r="H19" s="200">
        <v>7126</v>
      </c>
      <c r="I19" s="200">
        <v>108350</v>
      </c>
      <c r="J19" s="200">
        <v>13094</v>
      </c>
      <c r="K19" s="200">
        <v>12968</v>
      </c>
      <c r="L19" s="200">
        <v>13926</v>
      </c>
      <c r="M19" s="200">
        <v>14822</v>
      </c>
      <c r="N19" s="200">
        <v>15514</v>
      </c>
      <c r="O19" s="200">
        <v>16010</v>
      </c>
      <c r="P19" s="200">
        <v>14895</v>
      </c>
      <c r="Q19" s="200">
        <v>7040</v>
      </c>
      <c r="R19" s="200">
        <v>81</v>
      </c>
      <c r="S19" s="208">
        <v>0.6784</v>
      </c>
    </row>
    <row r="20" spans="1:19" ht="15.75" thickBot="1" x14ac:dyDescent="0.3">
      <c r="A20" s="207">
        <v>2016</v>
      </c>
      <c r="B20" s="200">
        <v>137338</v>
      </c>
      <c r="C20" s="200">
        <v>129395</v>
      </c>
      <c r="D20" s="200">
        <v>7943</v>
      </c>
      <c r="E20" s="200">
        <v>191</v>
      </c>
      <c r="F20" s="200">
        <v>41037</v>
      </c>
      <c r="G20" s="200">
        <v>2270</v>
      </c>
      <c r="H20" s="200">
        <v>6155</v>
      </c>
      <c r="I20" s="200">
        <v>88167</v>
      </c>
      <c r="J20" s="200">
        <v>10488</v>
      </c>
      <c r="K20" s="200">
        <v>10464</v>
      </c>
      <c r="L20" s="200">
        <v>10909</v>
      </c>
      <c r="M20" s="200">
        <v>11638</v>
      </c>
      <c r="N20" s="200">
        <v>12531</v>
      </c>
      <c r="O20" s="200">
        <v>12794</v>
      </c>
      <c r="P20" s="200">
        <v>12735</v>
      </c>
      <c r="Q20" s="200">
        <v>6530</v>
      </c>
      <c r="R20" s="200">
        <v>78</v>
      </c>
      <c r="S20" s="208">
        <v>0.68140000000000001</v>
      </c>
    </row>
    <row r="21" spans="1:19" ht="15.75" thickBot="1" x14ac:dyDescent="0.3">
      <c r="A21" s="207">
        <v>2017</v>
      </c>
      <c r="B21" s="200">
        <v>135513</v>
      </c>
      <c r="C21" s="200">
        <v>128510</v>
      </c>
      <c r="D21" s="200">
        <v>7003</v>
      </c>
      <c r="E21" s="200">
        <v>177</v>
      </c>
      <c r="F21" s="200">
        <v>34691</v>
      </c>
      <c r="G21" s="200">
        <v>1759</v>
      </c>
      <c r="H21" s="200">
        <v>4996</v>
      </c>
      <c r="I21" s="200">
        <v>93642</v>
      </c>
      <c r="J21" s="200">
        <v>10023</v>
      </c>
      <c r="K21" s="200">
        <v>9681</v>
      </c>
      <c r="L21" s="200">
        <v>10915</v>
      </c>
      <c r="M21" s="200">
        <v>12281</v>
      </c>
      <c r="N21" s="200">
        <v>13888</v>
      </c>
      <c r="O21" s="200">
        <v>14521</v>
      </c>
      <c r="P21" s="200">
        <v>14449</v>
      </c>
      <c r="Q21" s="200">
        <v>7758</v>
      </c>
      <c r="R21" s="200">
        <v>126</v>
      </c>
      <c r="S21" s="208">
        <v>0.72870000000000001</v>
      </c>
    </row>
    <row r="22" spans="1:19" ht="15.75" thickBot="1" x14ac:dyDescent="0.3">
      <c r="A22" s="207">
        <v>2018</v>
      </c>
      <c r="B22" s="200">
        <v>136866</v>
      </c>
      <c r="C22" s="200">
        <v>123620</v>
      </c>
      <c r="D22" s="200">
        <v>13246</v>
      </c>
      <c r="E22" s="200">
        <v>117</v>
      </c>
      <c r="F22" s="200">
        <v>37340</v>
      </c>
      <c r="G22" s="200">
        <v>1753</v>
      </c>
      <c r="H22" s="200">
        <v>4536</v>
      </c>
      <c r="I22" s="200">
        <v>86163</v>
      </c>
      <c r="J22" s="200">
        <v>9139</v>
      </c>
      <c r="K22" s="200">
        <v>9534</v>
      </c>
      <c r="L22" s="200">
        <v>10766</v>
      </c>
      <c r="M22" s="200">
        <v>11521</v>
      </c>
      <c r="N22" s="200">
        <v>12782</v>
      </c>
      <c r="O22" s="200">
        <v>12816</v>
      </c>
      <c r="P22" s="200">
        <v>12875</v>
      </c>
      <c r="Q22" s="200">
        <v>6598</v>
      </c>
      <c r="R22" s="200">
        <v>132</v>
      </c>
      <c r="S22" s="208">
        <v>0.69699999999999995</v>
      </c>
    </row>
    <row r="23" spans="1:19" ht="15.75" thickBot="1" x14ac:dyDescent="0.3">
      <c r="A23" s="207">
        <v>2019</v>
      </c>
      <c r="B23" s="200">
        <v>136091</v>
      </c>
      <c r="C23" s="200">
        <v>129167</v>
      </c>
      <c r="D23" s="200">
        <v>6924</v>
      </c>
      <c r="E23" s="200">
        <v>84</v>
      </c>
      <c r="F23" s="200">
        <v>39867</v>
      </c>
      <c r="G23" s="200">
        <v>2189</v>
      </c>
      <c r="H23" s="200">
        <v>5262</v>
      </c>
      <c r="I23" s="200">
        <v>89216</v>
      </c>
      <c r="J23" s="200">
        <v>10577</v>
      </c>
      <c r="K23" s="200">
        <v>9583</v>
      </c>
      <c r="L23" s="200">
        <v>10638</v>
      </c>
      <c r="M23" s="200">
        <v>10980</v>
      </c>
      <c r="N23" s="200">
        <v>12381</v>
      </c>
      <c r="O23" s="200">
        <v>13189</v>
      </c>
      <c r="P23" s="200">
        <v>13695</v>
      </c>
      <c r="Q23" s="200">
        <v>7949</v>
      </c>
      <c r="R23" s="200">
        <v>224</v>
      </c>
      <c r="S23" s="208">
        <v>0.69069999999999998</v>
      </c>
    </row>
    <row r="24" spans="1:19" x14ac:dyDescent="0.25">
      <c r="A24" s="193"/>
      <c r="B24" s="193"/>
      <c r="C24" s="193"/>
      <c r="D24" s="193"/>
      <c r="E24" s="193"/>
    </row>
    <row r="26" spans="1:19" ht="15.75" thickBot="1" x14ac:dyDescent="0.3"/>
    <row r="27" spans="1:19" ht="15.75" thickBot="1" x14ac:dyDescent="0.3">
      <c r="A27" s="332" t="s">
        <v>655</v>
      </c>
      <c r="B27" s="333"/>
      <c r="C27" s="333"/>
      <c r="D27" s="333"/>
      <c r="E27" s="333"/>
      <c r="F27" s="333"/>
      <c r="G27" s="333"/>
      <c r="H27" s="333"/>
      <c r="I27" s="333"/>
      <c r="J27" s="333"/>
      <c r="K27" s="333"/>
      <c r="L27" s="333"/>
      <c r="M27" s="333"/>
      <c r="N27" s="333"/>
      <c r="O27" s="333"/>
      <c r="P27" s="333"/>
      <c r="Q27" s="333"/>
      <c r="R27" s="333"/>
      <c r="S27" s="334"/>
    </row>
    <row r="28" spans="1:19" ht="45.75" thickBot="1" x14ac:dyDescent="0.3">
      <c r="A28" s="244" t="s">
        <v>301</v>
      </c>
      <c r="B28" s="205" t="s">
        <v>593</v>
      </c>
      <c r="C28" s="205" t="s">
        <v>595</v>
      </c>
      <c r="D28" s="205" t="s">
        <v>640</v>
      </c>
      <c r="E28" s="205" t="s">
        <v>641</v>
      </c>
      <c r="F28" s="245" t="s">
        <v>642</v>
      </c>
      <c r="G28" s="245" t="s">
        <v>643</v>
      </c>
      <c r="H28" s="205" t="s">
        <v>644</v>
      </c>
      <c r="I28" s="246" t="s">
        <v>645</v>
      </c>
      <c r="J28" s="245" t="s">
        <v>646</v>
      </c>
      <c r="K28" s="245" t="s">
        <v>647</v>
      </c>
      <c r="L28" s="205" t="s">
        <v>648</v>
      </c>
      <c r="M28" s="206" t="s">
        <v>649</v>
      </c>
      <c r="N28" s="206" t="s">
        <v>650</v>
      </c>
      <c r="O28" s="206" t="s">
        <v>651</v>
      </c>
      <c r="P28" s="206" t="s">
        <v>652</v>
      </c>
      <c r="Q28" s="206" t="s">
        <v>653</v>
      </c>
      <c r="R28" s="206" t="s">
        <v>601</v>
      </c>
      <c r="S28" s="206" t="s">
        <v>591</v>
      </c>
    </row>
    <row r="29" spans="1:19" ht="15.75" thickBot="1" x14ac:dyDescent="0.3">
      <c r="A29" s="207">
        <v>2007</v>
      </c>
      <c r="B29" s="200">
        <v>180071</v>
      </c>
      <c r="C29" s="200">
        <v>177496</v>
      </c>
      <c r="D29" s="200">
        <v>2568</v>
      </c>
      <c r="E29" s="200">
        <v>185</v>
      </c>
      <c r="F29" s="200">
        <v>27138</v>
      </c>
      <c r="G29" s="200">
        <v>39</v>
      </c>
      <c r="H29" s="200">
        <v>569</v>
      </c>
      <c r="I29" s="200">
        <v>150173</v>
      </c>
      <c r="J29" s="200">
        <v>3558</v>
      </c>
      <c r="K29" s="200">
        <v>9911</v>
      </c>
      <c r="L29" s="200">
        <v>17179</v>
      </c>
      <c r="M29" s="200">
        <v>22935</v>
      </c>
      <c r="N29" s="200">
        <v>26265</v>
      </c>
      <c r="O29" s="200">
        <v>27720</v>
      </c>
      <c r="P29" s="200">
        <v>27934</v>
      </c>
      <c r="Q29" s="200">
        <v>14620</v>
      </c>
      <c r="R29" s="200">
        <v>51</v>
      </c>
      <c r="S29" s="208">
        <v>0.84609999999999996</v>
      </c>
    </row>
    <row r="30" spans="1:19" ht="15.75" thickBot="1" x14ac:dyDescent="0.3">
      <c r="A30" s="207">
        <v>2008</v>
      </c>
      <c r="B30" s="200">
        <v>209493</v>
      </c>
      <c r="C30" s="200">
        <v>206015</v>
      </c>
      <c r="D30" s="200">
        <v>3478</v>
      </c>
      <c r="E30" s="200">
        <v>239</v>
      </c>
      <c r="F30" s="200">
        <v>39538</v>
      </c>
      <c r="G30" s="200">
        <v>25</v>
      </c>
      <c r="H30" s="200">
        <v>460</v>
      </c>
      <c r="I30" s="200">
        <v>166238</v>
      </c>
      <c r="J30" s="200">
        <v>3158</v>
      </c>
      <c r="K30" s="200">
        <v>9263</v>
      </c>
      <c r="L30" s="200">
        <v>17328</v>
      </c>
      <c r="M30" s="200">
        <v>24500</v>
      </c>
      <c r="N30" s="200">
        <v>29844</v>
      </c>
      <c r="O30" s="200">
        <v>32560</v>
      </c>
      <c r="P30" s="200">
        <v>32416</v>
      </c>
      <c r="Q30" s="200">
        <v>17078</v>
      </c>
      <c r="R30" s="200">
        <v>91</v>
      </c>
      <c r="S30" s="208">
        <v>0.80689999999999995</v>
      </c>
    </row>
    <row r="31" spans="1:19" ht="15.75" thickBot="1" x14ac:dyDescent="0.3">
      <c r="A31" s="207">
        <v>2009</v>
      </c>
      <c r="B31" s="200">
        <v>192438</v>
      </c>
      <c r="C31" s="200">
        <v>189179</v>
      </c>
      <c r="D31" s="200">
        <v>3259</v>
      </c>
      <c r="E31" s="200">
        <v>268</v>
      </c>
      <c r="F31" s="200">
        <v>30119</v>
      </c>
      <c r="G31" s="200">
        <v>23</v>
      </c>
      <c r="H31" s="200">
        <v>286</v>
      </c>
      <c r="I31" s="200">
        <v>158792</v>
      </c>
      <c r="J31" s="200">
        <v>2405</v>
      </c>
      <c r="K31" s="200">
        <v>8335</v>
      </c>
      <c r="L31" s="200">
        <v>17116</v>
      </c>
      <c r="M31" s="200">
        <v>24198</v>
      </c>
      <c r="N31" s="200">
        <v>27853</v>
      </c>
      <c r="O31" s="200">
        <v>30095</v>
      </c>
      <c r="P31" s="200">
        <v>30499</v>
      </c>
      <c r="Q31" s="200">
        <v>18168</v>
      </c>
      <c r="R31" s="200">
        <v>123</v>
      </c>
      <c r="S31" s="208">
        <v>0.83940000000000003</v>
      </c>
    </row>
    <row r="32" spans="1:19" ht="15.75" thickBot="1" x14ac:dyDescent="0.3">
      <c r="A32" s="207">
        <v>2010</v>
      </c>
      <c r="B32" s="200">
        <v>195435</v>
      </c>
      <c r="C32" s="200">
        <v>190873</v>
      </c>
      <c r="D32" s="200">
        <v>4562</v>
      </c>
      <c r="E32" s="200">
        <v>209</v>
      </c>
      <c r="F32" s="200">
        <v>53573</v>
      </c>
      <c r="G32" s="200">
        <v>2759</v>
      </c>
      <c r="H32" s="200">
        <v>9907</v>
      </c>
      <c r="I32" s="200">
        <v>137091</v>
      </c>
      <c r="J32" s="200">
        <v>17379</v>
      </c>
      <c r="K32" s="200">
        <v>18970</v>
      </c>
      <c r="L32" s="200">
        <v>20729</v>
      </c>
      <c r="M32" s="200">
        <v>20755</v>
      </c>
      <c r="N32" s="200">
        <v>19934</v>
      </c>
      <c r="O32" s="200">
        <v>18164</v>
      </c>
      <c r="P32" s="200">
        <v>14512</v>
      </c>
      <c r="Q32" s="200">
        <v>6510</v>
      </c>
      <c r="R32" s="200">
        <v>138</v>
      </c>
      <c r="S32" s="208">
        <v>0.71819999999999995</v>
      </c>
    </row>
    <row r="33" spans="1:19" ht="15.75" thickBot="1" x14ac:dyDescent="0.3">
      <c r="A33" s="207">
        <v>2011</v>
      </c>
      <c r="B33" s="200">
        <v>182778</v>
      </c>
      <c r="C33" s="200">
        <v>176708</v>
      </c>
      <c r="D33" s="200">
        <v>6070</v>
      </c>
      <c r="E33" s="200">
        <v>768</v>
      </c>
      <c r="F33" s="200">
        <v>86911</v>
      </c>
      <c r="G33" s="200">
        <v>2909</v>
      </c>
      <c r="H33" s="200">
        <v>8877</v>
      </c>
      <c r="I33" s="200">
        <v>89029</v>
      </c>
      <c r="J33" s="200">
        <v>12915</v>
      </c>
      <c r="K33" s="200">
        <v>13446</v>
      </c>
      <c r="L33" s="200">
        <v>14232</v>
      </c>
      <c r="M33" s="200">
        <v>13569</v>
      </c>
      <c r="N33" s="200">
        <v>12793</v>
      </c>
      <c r="O33" s="200">
        <v>10915</v>
      </c>
      <c r="P33" s="200">
        <v>8017</v>
      </c>
      <c r="Q33" s="200">
        <v>3075</v>
      </c>
      <c r="R33" s="200">
        <v>67</v>
      </c>
      <c r="S33" s="208">
        <v>0.50380000000000003</v>
      </c>
    </row>
    <row r="34" spans="1:19" ht="15.75" thickBot="1" x14ac:dyDescent="0.3">
      <c r="A34" s="207">
        <v>2012</v>
      </c>
      <c r="B34" s="200">
        <v>155266</v>
      </c>
      <c r="C34" s="200">
        <v>146559</v>
      </c>
      <c r="D34" s="200">
        <v>8707</v>
      </c>
      <c r="E34" s="200">
        <v>239</v>
      </c>
      <c r="F34" s="200">
        <v>70807</v>
      </c>
      <c r="G34" s="200">
        <v>1659</v>
      </c>
      <c r="H34" s="200">
        <v>5563</v>
      </c>
      <c r="I34" s="200">
        <v>75513</v>
      </c>
      <c r="J34" s="200">
        <v>9206</v>
      </c>
      <c r="K34" s="200">
        <v>10427</v>
      </c>
      <c r="L34" s="200">
        <v>11510</v>
      </c>
      <c r="M34" s="200">
        <v>11423</v>
      </c>
      <c r="N34" s="200">
        <v>11098</v>
      </c>
      <c r="O34" s="200">
        <v>10018</v>
      </c>
      <c r="P34" s="200">
        <v>8239</v>
      </c>
      <c r="Q34" s="200">
        <v>3525</v>
      </c>
      <c r="R34" s="200">
        <v>67</v>
      </c>
      <c r="S34" s="208">
        <v>0.51519999999999999</v>
      </c>
    </row>
    <row r="35" spans="1:19" ht="15.75" thickBot="1" x14ac:dyDescent="0.3">
      <c r="A35" s="207">
        <v>2013</v>
      </c>
      <c r="B35" s="200">
        <v>148330</v>
      </c>
      <c r="C35" s="200">
        <v>138161</v>
      </c>
      <c r="D35" s="200">
        <v>10169</v>
      </c>
      <c r="E35" s="200">
        <v>192</v>
      </c>
      <c r="F35" s="200">
        <v>50769</v>
      </c>
      <c r="G35" s="200">
        <v>1978</v>
      </c>
      <c r="H35" s="200">
        <v>6477</v>
      </c>
      <c r="I35" s="200">
        <v>87200</v>
      </c>
      <c r="J35" s="200">
        <v>9690</v>
      </c>
      <c r="K35" s="200">
        <v>10891</v>
      </c>
      <c r="L35" s="200">
        <v>12264</v>
      </c>
      <c r="M35" s="200">
        <v>12675</v>
      </c>
      <c r="N35" s="200">
        <v>12982</v>
      </c>
      <c r="O35" s="200">
        <v>12320</v>
      </c>
      <c r="P35" s="200">
        <v>10856</v>
      </c>
      <c r="Q35" s="200">
        <v>5396</v>
      </c>
      <c r="R35" s="200">
        <v>126</v>
      </c>
      <c r="S35" s="208">
        <v>0.63109999999999999</v>
      </c>
    </row>
    <row r="36" spans="1:19" ht="15.75" thickBot="1" x14ac:dyDescent="0.3">
      <c r="A36" s="207">
        <v>2014</v>
      </c>
      <c r="B36" s="200">
        <v>129754</v>
      </c>
      <c r="C36" s="200">
        <v>122552</v>
      </c>
      <c r="D36" s="200">
        <v>7202</v>
      </c>
      <c r="E36" s="200">
        <v>164</v>
      </c>
      <c r="F36" s="200">
        <v>37766</v>
      </c>
      <c r="G36" s="200">
        <v>1504</v>
      </c>
      <c r="H36" s="200">
        <v>3642</v>
      </c>
      <c r="I36" s="200">
        <v>84622</v>
      </c>
      <c r="J36" s="200">
        <v>8675</v>
      </c>
      <c r="K36" s="200">
        <v>10398</v>
      </c>
      <c r="L36" s="200">
        <v>12025</v>
      </c>
      <c r="M36" s="200">
        <v>12413</v>
      </c>
      <c r="N36" s="200">
        <v>12949</v>
      </c>
      <c r="O36" s="200">
        <v>12332</v>
      </c>
      <c r="P36" s="200">
        <v>10618</v>
      </c>
      <c r="Q36" s="200">
        <v>5104</v>
      </c>
      <c r="R36" s="200">
        <v>108</v>
      </c>
      <c r="S36" s="208">
        <v>0.6905</v>
      </c>
    </row>
    <row r="37" spans="1:19" ht="15.75" thickBot="1" x14ac:dyDescent="0.3">
      <c r="A37" s="207">
        <v>2015</v>
      </c>
      <c r="B37" s="200">
        <v>143895</v>
      </c>
      <c r="C37" s="200">
        <v>137454</v>
      </c>
      <c r="D37" s="200">
        <v>6441</v>
      </c>
      <c r="E37" s="200">
        <v>384</v>
      </c>
      <c r="F37" s="200">
        <v>35104</v>
      </c>
      <c r="G37" s="200">
        <v>1443</v>
      </c>
      <c r="H37" s="200">
        <v>3649</v>
      </c>
      <c r="I37" s="200">
        <v>101966</v>
      </c>
      <c r="J37" s="200">
        <v>9030</v>
      </c>
      <c r="K37" s="200">
        <v>11279</v>
      </c>
      <c r="L37" s="200">
        <v>13467</v>
      </c>
      <c r="M37" s="200">
        <v>14708</v>
      </c>
      <c r="N37" s="200">
        <v>15476</v>
      </c>
      <c r="O37" s="200">
        <v>15996</v>
      </c>
      <c r="P37" s="200">
        <v>14890</v>
      </c>
      <c r="Q37" s="200">
        <v>7039</v>
      </c>
      <c r="R37" s="200">
        <v>81</v>
      </c>
      <c r="S37" s="208">
        <v>0.74180000000000001</v>
      </c>
    </row>
    <row r="38" spans="1:19" ht="15.75" thickBot="1" x14ac:dyDescent="0.3">
      <c r="A38" s="207">
        <v>2016</v>
      </c>
      <c r="B38" s="200">
        <v>114964</v>
      </c>
      <c r="C38" s="200">
        <v>109961</v>
      </c>
      <c r="D38" s="200">
        <v>5003</v>
      </c>
      <c r="E38" s="200">
        <v>100</v>
      </c>
      <c r="F38" s="200">
        <v>26770</v>
      </c>
      <c r="G38" s="200">
        <v>1188</v>
      </c>
      <c r="H38" s="200">
        <v>3038</v>
      </c>
      <c r="I38" s="200">
        <v>83091</v>
      </c>
      <c r="J38" s="200">
        <v>7201</v>
      </c>
      <c r="K38" s="200">
        <v>9153</v>
      </c>
      <c r="L38" s="200">
        <v>10584</v>
      </c>
      <c r="M38" s="200">
        <v>11536</v>
      </c>
      <c r="N38" s="200">
        <v>12500</v>
      </c>
      <c r="O38" s="200">
        <v>12782</v>
      </c>
      <c r="P38" s="200">
        <v>12728</v>
      </c>
      <c r="Q38" s="200">
        <v>6529</v>
      </c>
      <c r="R38" s="200">
        <v>78</v>
      </c>
      <c r="S38" s="208">
        <v>0.75560000000000005</v>
      </c>
    </row>
    <row r="39" spans="1:19" ht="15.75" thickBot="1" x14ac:dyDescent="0.3">
      <c r="A39" s="207">
        <v>2017</v>
      </c>
      <c r="B39" s="200">
        <v>115947</v>
      </c>
      <c r="C39" s="200">
        <v>111544</v>
      </c>
      <c r="D39" s="200">
        <v>4403</v>
      </c>
      <c r="E39" s="200">
        <v>98</v>
      </c>
      <c r="F39" s="200">
        <v>23133</v>
      </c>
      <c r="G39" s="200">
        <v>842</v>
      </c>
      <c r="H39" s="200">
        <v>2318</v>
      </c>
      <c r="I39" s="200">
        <v>88313</v>
      </c>
      <c r="J39" s="200">
        <v>6609</v>
      </c>
      <c r="K39" s="200">
        <v>8296</v>
      </c>
      <c r="L39" s="200">
        <v>10541</v>
      </c>
      <c r="M39" s="200">
        <v>12175</v>
      </c>
      <c r="N39" s="200">
        <v>13856</v>
      </c>
      <c r="O39" s="200">
        <v>14509</v>
      </c>
      <c r="P39" s="200">
        <v>14444</v>
      </c>
      <c r="Q39" s="200">
        <v>7757</v>
      </c>
      <c r="R39" s="200">
        <v>126</v>
      </c>
      <c r="S39" s="208">
        <v>0.79169999999999996</v>
      </c>
    </row>
    <row r="40" spans="1:19" ht="15.75" thickBot="1" x14ac:dyDescent="0.3">
      <c r="A40" s="207">
        <v>2018</v>
      </c>
      <c r="B40" s="200">
        <v>118843</v>
      </c>
      <c r="C40" s="200">
        <v>111322</v>
      </c>
      <c r="D40" s="200">
        <v>7521</v>
      </c>
      <c r="E40" s="200">
        <v>75</v>
      </c>
      <c r="F40" s="200">
        <v>28102</v>
      </c>
      <c r="G40" s="200">
        <v>1081</v>
      </c>
      <c r="H40" s="200">
        <v>2815</v>
      </c>
      <c r="I40" s="200">
        <v>83145</v>
      </c>
      <c r="J40" s="200">
        <v>7193</v>
      </c>
      <c r="K40" s="200">
        <v>8715</v>
      </c>
      <c r="L40" s="200">
        <v>10593</v>
      </c>
      <c r="M40" s="200">
        <v>11465</v>
      </c>
      <c r="N40" s="200">
        <v>12766</v>
      </c>
      <c r="O40" s="200">
        <v>12811</v>
      </c>
      <c r="P40" s="200">
        <v>12873</v>
      </c>
      <c r="Q40" s="200">
        <v>6597</v>
      </c>
      <c r="R40" s="200">
        <v>132</v>
      </c>
      <c r="S40" s="208">
        <v>0.74690000000000001</v>
      </c>
    </row>
    <row r="41" spans="1:19" ht="15.75" thickBot="1" x14ac:dyDescent="0.3">
      <c r="A41" s="207">
        <v>2019</v>
      </c>
      <c r="B41" s="200">
        <v>116315</v>
      </c>
      <c r="C41" s="200">
        <v>112394</v>
      </c>
      <c r="D41" s="200">
        <v>3921</v>
      </c>
      <c r="E41" s="200">
        <v>42</v>
      </c>
      <c r="F41" s="200">
        <v>27519</v>
      </c>
      <c r="G41" s="200">
        <v>1236</v>
      </c>
      <c r="H41" s="200">
        <v>2918</v>
      </c>
      <c r="I41" s="200">
        <v>84833</v>
      </c>
      <c r="J41" s="200">
        <v>7667</v>
      </c>
      <c r="K41" s="200">
        <v>8520</v>
      </c>
      <c r="L41" s="200">
        <v>10337</v>
      </c>
      <c r="M41" s="200">
        <v>10904</v>
      </c>
      <c r="N41" s="200">
        <v>12361</v>
      </c>
      <c r="O41" s="200">
        <v>13177</v>
      </c>
      <c r="P41" s="200">
        <v>13694</v>
      </c>
      <c r="Q41" s="200">
        <v>7949</v>
      </c>
      <c r="R41" s="200">
        <v>224</v>
      </c>
      <c r="S41" s="208">
        <v>0.75480000000000003</v>
      </c>
    </row>
    <row r="43" spans="1:19" ht="15.75" thickBot="1" x14ac:dyDescent="0.3"/>
    <row r="44" spans="1:19" ht="45.75" thickBot="1" x14ac:dyDescent="0.3">
      <c r="A44" s="244" t="s">
        <v>301</v>
      </c>
      <c r="B44" s="205" t="s">
        <v>656</v>
      </c>
      <c r="C44" s="205" t="s">
        <v>593</v>
      </c>
      <c r="D44" s="205" t="s">
        <v>595</v>
      </c>
      <c r="E44" s="205" t="s">
        <v>645</v>
      </c>
      <c r="F44" s="248" t="s">
        <v>657</v>
      </c>
      <c r="G44" s="248" t="s">
        <v>658</v>
      </c>
    </row>
    <row r="45" spans="1:19" ht="15.75" thickBot="1" x14ac:dyDescent="0.3">
      <c r="A45" s="207">
        <v>2007</v>
      </c>
      <c r="B45" s="200">
        <v>187576</v>
      </c>
      <c r="C45" s="200">
        <v>180071</v>
      </c>
      <c r="D45" s="200">
        <v>177496</v>
      </c>
      <c r="E45" s="200">
        <v>150173</v>
      </c>
      <c r="F45" s="200">
        <f>SUM(B45-C45)</f>
        <v>7505</v>
      </c>
      <c r="G45" s="249">
        <f>SUM(C45/B45)</f>
        <v>0.95998955090203442</v>
      </c>
      <c r="H45" s="239"/>
      <c r="I45" s="239"/>
      <c r="J45" s="239"/>
      <c r="K45" s="239"/>
      <c r="L45" s="239"/>
      <c r="M45" s="239"/>
      <c r="N45" s="239"/>
      <c r="O45" s="239"/>
      <c r="P45" s="239"/>
      <c r="Q45" s="239"/>
      <c r="R45" s="239"/>
      <c r="S45" s="229"/>
    </row>
    <row r="46" spans="1:19" ht="15.75" thickBot="1" x14ac:dyDescent="0.3">
      <c r="A46" s="207">
        <v>2008</v>
      </c>
      <c r="B46" s="200">
        <v>218205</v>
      </c>
      <c r="C46" s="200">
        <v>209493</v>
      </c>
      <c r="D46" s="200">
        <v>206015</v>
      </c>
      <c r="E46" s="200">
        <v>166238</v>
      </c>
      <c r="F46" s="200">
        <f t="shared" ref="F46:F57" si="0">SUM(B46-C46)</f>
        <v>8712</v>
      </c>
      <c r="G46" s="249">
        <f t="shared" ref="G46:G57" si="1">SUM(C46/B46)</f>
        <v>0.96007424211177561</v>
      </c>
      <c r="H46" s="239"/>
      <c r="I46" s="239"/>
      <c r="J46" s="239"/>
      <c r="K46" s="239"/>
      <c r="L46" s="239"/>
      <c r="M46" s="239"/>
      <c r="N46" s="239"/>
      <c r="O46" s="239"/>
      <c r="P46" s="239"/>
      <c r="Q46" s="239"/>
      <c r="R46" s="239"/>
      <c r="S46" s="229"/>
    </row>
    <row r="47" spans="1:19" ht="15.75" thickBot="1" x14ac:dyDescent="0.3">
      <c r="A47" s="207">
        <v>2009</v>
      </c>
      <c r="B47" s="200">
        <v>202113</v>
      </c>
      <c r="C47" s="200">
        <v>192438</v>
      </c>
      <c r="D47" s="200">
        <v>189179</v>
      </c>
      <c r="E47" s="200">
        <v>158792</v>
      </c>
      <c r="F47" s="200">
        <f t="shared" si="0"/>
        <v>9675</v>
      </c>
      <c r="G47" s="249">
        <f t="shared" si="1"/>
        <v>0.95213073874515741</v>
      </c>
      <c r="H47" s="239"/>
      <c r="I47" s="239"/>
      <c r="J47" s="239"/>
      <c r="K47" s="239"/>
      <c r="L47" s="239"/>
      <c r="M47" s="239"/>
      <c r="N47" s="239"/>
      <c r="O47" s="239"/>
      <c r="P47" s="239"/>
      <c r="Q47" s="239"/>
      <c r="R47" s="239"/>
      <c r="S47" s="229"/>
    </row>
    <row r="48" spans="1:19" ht="15.75" thickBot="1" x14ac:dyDescent="0.3">
      <c r="A48" s="207">
        <v>2010</v>
      </c>
      <c r="B48" s="200">
        <v>204863</v>
      </c>
      <c r="C48" s="200">
        <v>195435</v>
      </c>
      <c r="D48" s="200">
        <v>190873</v>
      </c>
      <c r="E48" s="200">
        <v>137091</v>
      </c>
      <c r="F48" s="200">
        <f t="shared" si="0"/>
        <v>9428</v>
      </c>
      <c r="G48" s="249">
        <f t="shared" si="1"/>
        <v>0.95397900060040119</v>
      </c>
      <c r="H48" s="239"/>
      <c r="I48" s="239"/>
      <c r="J48" s="239"/>
      <c r="K48" s="239"/>
      <c r="L48" s="239"/>
      <c r="M48" s="239"/>
      <c r="N48" s="239"/>
      <c r="O48" s="239"/>
      <c r="P48" s="239"/>
      <c r="Q48" s="239"/>
      <c r="R48" s="239"/>
      <c r="S48" s="229"/>
    </row>
    <row r="49" spans="1:19" ht="15.75" thickBot="1" x14ac:dyDescent="0.3">
      <c r="A49" s="207">
        <v>2011</v>
      </c>
      <c r="B49" s="200">
        <v>202160</v>
      </c>
      <c r="C49" s="200">
        <v>182778</v>
      </c>
      <c r="D49" s="200">
        <v>176708</v>
      </c>
      <c r="E49" s="200">
        <v>89029</v>
      </c>
      <c r="F49" s="200">
        <f t="shared" si="0"/>
        <v>19382</v>
      </c>
      <c r="G49" s="249">
        <f t="shared" si="1"/>
        <v>0.90412544519192717</v>
      </c>
      <c r="H49" s="239"/>
      <c r="I49" s="239"/>
      <c r="J49" s="239"/>
      <c r="K49" s="239"/>
      <c r="L49" s="239"/>
      <c r="M49" s="239"/>
      <c r="N49" s="239"/>
      <c r="O49" s="239"/>
      <c r="P49" s="239"/>
      <c r="Q49" s="239"/>
      <c r="R49" s="239"/>
      <c r="S49" s="229"/>
    </row>
    <row r="50" spans="1:19" ht="15.75" thickBot="1" x14ac:dyDescent="0.3">
      <c r="A50" s="207">
        <v>2012</v>
      </c>
      <c r="B50" s="200">
        <v>187521</v>
      </c>
      <c r="C50" s="200">
        <v>155266</v>
      </c>
      <c r="D50" s="200">
        <v>146559</v>
      </c>
      <c r="E50" s="200">
        <v>75513</v>
      </c>
      <c r="F50" s="200">
        <f t="shared" si="0"/>
        <v>32255</v>
      </c>
      <c r="G50" s="249">
        <f t="shared" si="1"/>
        <v>0.82799259816233917</v>
      </c>
      <c r="H50" s="239"/>
      <c r="I50" s="239"/>
      <c r="J50" s="239"/>
      <c r="K50" s="239"/>
      <c r="L50" s="239"/>
      <c r="M50" s="239"/>
      <c r="N50" s="239"/>
      <c r="O50" s="239"/>
      <c r="P50" s="239"/>
      <c r="Q50" s="239"/>
      <c r="R50" s="239"/>
      <c r="S50" s="229"/>
    </row>
    <row r="51" spans="1:19" ht="15.75" thickBot="1" x14ac:dyDescent="0.3">
      <c r="A51" s="207">
        <v>2013</v>
      </c>
      <c r="B51" s="200">
        <v>200004</v>
      </c>
      <c r="C51" s="200">
        <v>148330</v>
      </c>
      <c r="D51" s="200">
        <v>138161</v>
      </c>
      <c r="E51" s="200">
        <v>87200</v>
      </c>
      <c r="F51" s="200">
        <f t="shared" si="0"/>
        <v>51674</v>
      </c>
      <c r="G51" s="249">
        <f t="shared" si="1"/>
        <v>0.74163516729665402</v>
      </c>
      <c r="H51" s="239"/>
      <c r="I51" s="239"/>
      <c r="J51" s="239"/>
      <c r="K51" s="239"/>
      <c r="L51" s="239"/>
      <c r="M51" s="239"/>
      <c r="N51" s="239"/>
      <c r="O51" s="239"/>
      <c r="P51" s="239"/>
      <c r="Q51" s="239"/>
      <c r="R51" s="239"/>
      <c r="S51" s="229"/>
    </row>
    <row r="52" spans="1:19" ht="15.75" thickBot="1" x14ac:dyDescent="0.3">
      <c r="A52" s="207">
        <v>2014</v>
      </c>
      <c r="B52" s="200">
        <v>172613</v>
      </c>
      <c r="C52" s="200">
        <v>129754</v>
      </c>
      <c r="D52" s="200">
        <v>122552</v>
      </c>
      <c r="E52" s="200">
        <v>84622</v>
      </c>
      <c r="F52" s="200">
        <f t="shared" si="0"/>
        <v>42859</v>
      </c>
      <c r="G52" s="249">
        <f t="shared" si="1"/>
        <v>0.75170468041225169</v>
      </c>
      <c r="H52" s="239"/>
      <c r="I52" s="239"/>
      <c r="J52" s="239"/>
      <c r="K52" s="239"/>
      <c r="L52" s="239"/>
      <c r="M52" s="239"/>
      <c r="N52" s="239"/>
      <c r="O52" s="239"/>
      <c r="P52" s="239"/>
      <c r="Q52" s="239"/>
      <c r="R52" s="239"/>
      <c r="S52" s="229"/>
    </row>
    <row r="53" spans="1:19" ht="15.75" thickBot="1" x14ac:dyDescent="0.3">
      <c r="A53" s="207">
        <v>2015</v>
      </c>
      <c r="B53" s="200">
        <v>189855</v>
      </c>
      <c r="C53" s="200">
        <v>143895</v>
      </c>
      <c r="D53" s="200">
        <v>137454</v>
      </c>
      <c r="E53" s="200">
        <v>101966</v>
      </c>
      <c r="F53" s="200">
        <f t="shared" si="0"/>
        <v>45960</v>
      </c>
      <c r="G53" s="249">
        <f t="shared" si="1"/>
        <v>0.75792051829027418</v>
      </c>
      <c r="H53" s="239"/>
      <c r="I53" s="239"/>
      <c r="J53" s="239"/>
      <c r="K53" s="239"/>
      <c r="L53" s="239"/>
      <c r="M53" s="239"/>
      <c r="N53" s="239"/>
      <c r="O53" s="239"/>
      <c r="P53" s="239"/>
      <c r="Q53" s="239"/>
      <c r="R53" s="239"/>
      <c r="S53" s="229"/>
    </row>
    <row r="54" spans="1:19" ht="15.75" thickBot="1" x14ac:dyDescent="0.3">
      <c r="A54" s="207">
        <v>2016</v>
      </c>
      <c r="B54" s="200">
        <v>152741</v>
      </c>
      <c r="C54" s="200">
        <v>114964</v>
      </c>
      <c r="D54" s="200">
        <v>109961</v>
      </c>
      <c r="E54" s="200">
        <v>83091</v>
      </c>
      <c r="F54" s="200">
        <f t="shared" si="0"/>
        <v>37777</v>
      </c>
      <c r="G54" s="249">
        <f t="shared" si="1"/>
        <v>0.75267282524011236</v>
      </c>
      <c r="H54" s="239"/>
      <c r="I54" s="239"/>
      <c r="J54" s="239"/>
      <c r="K54" s="239"/>
      <c r="L54" s="239"/>
      <c r="M54" s="239"/>
      <c r="N54" s="239"/>
      <c r="O54" s="239"/>
      <c r="P54" s="239"/>
      <c r="Q54" s="239"/>
      <c r="R54" s="239"/>
      <c r="S54" s="229"/>
    </row>
    <row r="55" spans="1:19" ht="15.75" thickBot="1" x14ac:dyDescent="0.3">
      <c r="A55" s="207">
        <v>2017</v>
      </c>
      <c r="B55" s="200">
        <v>153590</v>
      </c>
      <c r="C55" s="200">
        <v>115947</v>
      </c>
      <c r="D55" s="200">
        <v>111544</v>
      </c>
      <c r="E55" s="200">
        <v>88313</v>
      </c>
      <c r="F55" s="200">
        <f t="shared" si="0"/>
        <v>37643</v>
      </c>
      <c r="G55" s="249">
        <f t="shared" si="1"/>
        <v>0.75491242919460899</v>
      </c>
      <c r="H55" s="239"/>
      <c r="I55" s="239"/>
      <c r="J55" s="239"/>
      <c r="K55" s="239"/>
      <c r="L55" s="239"/>
      <c r="M55" s="239"/>
      <c r="N55" s="239"/>
      <c r="O55" s="239"/>
      <c r="P55" s="239"/>
      <c r="Q55" s="239"/>
      <c r="R55" s="239"/>
      <c r="S55" s="229"/>
    </row>
    <row r="56" spans="1:19" ht="15.75" thickBot="1" x14ac:dyDescent="0.3">
      <c r="A56" s="207">
        <v>2018</v>
      </c>
      <c r="B56" s="200">
        <v>148653</v>
      </c>
      <c r="C56" s="200">
        <v>118843</v>
      </c>
      <c r="D56" s="200">
        <v>111322</v>
      </c>
      <c r="E56" s="200">
        <v>83145</v>
      </c>
      <c r="F56" s="200">
        <f t="shared" si="0"/>
        <v>29810</v>
      </c>
      <c r="G56" s="249">
        <f t="shared" si="1"/>
        <v>0.7994658701808911</v>
      </c>
      <c r="H56" s="239"/>
      <c r="I56" s="239"/>
      <c r="J56" s="239"/>
      <c r="K56" s="239"/>
      <c r="L56" s="239"/>
      <c r="M56" s="239"/>
      <c r="N56" s="239"/>
      <c r="O56" s="239"/>
      <c r="P56" s="239"/>
      <c r="Q56" s="239"/>
      <c r="R56" s="239"/>
      <c r="S56" s="229"/>
    </row>
    <row r="57" spans="1:19" ht="15.75" thickBot="1" x14ac:dyDescent="0.3">
      <c r="A57" s="207">
        <v>2019</v>
      </c>
      <c r="B57" s="200">
        <v>149236</v>
      </c>
      <c r="C57" s="200">
        <v>116315</v>
      </c>
      <c r="D57" s="200">
        <v>112394</v>
      </c>
      <c r="E57" s="200">
        <v>84833</v>
      </c>
      <c r="F57" s="200">
        <f t="shared" si="0"/>
        <v>32921</v>
      </c>
      <c r="G57" s="249">
        <f t="shared" si="1"/>
        <v>0.77940309308745881</v>
      </c>
      <c r="H57" s="239"/>
      <c r="I57" s="239"/>
      <c r="J57" s="239"/>
      <c r="K57" s="239"/>
      <c r="L57" s="239"/>
      <c r="M57" s="239"/>
      <c r="N57" s="239"/>
      <c r="O57" s="239"/>
      <c r="P57" s="239"/>
      <c r="Q57" s="239"/>
      <c r="R57" s="239"/>
      <c r="S57" s="229"/>
    </row>
    <row r="58" spans="1:19" x14ac:dyDescent="0.25">
      <c r="A58" s="239"/>
      <c r="B58" s="239"/>
      <c r="C58" s="239"/>
      <c r="D58" s="239"/>
      <c r="E58" s="239"/>
      <c r="F58" s="239"/>
      <c r="G58" s="239"/>
      <c r="H58" s="239"/>
      <c r="I58" s="239"/>
      <c r="J58" s="239"/>
      <c r="K58" s="239"/>
      <c r="L58" s="239"/>
      <c r="M58" s="239"/>
      <c r="N58" s="239"/>
      <c r="O58" s="239"/>
      <c r="P58" s="239"/>
      <c r="Q58" s="239"/>
      <c r="R58" s="239"/>
      <c r="S58" s="229"/>
    </row>
    <row r="59" spans="1:19" x14ac:dyDescent="0.25">
      <c r="A59" s="239"/>
      <c r="B59" s="239"/>
      <c r="C59" s="239"/>
      <c r="D59" s="239"/>
      <c r="E59" s="239"/>
      <c r="F59" s="239"/>
      <c r="G59" s="239"/>
      <c r="H59" s="239"/>
      <c r="I59" s="239"/>
      <c r="J59" s="239"/>
      <c r="K59" s="239"/>
      <c r="L59" s="239"/>
      <c r="M59" s="239"/>
      <c r="N59" s="239"/>
      <c r="O59" s="239"/>
      <c r="P59" s="239"/>
      <c r="Q59" s="239"/>
      <c r="R59" s="239"/>
      <c r="S59" s="229"/>
    </row>
    <row r="60" spans="1:19" ht="15.75" thickBot="1" x14ac:dyDescent="0.3">
      <c r="A60" s="239"/>
      <c r="B60" s="239"/>
      <c r="C60" s="239"/>
      <c r="D60" s="239"/>
      <c r="E60" s="239"/>
      <c r="F60" s="239"/>
      <c r="G60" s="239"/>
      <c r="H60" s="239"/>
      <c r="I60" s="239"/>
      <c r="J60" s="239"/>
      <c r="K60" s="239"/>
      <c r="L60" s="239"/>
      <c r="M60" s="239"/>
      <c r="N60" s="239"/>
      <c r="O60" s="239"/>
      <c r="P60" s="239"/>
      <c r="Q60" s="239"/>
      <c r="R60" s="239"/>
      <c r="S60" s="229"/>
    </row>
    <row r="61" spans="1:19" ht="60.75" thickBot="1" x14ac:dyDescent="0.3">
      <c r="A61" s="244" t="s">
        <v>301</v>
      </c>
      <c r="B61" s="205" t="s">
        <v>659</v>
      </c>
      <c r="C61" s="205" t="s">
        <v>660</v>
      </c>
      <c r="D61" s="205" t="s">
        <v>661</v>
      </c>
      <c r="E61" s="205" t="s">
        <v>662</v>
      </c>
      <c r="F61" s="205" t="s">
        <v>660</v>
      </c>
      <c r="G61" s="205" t="s">
        <v>661</v>
      </c>
      <c r="H61" s="205" t="s">
        <v>663</v>
      </c>
      <c r="I61" s="205" t="s">
        <v>660</v>
      </c>
      <c r="J61" s="205" t="s">
        <v>661</v>
      </c>
      <c r="K61" s="205" t="s">
        <v>664</v>
      </c>
      <c r="L61" s="205" t="s">
        <v>665</v>
      </c>
      <c r="M61" s="205" t="s">
        <v>666</v>
      </c>
    </row>
    <row r="62" spans="1:19" ht="15.75" thickBot="1" x14ac:dyDescent="0.3">
      <c r="A62" s="207">
        <v>2007</v>
      </c>
      <c r="B62" s="200">
        <v>198965</v>
      </c>
      <c r="C62" s="200">
        <v>180071</v>
      </c>
      <c r="D62" s="200">
        <f>SUM(B62-C62)</f>
        <v>18894</v>
      </c>
      <c r="E62" s="200">
        <v>194590</v>
      </c>
      <c r="F62" s="200">
        <v>177496</v>
      </c>
      <c r="G62" s="200">
        <f>SUM(E62-F62)</f>
        <v>17094</v>
      </c>
      <c r="H62" s="200">
        <v>159724</v>
      </c>
      <c r="I62" s="200">
        <v>150173</v>
      </c>
      <c r="J62" s="200">
        <f>SUM(H62-I62)</f>
        <v>9551</v>
      </c>
      <c r="K62" s="249">
        <f>SUM(G62/D62)</f>
        <v>0.90473166084471257</v>
      </c>
      <c r="L62" s="249">
        <f>SUM(J62/G62)</f>
        <v>0.55873405873405868</v>
      </c>
      <c r="M62" s="249">
        <f>SUM(D62/B62)</f>
        <v>9.4961425376322475E-2</v>
      </c>
    </row>
    <row r="63" spans="1:19" ht="15.75" thickBot="1" x14ac:dyDescent="0.3">
      <c r="A63" s="207">
        <v>2008</v>
      </c>
      <c r="B63" s="200">
        <v>225877</v>
      </c>
      <c r="C63" s="200">
        <v>209493</v>
      </c>
      <c r="D63" s="200">
        <f t="shared" ref="D63:D74" si="2">SUM(B63-C63)</f>
        <v>16384</v>
      </c>
      <c r="E63" s="200">
        <v>220760</v>
      </c>
      <c r="F63" s="200">
        <v>206015</v>
      </c>
      <c r="G63" s="200">
        <f t="shared" ref="G63:G74" si="3">SUM(E63-F63)</f>
        <v>14745</v>
      </c>
      <c r="H63" s="200">
        <v>172848</v>
      </c>
      <c r="I63" s="200">
        <v>166238</v>
      </c>
      <c r="J63" s="200">
        <f t="shared" ref="J63:J74" si="4">SUM(H63-I63)</f>
        <v>6610</v>
      </c>
      <c r="K63" s="249">
        <f t="shared" ref="K63:K74" si="5">SUM(G63/D63)</f>
        <v>0.89996337890625</v>
      </c>
      <c r="L63" s="249">
        <f t="shared" ref="L63:L74" si="6">SUM(J63/G63)</f>
        <v>0.44828755510342488</v>
      </c>
      <c r="M63" s="249">
        <f t="shared" ref="M63:M74" si="7">SUM(D63/B63)</f>
        <v>7.253505226295727E-2</v>
      </c>
    </row>
    <row r="64" spans="1:19" ht="15.75" thickBot="1" x14ac:dyDescent="0.3">
      <c r="A64" s="207">
        <v>2009</v>
      </c>
      <c r="B64" s="200">
        <v>213389</v>
      </c>
      <c r="C64" s="200">
        <v>192438</v>
      </c>
      <c r="D64" s="200">
        <f t="shared" si="2"/>
        <v>20951</v>
      </c>
      <c r="E64" s="200">
        <v>208455</v>
      </c>
      <c r="F64" s="200">
        <v>189179</v>
      </c>
      <c r="G64" s="200">
        <f t="shared" si="3"/>
        <v>19276</v>
      </c>
      <c r="H64" s="200">
        <v>169821</v>
      </c>
      <c r="I64" s="200">
        <v>158792</v>
      </c>
      <c r="J64" s="200">
        <f t="shared" si="4"/>
        <v>11029</v>
      </c>
      <c r="K64" s="249">
        <f t="shared" si="5"/>
        <v>0.9200515488520834</v>
      </c>
      <c r="L64" s="249">
        <f t="shared" si="6"/>
        <v>0.57216227433077405</v>
      </c>
      <c r="M64" s="249">
        <f t="shared" si="7"/>
        <v>9.8182193083992148E-2</v>
      </c>
    </row>
    <row r="65" spans="1:15" ht="15.75" thickBot="1" x14ac:dyDescent="0.3">
      <c r="A65" s="207">
        <v>2010</v>
      </c>
      <c r="B65" s="200">
        <v>210089</v>
      </c>
      <c r="C65" s="200">
        <v>195435</v>
      </c>
      <c r="D65" s="200">
        <f t="shared" si="2"/>
        <v>14654</v>
      </c>
      <c r="E65" s="200">
        <v>202558</v>
      </c>
      <c r="F65" s="200">
        <v>190873</v>
      </c>
      <c r="G65" s="200">
        <f t="shared" si="3"/>
        <v>11685</v>
      </c>
      <c r="H65" s="200">
        <v>140367</v>
      </c>
      <c r="I65" s="200">
        <v>137091</v>
      </c>
      <c r="J65" s="200">
        <f t="shared" si="4"/>
        <v>3276</v>
      </c>
      <c r="K65" s="249">
        <f t="shared" si="5"/>
        <v>0.79739320322096352</v>
      </c>
      <c r="L65" s="249">
        <f t="shared" si="6"/>
        <v>0.28035943517329909</v>
      </c>
      <c r="M65" s="249">
        <f t="shared" si="7"/>
        <v>6.9751391077114935E-2</v>
      </c>
    </row>
    <row r="66" spans="1:15" ht="15.75" thickBot="1" x14ac:dyDescent="0.3">
      <c r="A66" s="207">
        <v>2011</v>
      </c>
      <c r="B66" s="200">
        <v>212763</v>
      </c>
      <c r="C66" s="200">
        <v>182778</v>
      </c>
      <c r="D66" s="200">
        <f t="shared" si="2"/>
        <v>29985</v>
      </c>
      <c r="E66" s="200">
        <v>204103</v>
      </c>
      <c r="F66" s="200">
        <v>176708</v>
      </c>
      <c r="G66" s="200">
        <f t="shared" si="3"/>
        <v>27395</v>
      </c>
      <c r="H66" s="200">
        <v>93331</v>
      </c>
      <c r="I66" s="200">
        <v>89029</v>
      </c>
      <c r="J66" s="200">
        <f t="shared" si="4"/>
        <v>4302</v>
      </c>
      <c r="K66" s="249">
        <f t="shared" si="5"/>
        <v>0.91362347840586955</v>
      </c>
      <c r="L66" s="249">
        <f t="shared" si="6"/>
        <v>0.15703595546632598</v>
      </c>
      <c r="M66" s="249">
        <f t="shared" si="7"/>
        <v>0.14093145894727938</v>
      </c>
    </row>
    <row r="67" spans="1:15" ht="15.75" thickBot="1" x14ac:dyDescent="0.3">
      <c r="A67" s="207">
        <v>2012</v>
      </c>
      <c r="B67" s="200">
        <v>200187</v>
      </c>
      <c r="C67" s="200">
        <v>155266</v>
      </c>
      <c r="D67" s="200">
        <f t="shared" si="2"/>
        <v>44921</v>
      </c>
      <c r="E67" s="200">
        <v>186992</v>
      </c>
      <c r="F67" s="200">
        <v>146559</v>
      </c>
      <c r="G67" s="200">
        <f t="shared" si="3"/>
        <v>40433</v>
      </c>
      <c r="H67" s="200">
        <v>83049</v>
      </c>
      <c r="I67" s="200">
        <v>75513</v>
      </c>
      <c r="J67" s="200">
        <f t="shared" si="4"/>
        <v>7536</v>
      </c>
      <c r="K67" s="249">
        <f t="shared" si="5"/>
        <v>0.90009127134302447</v>
      </c>
      <c r="L67" s="249">
        <f t="shared" si="6"/>
        <v>0.18638241040734055</v>
      </c>
      <c r="M67" s="249">
        <f t="shared" si="7"/>
        <v>0.22439519049688542</v>
      </c>
    </row>
    <row r="68" spans="1:15" ht="15.75" thickBot="1" x14ac:dyDescent="0.3">
      <c r="A68" s="207">
        <v>2013</v>
      </c>
      <c r="B68" s="200">
        <v>188842</v>
      </c>
      <c r="C68" s="200">
        <v>148330</v>
      </c>
      <c r="D68" s="200">
        <f t="shared" si="2"/>
        <v>40512</v>
      </c>
      <c r="E68" s="200">
        <v>175513</v>
      </c>
      <c r="F68" s="200">
        <v>138161</v>
      </c>
      <c r="G68" s="200">
        <f t="shared" si="3"/>
        <v>37352</v>
      </c>
      <c r="H68" s="200">
        <v>99060</v>
      </c>
      <c r="I68" s="200">
        <v>87200</v>
      </c>
      <c r="J68" s="200">
        <f t="shared" si="4"/>
        <v>11860</v>
      </c>
      <c r="K68" s="249">
        <f t="shared" si="5"/>
        <v>0.92199842022116907</v>
      </c>
      <c r="L68" s="249">
        <f t="shared" si="6"/>
        <v>0.31751981152281</v>
      </c>
      <c r="M68" s="249">
        <f t="shared" si="7"/>
        <v>0.21452854767477575</v>
      </c>
    </row>
    <row r="69" spans="1:15" ht="15.75" thickBot="1" x14ac:dyDescent="0.3">
      <c r="A69" s="207">
        <v>2014</v>
      </c>
      <c r="B69" s="200">
        <v>161682</v>
      </c>
      <c r="C69" s="200">
        <v>129754</v>
      </c>
      <c r="D69" s="200">
        <f t="shared" si="2"/>
        <v>31928</v>
      </c>
      <c r="E69" s="200">
        <v>151314</v>
      </c>
      <c r="F69" s="200">
        <v>122552</v>
      </c>
      <c r="G69" s="200">
        <f t="shared" si="3"/>
        <v>28762</v>
      </c>
      <c r="H69" s="200">
        <v>91771</v>
      </c>
      <c r="I69" s="200">
        <v>84622</v>
      </c>
      <c r="J69" s="200">
        <f t="shared" si="4"/>
        <v>7149</v>
      </c>
      <c r="K69" s="249">
        <f t="shared" si="5"/>
        <v>0.90083938862440494</v>
      </c>
      <c r="L69" s="249">
        <f t="shared" si="6"/>
        <v>0.24855712398303317</v>
      </c>
      <c r="M69" s="249">
        <f t="shared" si="7"/>
        <v>0.19747405400724879</v>
      </c>
    </row>
    <row r="70" spans="1:15" ht="15.75" thickBot="1" x14ac:dyDescent="0.3">
      <c r="A70" s="207">
        <v>2015</v>
      </c>
      <c r="B70" s="200">
        <v>168939</v>
      </c>
      <c r="C70" s="200">
        <v>143895</v>
      </c>
      <c r="D70" s="200">
        <f t="shared" si="2"/>
        <v>25044</v>
      </c>
      <c r="E70" s="200">
        <v>159717</v>
      </c>
      <c r="F70" s="200">
        <v>137454</v>
      </c>
      <c r="G70" s="200">
        <f t="shared" si="3"/>
        <v>22263</v>
      </c>
      <c r="H70" s="200">
        <v>108350</v>
      </c>
      <c r="I70" s="200">
        <v>101966</v>
      </c>
      <c r="J70" s="200">
        <f t="shared" si="4"/>
        <v>6384</v>
      </c>
      <c r="K70" s="249">
        <f t="shared" si="5"/>
        <v>0.88895543842836611</v>
      </c>
      <c r="L70" s="249">
        <f t="shared" si="6"/>
        <v>0.286753806764587</v>
      </c>
      <c r="M70" s="249">
        <f t="shared" si="7"/>
        <v>0.14824285688917302</v>
      </c>
    </row>
    <row r="71" spans="1:15" ht="15.75" thickBot="1" x14ac:dyDescent="0.3">
      <c r="A71" s="207">
        <v>2016</v>
      </c>
      <c r="B71" s="200">
        <v>137338</v>
      </c>
      <c r="C71" s="200">
        <v>114964</v>
      </c>
      <c r="D71" s="200">
        <f t="shared" si="2"/>
        <v>22374</v>
      </c>
      <c r="E71" s="200">
        <v>129395</v>
      </c>
      <c r="F71" s="200">
        <v>109961</v>
      </c>
      <c r="G71" s="200">
        <f t="shared" si="3"/>
        <v>19434</v>
      </c>
      <c r="H71" s="200">
        <v>88167</v>
      </c>
      <c r="I71" s="200">
        <v>83091</v>
      </c>
      <c r="J71" s="200">
        <f t="shared" si="4"/>
        <v>5076</v>
      </c>
      <c r="K71" s="249">
        <f t="shared" si="5"/>
        <v>0.8685974792169483</v>
      </c>
      <c r="L71" s="249">
        <f t="shared" si="6"/>
        <v>0.26119172584130906</v>
      </c>
      <c r="M71" s="249">
        <f t="shared" si="7"/>
        <v>0.16291193988553787</v>
      </c>
    </row>
    <row r="72" spans="1:15" ht="15.75" thickBot="1" x14ac:dyDescent="0.3">
      <c r="A72" s="207">
        <v>2017</v>
      </c>
      <c r="B72" s="200">
        <v>135513</v>
      </c>
      <c r="C72" s="200">
        <v>115947</v>
      </c>
      <c r="D72" s="200">
        <f t="shared" si="2"/>
        <v>19566</v>
      </c>
      <c r="E72" s="200">
        <v>128510</v>
      </c>
      <c r="F72" s="200">
        <v>111544</v>
      </c>
      <c r="G72" s="200">
        <f t="shared" si="3"/>
        <v>16966</v>
      </c>
      <c r="H72" s="200">
        <v>93642</v>
      </c>
      <c r="I72" s="200">
        <v>88313</v>
      </c>
      <c r="J72" s="200">
        <f t="shared" si="4"/>
        <v>5329</v>
      </c>
      <c r="K72" s="249">
        <f t="shared" si="5"/>
        <v>0.86711642645405296</v>
      </c>
      <c r="L72" s="249">
        <f t="shared" si="6"/>
        <v>0.31409878580690792</v>
      </c>
      <c r="M72" s="249">
        <f t="shared" si="7"/>
        <v>0.14438467158132431</v>
      </c>
    </row>
    <row r="73" spans="1:15" ht="15.75" thickBot="1" x14ac:dyDescent="0.3">
      <c r="A73" s="207">
        <v>2018</v>
      </c>
      <c r="B73" s="200">
        <v>136866</v>
      </c>
      <c r="C73" s="200">
        <v>118843</v>
      </c>
      <c r="D73" s="200">
        <f t="shared" si="2"/>
        <v>18023</v>
      </c>
      <c r="E73" s="200">
        <v>123620</v>
      </c>
      <c r="F73" s="200">
        <v>111322</v>
      </c>
      <c r="G73" s="200">
        <f t="shared" si="3"/>
        <v>12298</v>
      </c>
      <c r="H73" s="200">
        <v>86163</v>
      </c>
      <c r="I73" s="200">
        <v>83145</v>
      </c>
      <c r="J73" s="200">
        <f t="shared" si="4"/>
        <v>3018</v>
      </c>
      <c r="K73" s="249">
        <f t="shared" si="5"/>
        <v>0.68235033013371804</v>
      </c>
      <c r="L73" s="249">
        <f t="shared" si="6"/>
        <v>0.24540575703366402</v>
      </c>
      <c r="M73" s="249">
        <f t="shared" si="7"/>
        <v>0.13168354448877004</v>
      </c>
    </row>
    <row r="74" spans="1:15" ht="15.75" thickBot="1" x14ac:dyDescent="0.3">
      <c r="A74" s="207">
        <v>2019</v>
      </c>
      <c r="B74" s="200">
        <v>136091</v>
      </c>
      <c r="C74" s="200">
        <v>116315</v>
      </c>
      <c r="D74" s="200">
        <f t="shared" si="2"/>
        <v>19776</v>
      </c>
      <c r="E74" s="200">
        <v>129167</v>
      </c>
      <c r="F74" s="200">
        <v>112394</v>
      </c>
      <c r="G74" s="200">
        <f t="shared" si="3"/>
        <v>16773</v>
      </c>
      <c r="H74" s="200">
        <v>89216</v>
      </c>
      <c r="I74" s="200">
        <v>84833</v>
      </c>
      <c r="J74" s="200">
        <f t="shared" si="4"/>
        <v>4383</v>
      </c>
      <c r="K74" s="249">
        <f t="shared" si="5"/>
        <v>0.84814927184466016</v>
      </c>
      <c r="L74" s="249">
        <f t="shared" si="6"/>
        <v>0.26131282418172064</v>
      </c>
      <c r="M74" s="249">
        <f t="shared" si="7"/>
        <v>0.14531453218802126</v>
      </c>
    </row>
    <row r="78" spans="1:15" ht="15.75" thickBot="1" x14ac:dyDescent="0.3"/>
    <row r="79" spans="1:15" ht="45.75" thickBot="1" x14ac:dyDescent="0.3">
      <c r="A79" s="244" t="s">
        <v>301</v>
      </c>
      <c r="B79" s="205" t="s">
        <v>667</v>
      </c>
      <c r="C79" s="205" t="s">
        <v>668</v>
      </c>
      <c r="F79" s="256"/>
      <c r="G79" s="245" t="s">
        <v>646</v>
      </c>
      <c r="H79" s="245" t="s">
        <v>647</v>
      </c>
      <c r="I79" s="205" t="s">
        <v>648</v>
      </c>
      <c r="J79" s="206" t="s">
        <v>649</v>
      </c>
      <c r="K79" s="206" t="s">
        <v>650</v>
      </c>
      <c r="L79" s="206" t="s">
        <v>651</v>
      </c>
      <c r="M79" s="206" t="s">
        <v>652</v>
      </c>
      <c r="N79" s="206" t="s">
        <v>653</v>
      </c>
      <c r="O79" s="206" t="s">
        <v>601</v>
      </c>
    </row>
    <row r="80" spans="1:15" ht="15.75" thickBot="1" x14ac:dyDescent="0.3">
      <c r="A80" s="207">
        <v>2007</v>
      </c>
      <c r="B80" s="208">
        <v>0.92110000000000003</v>
      </c>
      <c r="C80" s="208">
        <v>0.72289999999999999</v>
      </c>
      <c r="F80" s="243">
        <v>2007</v>
      </c>
      <c r="G80" s="236">
        <v>3558</v>
      </c>
      <c r="H80" s="200">
        <v>9911</v>
      </c>
      <c r="I80" s="200">
        <v>17179</v>
      </c>
      <c r="J80" s="200">
        <v>22935</v>
      </c>
      <c r="K80" s="200">
        <v>26265</v>
      </c>
      <c r="L80" s="200">
        <v>27720</v>
      </c>
      <c r="M80" s="200">
        <v>27934</v>
      </c>
      <c r="N80" s="200">
        <v>14620</v>
      </c>
      <c r="O80" s="200">
        <v>51</v>
      </c>
    </row>
    <row r="81" spans="1:15" ht="15.75" thickBot="1" x14ac:dyDescent="0.3">
      <c r="A81" s="207">
        <v>2008</v>
      </c>
      <c r="B81" s="208">
        <v>0.91569999999999996</v>
      </c>
      <c r="C81" s="208">
        <v>0.70169999999999999</v>
      </c>
      <c r="F81" s="243">
        <v>2019</v>
      </c>
      <c r="G81" s="200">
        <v>7667</v>
      </c>
      <c r="H81" s="200">
        <v>8520</v>
      </c>
      <c r="I81" s="200">
        <v>10337</v>
      </c>
      <c r="J81" s="200">
        <v>10904</v>
      </c>
      <c r="K81" s="200">
        <v>12361</v>
      </c>
      <c r="L81" s="200">
        <v>13177</v>
      </c>
      <c r="M81" s="200">
        <v>13694</v>
      </c>
      <c r="N81" s="200">
        <v>7949</v>
      </c>
      <c r="O81" s="200">
        <v>224</v>
      </c>
    </row>
    <row r="82" spans="1:15" ht="15.75" thickBot="1" x14ac:dyDescent="0.3">
      <c r="A82" s="207">
        <v>2009</v>
      </c>
      <c r="B82" s="208">
        <v>0.93179999999999996</v>
      </c>
      <c r="C82" s="208">
        <v>0.6018</v>
      </c>
    </row>
    <row r="83" spans="1:15" ht="15.75" thickBot="1" x14ac:dyDescent="0.3">
      <c r="A83" s="207">
        <v>2010</v>
      </c>
      <c r="B83" s="208">
        <v>0.89810000000000001</v>
      </c>
      <c r="C83" s="208">
        <v>0.59709999999999996</v>
      </c>
    </row>
    <row r="84" spans="1:15" ht="30.75" thickBot="1" x14ac:dyDescent="0.3">
      <c r="A84" s="207">
        <v>2011</v>
      </c>
      <c r="B84" s="208">
        <v>0.76570000000000005</v>
      </c>
      <c r="C84" s="208">
        <v>0.55159999999999998</v>
      </c>
      <c r="F84" s="205" t="s">
        <v>301</v>
      </c>
      <c r="G84" s="205" t="s">
        <v>687</v>
      </c>
      <c r="H84" s="205" t="s">
        <v>686</v>
      </c>
      <c r="I84" s="205" t="s">
        <v>685</v>
      </c>
      <c r="J84" s="257" t="s">
        <v>684</v>
      </c>
    </row>
    <row r="85" spans="1:15" ht="15.75" thickBot="1" x14ac:dyDescent="0.3">
      <c r="A85" s="207">
        <v>2012</v>
      </c>
      <c r="B85" s="208">
        <v>0.73850000000000005</v>
      </c>
      <c r="C85" s="208">
        <v>0.52059999999999995</v>
      </c>
      <c r="F85" s="205">
        <v>2007</v>
      </c>
      <c r="G85" s="236">
        <f>SUM(G80,H80)</f>
        <v>13469</v>
      </c>
      <c r="H85" s="236">
        <f>SUM(I80,J80)</f>
        <v>40114</v>
      </c>
      <c r="I85" s="237">
        <f>SUM(K80,L80)</f>
        <v>53985</v>
      </c>
      <c r="J85" s="236">
        <f>SUM(M80:O80)</f>
        <v>42605</v>
      </c>
    </row>
    <row r="86" spans="1:15" ht="15.75" thickBot="1" x14ac:dyDescent="0.3">
      <c r="A86" s="207">
        <v>2013</v>
      </c>
      <c r="B86" s="208">
        <v>0.69620000000000004</v>
      </c>
      <c r="C86" s="208">
        <v>0.4536</v>
      </c>
      <c r="F86" s="205">
        <v>2019</v>
      </c>
      <c r="G86" s="236">
        <f>SUM(G81,H81)</f>
        <v>16187</v>
      </c>
      <c r="H86" s="236">
        <f>SUM(I81,J81)</f>
        <v>21241</v>
      </c>
      <c r="I86" s="237">
        <f>SUM(K81,L81)</f>
        <v>25538</v>
      </c>
      <c r="J86" s="236">
        <f>SUM(M81:O81)</f>
        <v>21867</v>
      </c>
    </row>
    <row r="87" spans="1:15" ht="15.75" thickBot="1" x14ac:dyDescent="0.3">
      <c r="A87" s="207">
        <v>2014</v>
      </c>
      <c r="B87" s="208">
        <v>0.67620000000000002</v>
      </c>
      <c r="C87" s="208">
        <v>0.46329999999999999</v>
      </c>
    </row>
    <row r="88" spans="1:15" ht="15.75" thickBot="1" x14ac:dyDescent="0.3">
      <c r="A88" s="207">
        <v>2015</v>
      </c>
      <c r="B88" s="208">
        <v>0.63660000000000005</v>
      </c>
      <c r="C88" s="208">
        <v>0.45040000000000002</v>
      </c>
    </row>
    <row r="89" spans="1:15" ht="15.75" thickBot="1" x14ac:dyDescent="0.3">
      <c r="A89" s="207">
        <v>2016</v>
      </c>
      <c r="B89" s="208">
        <v>0.63329999999999997</v>
      </c>
      <c r="C89" s="208">
        <v>0.4753</v>
      </c>
    </row>
    <row r="90" spans="1:15" ht="15.75" thickBot="1" x14ac:dyDescent="0.3">
      <c r="A90" s="207">
        <v>2017</v>
      </c>
      <c r="B90" s="208">
        <v>0.60719999999999996</v>
      </c>
      <c r="C90" s="208">
        <v>0.45760000000000001</v>
      </c>
    </row>
    <row r="91" spans="1:15" ht="15.75" thickBot="1" x14ac:dyDescent="0.3">
      <c r="A91" s="207">
        <v>2018</v>
      </c>
      <c r="B91" s="208">
        <v>0.66739999999999999</v>
      </c>
      <c r="C91" s="208">
        <v>0.51370000000000005</v>
      </c>
    </row>
    <row r="94" spans="1:15" ht="15.75" thickBot="1" x14ac:dyDescent="0.3"/>
    <row r="95" spans="1:15" ht="30.75" thickBot="1" x14ac:dyDescent="0.3">
      <c r="A95" s="205" t="s">
        <v>301</v>
      </c>
      <c r="B95" s="206" t="s">
        <v>669</v>
      </c>
      <c r="C95" s="206" t="s">
        <v>670</v>
      </c>
      <c r="D95" s="206" t="s">
        <v>671</v>
      </c>
      <c r="E95" s="206" t="s">
        <v>95</v>
      </c>
    </row>
    <row r="96" spans="1:15" ht="15.75" thickBot="1" x14ac:dyDescent="0.3">
      <c r="A96" s="242">
        <v>2007</v>
      </c>
      <c r="B96" s="209">
        <v>0.73299999999999998</v>
      </c>
      <c r="C96" s="209">
        <v>0.89400000000000002</v>
      </c>
      <c r="D96" s="209">
        <v>0.89400000000000002</v>
      </c>
      <c r="E96" s="209">
        <v>0.82099999999999995</v>
      </c>
      <c r="F96" s="250">
        <f>SUM(C96-B96)</f>
        <v>0.16100000000000003</v>
      </c>
    </row>
    <row r="97" spans="1:20" ht="15.75" thickBot="1" x14ac:dyDescent="0.3">
      <c r="A97" s="242">
        <v>2008</v>
      </c>
      <c r="B97" s="209">
        <v>0.68300000000000005</v>
      </c>
      <c r="C97" s="209">
        <v>0.88400000000000001</v>
      </c>
      <c r="D97" s="209">
        <v>0.92300000000000004</v>
      </c>
      <c r="E97" s="209">
        <v>0.78300000000000003</v>
      </c>
      <c r="F97" s="250">
        <f t="shared" ref="F97:F108" si="8">SUM(C97-B97)</f>
        <v>0.20099999999999996</v>
      </c>
    </row>
    <row r="98" spans="1:20" ht="15.75" thickBot="1" x14ac:dyDescent="0.3">
      <c r="A98" s="242">
        <v>2009</v>
      </c>
      <c r="B98" s="209">
        <v>0.72899999999999998</v>
      </c>
      <c r="C98" s="209">
        <v>0.9</v>
      </c>
      <c r="D98" s="209">
        <v>0.93200000000000005</v>
      </c>
      <c r="E98" s="209">
        <v>0.81499999999999995</v>
      </c>
      <c r="F98" s="250">
        <f t="shared" si="8"/>
        <v>0.17100000000000004</v>
      </c>
    </row>
    <row r="99" spans="1:20" ht="15.75" thickBot="1" x14ac:dyDescent="0.3">
      <c r="A99" s="242">
        <v>2010</v>
      </c>
      <c r="B99" s="209">
        <v>0.53600000000000003</v>
      </c>
      <c r="C99" s="209">
        <v>0.85399999999999998</v>
      </c>
      <c r="D99" s="209">
        <v>0.94899999999999995</v>
      </c>
      <c r="E99" s="209">
        <v>0.69299999999999995</v>
      </c>
      <c r="F99" s="250">
        <f t="shared" si="8"/>
        <v>0.31799999999999995</v>
      </c>
    </row>
    <row r="100" spans="1:20" ht="15.75" thickBot="1" x14ac:dyDescent="0.3">
      <c r="A100" s="242">
        <v>2011</v>
      </c>
      <c r="B100" s="209">
        <v>0.223</v>
      </c>
      <c r="C100" s="209">
        <v>0.71299999999999997</v>
      </c>
      <c r="D100" s="209">
        <v>0.74</v>
      </c>
      <c r="E100" s="209">
        <v>0.45700000000000002</v>
      </c>
      <c r="F100" s="250">
        <f t="shared" si="8"/>
        <v>0.49</v>
      </c>
    </row>
    <row r="101" spans="1:20" ht="15.75" thickBot="1" x14ac:dyDescent="0.3">
      <c r="A101" s="242">
        <v>2012</v>
      </c>
      <c r="B101" s="209">
        <v>0.20399999999999999</v>
      </c>
      <c r="C101" s="209">
        <v>0.68799999999999994</v>
      </c>
      <c r="D101" s="209">
        <v>0.67900000000000005</v>
      </c>
      <c r="E101" s="209">
        <v>0.44400000000000001</v>
      </c>
      <c r="F101" s="250">
        <f t="shared" si="8"/>
        <v>0.48399999999999999</v>
      </c>
    </row>
    <row r="102" spans="1:20" ht="15.75" thickBot="1" x14ac:dyDescent="0.3">
      <c r="A102" s="242">
        <v>2013</v>
      </c>
      <c r="B102" s="209">
        <v>0.34899999999999998</v>
      </c>
      <c r="C102" s="209">
        <v>0.77600000000000002</v>
      </c>
      <c r="D102" s="209">
        <v>0.68</v>
      </c>
      <c r="E102" s="209">
        <v>0.56399999999999995</v>
      </c>
      <c r="F102" s="250">
        <f t="shared" si="8"/>
        <v>0.42700000000000005</v>
      </c>
    </row>
    <row r="103" spans="1:20" ht="15.75" thickBot="1" x14ac:dyDescent="0.3">
      <c r="A103" s="242">
        <v>2014</v>
      </c>
      <c r="B103" s="209">
        <v>0.38700000000000001</v>
      </c>
      <c r="C103" s="209">
        <v>0.77200000000000002</v>
      </c>
      <c r="D103" s="209">
        <v>0.67800000000000005</v>
      </c>
      <c r="E103" s="209">
        <v>0.60599999999999998</v>
      </c>
      <c r="F103" s="250">
        <f t="shared" si="8"/>
        <v>0.38500000000000001</v>
      </c>
    </row>
    <row r="104" spans="1:20" ht="15.75" thickBot="1" x14ac:dyDescent="0.3">
      <c r="A104" s="242">
        <v>2015</v>
      </c>
      <c r="B104" s="209">
        <v>0.47</v>
      </c>
      <c r="C104" s="209">
        <v>0.81899999999999995</v>
      </c>
      <c r="D104" s="209">
        <v>0.71399999999999997</v>
      </c>
      <c r="E104" s="209">
        <v>0.67800000000000005</v>
      </c>
      <c r="F104" s="250">
        <f t="shared" si="8"/>
        <v>0.34899999999999998</v>
      </c>
    </row>
    <row r="105" spans="1:20" ht="15.75" thickBot="1" x14ac:dyDescent="0.3">
      <c r="A105" s="242">
        <v>2016</v>
      </c>
      <c r="B105" s="209">
        <v>0.442</v>
      </c>
      <c r="C105" s="209">
        <v>0.82199999999999995</v>
      </c>
      <c r="D105" s="209">
        <v>0.71299999999999997</v>
      </c>
      <c r="E105" s="209">
        <v>0.68100000000000005</v>
      </c>
      <c r="F105" s="250">
        <f t="shared" si="8"/>
        <v>0.37999999999999995</v>
      </c>
    </row>
    <row r="106" spans="1:20" ht="15.75" thickBot="1" x14ac:dyDescent="0.3">
      <c r="A106" s="242">
        <v>2017</v>
      </c>
      <c r="B106" s="209">
        <v>0.502</v>
      </c>
      <c r="C106" s="209">
        <v>0.85199999999999998</v>
      </c>
      <c r="D106" s="209">
        <v>0.74</v>
      </c>
      <c r="E106" s="209">
        <v>0.72899999999999998</v>
      </c>
      <c r="F106" s="250">
        <f t="shared" si="8"/>
        <v>0.35</v>
      </c>
    </row>
    <row r="107" spans="1:20" ht="15.75" thickBot="1" x14ac:dyDescent="0.3">
      <c r="A107" s="242">
        <v>2018</v>
      </c>
      <c r="B107" s="209">
        <v>0.42699999999999999</v>
      </c>
      <c r="C107" s="209">
        <v>0.83199999999999996</v>
      </c>
      <c r="D107" s="209">
        <v>0.73499999999999999</v>
      </c>
      <c r="E107" s="209">
        <v>0.69699999999999995</v>
      </c>
      <c r="F107" s="250">
        <f t="shared" si="8"/>
        <v>0.40499999999999997</v>
      </c>
    </row>
    <row r="108" spans="1:20" ht="15.75" thickBot="1" x14ac:dyDescent="0.3">
      <c r="A108" s="242">
        <v>2019</v>
      </c>
      <c r="B108" s="209">
        <v>0.41899999999999998</v>
      </c>
      <c r="C108" s="209">
        <v>0.83499999999999996</v>
      </c>
      <c r="D108" s="209">
        <v>0.68799999999999994</v>
      </c>
      <c r="E108" s="209">
        <v>0.69099999999999995</v>
      </c>
      <c r="F108" s="250">
        <f t="shared" si="8"/>
        <v>0.41599999999999998</v>
      </c>
    </row>
    <row r="112" spans="1:20" ht="15" customHeight="1" thickBot="1" x14ac:dyDescent="0.3">
      <c r="A112" s="329" t="s">
        <v>672</v>
      </c>
      <c r="B112" s="330"/>
      <c r="C112" s="330"/>
      <c r="D112" s="330"/>
      <c r="E112" s="330"/>
      <c r="F112" s="330"/>
      <c r="G112" s="330"/>
      <c r="H112" s="330"/>
      <c r="I112" s="330"/>
      <c r="J112" s="330"/>
      <c r="K112" s="330"/>
      <c r="L112" s="330"/>
      <c r="M112" s="330"/>
      <c r="N112" s="330"/>
      <c r="O112" s="330"/>
      <c r="P112" s="330"/>
      <c r="Q112" s="330"/>
      <c r="R112" s="330"/>
      <c r="S112" s="330"/>
      <c r="T112" s="330"/>
    </row>
    <row r="113" spans="1:20" ht="45.75" thickBot="1" x14ac:dyDescent="0.3">
      <c r="A113" s="244" t="s">
        <v>301</v>
      </c>
      <c r="B113" s="205" t="s">
        <v>155</v>
      </c>
      <c r="C113" s="205" t="s">
        <v>593</v>
      </c>
      <c r="D113" s="205" t="s">
        <v>595</v>
      </c>
      <c r="E113" s="205" t="s">
        <v>640</v>
      </c>
      <c r="F113" s="205" t="s">
        <v>641</v>
      </c>
      <c r="G113" s="245" t="s">
        <v>642</v>
      </c>
      <c r="H113" s="245" t="s">
        <v>643</v>
      </c>
      <c r="I113" s="205" t="s">
        <v>644</v>
      </c>
      <c r="J113" s="246" t="s">
        <v>645</v>
      </c>
      <c r="K113" s="245" t="s">
        <v>646</v>
      </c>
      <c r="L113" s="245" t="s">
        <v>647</v>
      </c>
      <c r="M113" s="205" t="s">
        <v>648</v>
      </c>
      <c r="N113" s="206" t="s">
        <v>649</v>
      </c>
      <c r="O113" s="206" t="s">
        <v>650</v>
      </c>
      <c r="P113" s="206" t="s">
        <v>651</v>
      </c>
      <c r="Q113" s="206" t="s">
        <v>652</v>
      </c>
      <c r="R113" s="206" t="s">
        <v>653</v>
      </c>
      <c r="S113" s="206" t="s">
        <v>601</v>
      </c>
      <c r="T113" s="206" t="s">
        <v>591</v>
      </c>
    </row>
    <row r="114" spans="1:20" ht="15.75" thickBot="1" x14ac:dyDescent="0.3">
      <c r="A114" s="241">
        <v>2010</v>
      </c>
      <c r="B114" s="247" t="s">
        <v>75</v>
      </c>
      <c r="C114" s="214">
        <v>177136</v>
      </c>
      <c r="D114" s="214">
        <v>171111</v>
      </c>
      <c r="E114" s="214">
        <v>6025</v>
      </c>
      <c r="F114" s="214">
        <v>202</v>
      </c>
      <c r="G114" s="214">
        <v>49883</v>
      </c>
      <c r="H114" s="214">
        <v>2806</v>
      </c>
      <c r="I114" s="214">
        <v>9271</v>
      </c>
      <c r="J114" s="214">
        <v>121026</v>
      </c>
      <c r="K114" s="214">
        <v>15243</v>
      </c>
      <c r="L114" s="214">
        <v>16117</v>
      </c>
      <c r="M114" s="214">
        <v>17648</v>
      </c>
      <c r="N114" s="214">
        <v>17919</v>
      </c>
      <c r="O114" s="214">
        <v>17616</v>
      </c>
      <c r="P114" s="214">
        <v>16530</v>
      </c>
      <c r="Q114" s="214">
        <v>13543</v>
      </c>
      <c r="R114" s="214">
        <v>6273</v>
      </c>
      <c r="S114" s="214">
        <v>137</v>
      </c>
      <c r="T114" s="213">
        <v>0.70730000000000004</v>
      </c>
    </row>
    <row r="115" spans="1:20" ht="15.75" thickBot="1" x14ac:dyDescent="0.3">
      <c r="A115" s="242">
        <v>2011</v>
      </c>
      <c r="B115" s="251" t="s">
        <v>75</v>
      </c>
      <c r="C115" s="217">
        <v>177781</v>
      </c>
      <c r="D115" s="217">
        <v>171095</v>
      </c>
      <c r="E115" s="217">
        <v>6686</v>
      </c>
      <c r="F115" s="217">
        <v>656</v>
      </c>
      <c r="G115" s="217">
        <v>88288</v>
      </c>
      <c r="H115" s="217">
        <v>3335</v>
      </c>
      <c r="I115" s="217">
        <v>10107</v>
      </c>
      <c r="J115" s="217">
        <v>82151</v>
      </c>
      <c r="K115" s="217">
        <v>12789</v>
      </c>
      <c r="L115" s="217">
        <v>12272</v>
      </c>
      <c r="M115" s="217">
        <v>12749</v>
      </c>
      <c r="N115" s="217">
        <v>12140</v>
      </c>
      <c r="O115" s="217">
        <v>11588</v>
      </c>
      <c r="P115" s="217">
        <v>10066</v>
      </c>
      <c r="Q115" s="217">
        <v>7559</v>
      </c>
      <c r="R115" s="217">
        <v>2923</v>
      </c>
      <c r="S115" s="217">
        <v>65</v>
      </c>
      <c r="T115" s="216">
        <v>0.48010000000000003</v>
      </c>
    </row>
    <row r="116" spans="1:20" ht="15.75" thickBot="1" x14ac:dyDescent="0.3">
      <c r="A116" s="242">
        <v>2012</v>
      </c>
      <c r="B116" s="251" t="s">
        <v>75</v>
      </c>
      <c r="C116" s="217">
        <v>168151</v>
      </c>
      <c r="D116" s="217">
        <v>157757</v>
      </c>
      <c r="E116" s="217">
        <v>10394</v>
      </c>
      <c r="F116" s="217">
        <v>306</v>
      </c>
      <c r="G116" s="217">
        <v>83577</v>
      </c>
      <c r="H116" s="217">
        <v>2635</v>
      </c>
      <c r="I116" s="217">
        <v>8755</v>
      </c>
      <c r="J116" s="217">
        <v>73874</v>
      </c>
      <c r="K116" s="217">
        <v>11652</v>
      </c>
      <c r="L116" s="217">
        <v>10742</v>
      </c>
      <c r="M116" s="217">
        <v>10700</v>
      </c>
      <c r="N116" s="217">
        <v>10337</v>
      </c>
      <c r="O116" s="217">
        <v>10101</v>
      </c>
      <c r="P116" s="217">
        <v>9196</v>
      </c>
      <c r="Q116" s="217">
        <v>7720</v>
      </c>
      <c r="R116" s="217">
        <v>3361</v>
      </c>
      <c r="S116" s="217">
        <v>65</v>
      </c>
      <c r="T116" s="216">
        <v>0.46829999999999999</v>
      </c>
    </row>
    <row r="117" spans="1:20" ht="15.75" thickBot="1" x14ac:dyDescent="0.3">
      <c r="A117" s="242">
        <v>2013</v>
      </c>
      <c r="B117" s="251" t="s">
        <v>75</v>
      </c>
      <c r="C117" s="217">
        <v>153889</v>
      </c>
      <c r="D117" s="217">
        <v>144145</v>
      </c>
      <c r="E117" s="217">
        <v>9744</v>
      </c>
      <c r="F117" s="217">
        <v>265</v>
      </c>
      <c r="G117" s="217">
        <v>58361</v>
      </c>
      <c r="H117" s="217">
        <v>2970</v>
      </c>
      <c r="I117" s="217">
        <v>10114</v>
      </c>
      <c r="J117" s="217">
        <v>85519</v>
      </c>
      <c r="K117" s="217">
        <v>13054</v>
      </c>
      <c r="L117" s="217">
        <v>11746</v>
      </c>
      <c r="M117" s="217">
        <v>11619</v>
      </c>
      <c r="N117" s="217">
        <v>11480</v>
      </c>
      <c r="O117" s="217">
        <v>11550</v>
      </c>
      <c r="P117" s="217">
        <v>11088</v>
      </c>
      <c r="Q117" s="217">
        <v>9847</v>
      </c>
      <c r="R117" s="217">
        <v>5015</v>
      </c>
      <c r="S117" s="217">
        <v>120</v>
      </c>
      <c r="T117" s="216">
        <v>0.59330000000000005</v>
      </c>
    </row>
    <row r="118" spans="1:20" ht="15.75" thickBot="1" x14ac:dyDescent="0.3">
      <c r="A118" s="242">
        <v>2014</v>
      </c>
      <c r="B118" s="251" t="s">
        <v>75</v>
      </c>
      <c r="C118" s="217">
        <v>113392</v>
      </c>
      <c r="D118" s="217">
        <v>107230</v>
      </c>
      <c r="E118" s="217">
        <v>6162</v>
      </c>
      <c r="F118" s="217">
        <v>190</v>
      </c>
      <c r="G118" s="217">
        <v>37044</v>
      </c>
      <c r="H118" s="217">
        <v>2105</v>
      </c>
      <c r="I118" s="217">
        <v>5212</v>
      </c>
      <c r="J118" s="217">
        <v>69996</v>
      </c>
      <c r="K118" s="217">
        <v>9164</v>
      </c>
      <c r="L118" s="217">
        <v>8829</v>
      </c>
      <c r="M118" s="217">
        <v>9252</v>
      </c>
      <c r="N118" s="217">
        <v>9405</v>
      </c>
      <c r="O118" s="217">
        <v>10032</v>
      </c>
      <c r="P118" s="217">
        <v>9860</v>
      </c>
      <c r="Q118" s="217">
        <v>8885</v>
      </c>
      <c r="R118" s="217">
        <v>4473</v>
      </c>
      <c r="S118" s="217">
        <v>96</v>
      </c>
      <c r="T118" s="216">
        <v>0.65280000000000005</v>
      </c>
    </row>
    <row r="119" spans="1:20" ht="15.75" thickBot="1" x14ac:dyDescent="0.3">
      <c r="A119" s="242">
        <v>2015</v>
      </c>
      <c r="B119" s="251" t="s">
        <v>75</v>
      </c>
      <c r="C119" s="217">
        <v>117238</v>
      </c>
      <c r="D119" s="217">
        <v>112034</v>
      </c>
      <c r="E119" s="217">
        <v>5204</v>
      </c>
      <c r="F119" s="217">
        <v>232</v>
      </c>
      <c r="G119" s="217">
        <v>30244</v>
      </c>
      <c r="H119" s="217">
        <v>1859</v>
      </c>
      <c r="I119" s="217">
        <v>4812</v>
      </c>
      <c r="J119" s="217">
        <v>81558</v>
      </c>
      <c r="K119" s="217">
        <v>8946</v>
      </c>
      <c r="L119" s="217">
        <v>9027</v>
      </c>
      <c r="M119" s="217">
        <v>9880</v>
      </c>
      <c r="N119" s="217">
        <v>11034</v>
      </c>
      <c r="O119" s="217">
        <v>11810</v>
      </c>
      <c r="P119" s="217">
        <v>12562</v>
      </c>
      <c r="Q119" s="217">
        <v>12180</v>
      </c>
      <c r="R119" s="217">
        <v>6041</v>
      </c>
      <c r="S119" s="217">
        <v>78</v>
      </c>
      <c r="T119" s="216">
        <v>0.72799999999999998</v>
      </c>
    </row>
    <row r="120" spans="1:20" ht="15.75" thickBot="1" x14ac:dyDescent="0.3">
      <c r="A120" s="242">
        <v>2016</v>
      </c>
      <c r="B120" s="251" t="s">
        <v>75</v>
      </c>
      <c r="C120" s="217">
        <v>96017</v>
      </c>
      <c r="D120" s="217">
        <v>91340</v>
      </c>
      <c r="E120" s="217">
        <v>4677</v>
      </c>
      <c r="F120" s="217">
        <v>122</v>
      </c>
      <c r="G120" s="217">
        <v>24251</v>
      </c>
      <c r="H120" s="217">
        <v>1440</v>
      </c>
      <c r="I120" s="217">
        <v>4110</v>
      </c>
      <c r="J120" s="217">
        <v>66967</v>
      </c>
      <c r="K120" s="217">
        <v>7059</v>
      </c>
      <c r="L120" s="217">
        <v>7207</v>
      </c>
      <c r="M120" s="217">
        <v>7729</v>
      </c>
      <c r="N120" s="217">
        <v>8595</v>
      </c>
      <c r="O120" s="217">
        <v>9703</v>
      </c>
      <c r="P120" s="217">
        <v>10240</v>
      </c>
      <c r="Q120" s="217">
        <v>10604</v>
      </c>
      <c r="R120" s="217">
        <v>5755</v>
      </c>
      <c r="S120" s="217">
        <v>75</v>
      </c>
      <c r="T120" s="216">
        <v>0.73319999999999996</v>
      </c>
    </row>
    <row r="121" spans="1:20" ht="15.75" thickBot="1" x14ac:dyDescent="0.3">
      <c r="A121" s="242">
        <v>2017</v>
      </c>
      <c r="B121" s="251" t="s">
        <v>75</v>
      </c>
      <c r="C121" s="217">
        <v>94945</v>
      </c>
      <c r="D121" s="217">
        <v>90886</v>
      </c>
      <c r="E121" s="217">
        <v>4059</v>
      </c>
      <c r="F121" s="217">
        <v>119</v>
      </c>
      <c r="G121" s="217">
        <v>20490</v>
      </c>
      <c r="H121" s="217">
        <v>1119</v>
      </c>
      <c r="I121" s="217">
        <v>3237</v>
      </c>
      <c r="J121" s="217">
        <v>70277</v>
      </c>
      <c r="K121" s="217">
        <v>6633</v>
      </c>
      <c r="L121" s="217">
        <v>6508</v>
      </c>
      <c r="M121" s="217">
        <v>7617</v>
      </c>
      <c r="N121" s="217">
        <v>8861</v>
      </c>
      <c r="O121" s="217">
        <v>10522</v>
      </c>
      <c r="P121" s="217">
        <v>11356</v>
      </c>
      <c r="Q121" s="217">
        <v>11894</v>
      </c>
      <c r="R121" s="217">
        <v>6768</v>
      </c>
      <c r="S121" s="217">
        <v>118</v>
      </c>
      <c r="T121" s="216">
        <v>0.7732</v>
      </c>
    </row>
    <row r="122" spans="1:20" ht="15.75" thickBot="1" x14ac:dyDescent="0.3">
      <c r="A122" s="242">
        <v>2018</v>
      </c>
      <c r="B122" s="251" t="s">
        <v>75</v>
      </c>
      <c r="C122" s="217">
        <v>93909</v>
      </c>
      <c r="D122" s="217">
        <v>86396</v>
      </c>
      <c r="E122" s="217">
        <v>7513</v>
      </c>
      <c r="F122" s="217">
        <v>76</v>
      </c>
      <c r="G122" s="217">
        <v>21891</v>
      </c>
      <c r="H122" s="217">
        <v>1160</v>
      </c>
      <c r="I122" s="217">
        <v>2918</v>
      </c>
      <c r="J122" s="217">
        <v>64429</v>
      </c>
      <c r="K122" s="217">
        <v>6091</v>
      </c>
      <c r="L122" s="217">
        <v>6539</v>
      </c>
      <c r="M122" s="217">
        <v>7491</v>
      </c>
      <c r="N122" s="217">
        <v>8394</v>
      </c>
      <c r="O122" s="217">
        <v>9574</v>
      </c>
      <c r="P122" s="217">
        <v>10104</v>
      </c>
      <c r="Q122" s="217">
        <v>10478</v>
      </c>
      <c r="R122" s="217">
        <v>5644</v>
      </c>
      <c r="S122" s="217">
        <v>114</v>
      </c>
      <c r="T122" s="216">
        <v>0.74570000000000003</v>
      </c>
    </row>
    <row r="123" spans="1:20" ht="15.75" thickBot="1" x14ac:dyDescent="0.3">
      <c r="A123" s="242">
        <v>2019</v>
      </c>
      <c r="B123" s="251" t="s">
        <v>75</v>
      </c>
      <c r="C123" s="217">
        <v>92716</v>
      </c>
      <c r="D123" s="217">
        <v>88854</v>
      </c>
      <c r="E123" s="217">
        <v>3862</v>
      </c>
      <c r="F123" s="217">
        <v>46</v>
      </c>
      <c r="G123" s="217">
        <v>22879</v>
      </c>
      <c r="H123" s="217">
        <v>1407</v>
      </c>
      <c r="I123" s="217">
        <v>3390</v>
      </c>
      <c r="J123" s="217">
        <v>65929</v>
      </c>
      <c r="K123" s="217">
        <v>6980</v>
      </c>
      <c r="L123" s="217">
        <v>6435</v>
      </c>
      <c r="M123" s="217">
        <v>7324</v>
      </c>
      <c r="N123" s="217">
        <v>7918</v>
      </c>
      <c r="O123" s="217">
        <v>9177</v>
      </c>
      <c r="P123" s="217">
        <v>10156</v>
      </c>
      <c r="Q123" s="217">
        <v>11008</v>
      </c>
      <c r="R123" s="217">
        <v>6725</v>
      </c>
      <c r="S123" s="217">
        <v>206</v>
      </c>
      <c r="T123" s="216">
        <v>0.74199999999999999</v>
      </c>
    </row>
    <row r="124" spans="1:20" ht="15.75" thickBot="1" x14ac:dyDescent="0.3">
      <c r="A124" s="242">
        <v>2010</v>
      </c>
      <c r="B124" s="251" t="s">
        <v>76</v>
      </c>
      <c r="C124" s="217">
        <v>32953</v>
      </c>
      <c r="D124" s="217">
        <v>31447</v>
      </c>
      <c r="E124" s="217">
        <v>1506</v>
      </c>
      <c r="F124" s="217">
        <v>42</v>
      </c>
      <c r="G124" s="217">
        <v>12064</v>
      </c>
      <c r="H124" s="217">
        <v>737</v>
      </c>
      <c r="I124" s="217">
        <v>2504</v>
      </c>
      <c r="J124" s="217">
        <v>19341</v>
      </c>
      <c r="K124" s="217">
        <v>3619</v>
      </c>
      <c r="L124" s="217">
        <v>3727</v>
      </c>
      <c r="M124" s="217">
        <v>3564</v>
      </c>
      <c r="N124" s="217">
        <v>3093</v>
      </c>
      <c r="O124" s="217">
        <v>2418</v>
      </c>
      <c r="P124" s="217">
        <v>1667</v>
      </c>
      <c r="Q124" s="217">
        <v>990</v>
      </c>
      <c r="R124" s="217">
        <v>262</v>
      </c>
      <c r="S124" s="217">
        <v>1</v>
      </c>
      <c r="T124" s="216">
        <v>0.61499999999999999</v>
      </c>
    </row>
    <row r="125" spans="1:20" ht="15.75" thickBot="1" x14ac:dyDescent="0.3">
      <c r="A125" s="242">
        <v>2011</v>
      </c>
      <c r="B125" s="251" t="s">
        <v>76</v>
      </c>
      <c r="C125" s="217">
        <v>34982</v>
      </c>
      <c r="D125" s="217">
        <v>33008</v>
      </c>
      <c r="E125" s="217">
        <v>1974</v>
      </c>
      <c r="F125" s="217">
        <v>239</v>
      </c>
      <c r="G125" s="217">
        <v>21589</v>
      </c>
      <c r="H125" s="217">
        <v>799</v>
      </c>
      <c r="I125" s="217">
        <v>2448</v>
      </c>
      <c r="J125" s="217">
        <v>11180</v>
      </c>
      <c r="K125" s="217">
        <v>2772</v>
      </c>
      <c r="L125" s="217">
        <v>2240</v>
      </c>
      <c r="M125" s="217">
        <v>1887</v>
      </c>
      <c r="N125" s="217">
        <v>1580</v>
      </c>
      <c r="O125" s="217">
        <v>1231</v>
      </c>
      <c r="P125" s="217">
        <v>857</v>
      </c>
      <c r="Q125" s="217">
        <v>459</v>
      </c>
      <c r="R125" s="217">
        <v>152</v>
      </c>
      <c r="S125" s="217">
        <v>2</v>
      </c>
      <c r="T125" s="216">
        <v>0.3387</v>
      </c>
    </row>
    <row r="126" spans="1:20" ht="15.75" thickBot="1" x14ac:dyDescent="0.3">
      <c r="A126" s="242">
        <v>2012</v>
      </c>
      <c r="B126" s="251" t="s">
        <v>76</v>
      </c>
      <c r="C126" s="217">
        <v>32036</v>
      </c>
      <c r="D126" s="217">
        <v>29235</v>
      </c>
      <c r="E126" s="217">
        <v>2801</v>
      </c>
      <c r="F126" s="217">
        <v>67</v>
      </c>
      <c r="G126" s="217">
        <v>19993</v>
      </c>
      <c r="H126" s="217">
        <v>519</v>
      </c>
      <c r="I126" s="217">
        <v>1717</v>
      </c>
      <c r="J126" s="217">
        <v>9175</v>
      </c>
      <c r="K126" s="217">
        <v>2065</v>
      </c>
      <c r="L126" s="217">
        <v>1700</v>
      </c>
      <c r="M126" s="217">
        <v>1526</v>
      </c>
      <c r="N126" s="217">
        <v>1293</v>
      </c>
      <c r="O126" s="217">
        <v>1068</v>
      </c>
      <c r="P126" s="217">
        <v>831</v>
      </c>
      <c r="Q126" s="217">
        <v>525</v>
      </c>
      <c r="R126" s="217">
        <v>165</v>
      </c>
      <c r="S126" s="217">
        <v>2</v>
      </c>
      <c r="T126" s="216">
        <v>0.31380000000000002</v>
      </c>
    </row>
    <row r="127" spans="1:20" ht="15.75" thickBot="1" x14ac:dyDescent="0.3">
      <c r="A127" s="242">
        <v>2013</v>
      </c>
      <c r="B127" s="251" t="s">
        <v>76</v>
      </c>
      <c r="C127" s="217">
        <v>34953</v>
      </c>
      <c r="D127" s="217">
        <v>31368</v>
      </c>
      <c r="E127" s="217">
        <v>3585</v>
      </c>
      <c r="F127" s="217">
        <v>55</v>
      </c>
      <c r="G127" s="217">
        <v>17772</v>
      </c>
      <c r="H127" s="217">
        <v>728</v>
      </c>
      <c r="I127" s="217">
        <v>2328</v>
      </c>
      <c r="J127" s="217">
        <v>13541</v>
      </c>
      <c r="K127" s="217">
        <v>2874</v>
      </c>
      <c r="L127" s="217">
        <v>2462</v>
      </c>
      <c r="M127" s="217">
        <v>2158</v>
      </c>
      <c r="N127" s="217">
        <v>1766</v>
      </c>
      <c r="O127" s="217">
        <v>1595</v>
      </c>
      <c r="P127" s="217">
        <v>1278</v>
      </c>
      <c r="Q127" s="217">
        <v>1020</v>
      </c>
      <c r="R127" s="217">
        <v>382</v>
      </c>
      <c r="S127" s="217">
        <v>6</v>
      </c>
      <c r="T127" s="216">
        <v>0.43169999999999997</v>
      </c>
    </row>
    <row r="128" spans="1:20" ht="15.75" thickBot="1" x14ac:dyDescent="0.3">
      <c r="A128" s="242">
        <v>2014</v>
      </c>
      <c r="B128" s="251" t="s">
        <v>76</v>
      </c>
      <c r="C128" s="217">
        <v>48290</v>
      </c>
      <c r="D128" s="217">
        <v>44084</v>
      </c>
      <c r="E128" s="217">
        <v>4206</v>
      </c>
      <c r="F128" s="217">
        <v>85</v>
      </c>
      <c r="G128" s="217">
        <v>22224</v>
      </c>
      <c r="H128" s="217">
        <v>1069</v>
      </c>
      <c r="I128" s="217">
        <v>2514</v>
      </c>
      <c r="J128" s="217">
        <v>21775</v>
      </c>
      <c r="K128" s="217">
        <v>3972</v>
      </c>
      <c r="L128" s="217">
        <v>3421</v>
      </c>
      <c r="M128" s="217">
        <v>3350</v>
      </c>
      <c r="N128" s="217">
        <v>3169</v>
      </c>
      <c r="O128" s="217">
        <v>2964</v>
      </c>
      <c r="P128" s="217">
        <v>2492</v>
      </c>
      <c r="Q128" s="217">
        <v>1750</v>
      </c>
      <c r="R128" s="217">
        <v>645</v>
      </c>
      <c r="S128" s="217">
        <v>12</v>
      </c>
      <c r="T128" s="216">
        <v>0.49390000000000001</v>
      </c>
    </row>
    <row r="129" spans="1:20" ht="15.75" thickBot="1" x14ac:dyDescent="0.3">
      <c r="A129" s="242">
        <v>2015</v>
      </c>
      <c r="B129" s="251" t="s">
        <v>76</v>
      </c>
      <c r="C129" s="217">
        <v>51701</v>
      </c>
      <c r="D129" s="217">
        <v>47683</v>
      </c>
      <c r="E129" s="217">
        <v>4018</v>
      </c>
      <c r="F129" s="217">
        <v>287</v>
      </c>
      <c r="G129" s="217">
        <v>20604</v>
      </c>
      <c r="H129" s="217">
        <v>997</v>
      </c>
      <c r="I129" s="217">
        <v>2314</v>
      </c>
      <c r="J129" s="217">
        <v>26792</v>
      </c>
      <c r="K129" s="217">
        <v>4148</v>
      </c>
      <c r="L129" s="217">
        <v>3941</v>
      </c>
      <c r="M129" s="217">
        <v>4046</v>
      </c>
      <c r="N129" s="217">
        <v>3788</v>
      </c>
      <c r="O129" s="217">
        <v>3704</v>
      </c>
      <c r="P129" s="217">
        <v>3448</v>
      </c>
      <c r="Q129" s="217">
        <v>2715</v>
      </c>
      <c r="R129" s="217">
        <v>999</v>
      </c>
      <c r="S129" s="217">
        <v>3</v>
      </c>
      <c r="T129" s="216">
        <v>0.56189999999999996</v>
      </c>
    </row>
    <row r="130" spans="1:20" ht="15.75" thickBot="1" x14ac:dyDescent="0.3">
      <c r="A130" s="242">
        <v>2016</v>
      </c>
      <c r="B130" s="251" t="s">
        <v>76</v>
      </c>
      <c r="C130" s="217">
        <v>41321</v>
      </c>
      <c r="D130" s="217">
        <v>38055</v>
      </c>
      <c r="E130" s="217">
        <v>3266</v>
      </c>
      <c r="F130" s="217">
        <v>69</v>
      </c>
      <c r="G130" s="217">
        <v>16786</v>
      </c>
      <c r="H130" s="217">
        <v>830</v>
      </c>
      <c r="I130" s="217">
        <v>2045</v>
      </c>
      <c r="J130" s="217">
        <v>21200</v>
      </c>
      <c r="K130" s="217">
        <v>3429</v>
      </c>
      <c r="L130" s="217">
        <v>3257</v>
      </c>
      <c r="M130" s="217">
        <v>3180</v>
      </c>
      <c r="N130" s="217">
        <v>3043</v>
      </c>
      <c r="O130" s="217">
        <v>2828</v>
      </c>
      <c r="P130" s="217">
        <v>2554</v>
      </c>
      <c r="Q130" s="217">
        <v>2131</v>
      </c>
      <c r="R130" s="217">
        <v>775</v>
      </c>
      <c r="S130" s="217">
        <v>3</v>
      </c>
      <c r="T130" s="216">
        <v>0.55710000000000004</v>
      </c>
    </row>
    <row r="131" spans="1:20" ht="15.75" thickBot="1" x14ac:dyDescent="0.3">
      <c r="A131" s="242">
        <v>2017</v>
      </c>
      <c r="B131" s="251" t="s">
        <v>76</v>
      </c>
      <c r="C131" s="217">
        <v>40568</v>
      </c>
      <c r="D131" s="217">
        <v>37624</v>
      </c>
      <c r="E131" s="217">
        <v>2944</v>
      </c>
      <c r="F131" s="217">
        <v>58</v>
      </c>
      <c r="G131" s="217">
        <v>14201</v>
      </c>
      <c r="H131" s="217">
        <v>640</v>
      </c>
      <c r="I131" s="217">
        <v>1759</v>
      </c>
      <c r="J131" s="217">
        <v>23365</v>
      </c>
      <c r="K131" s="217">
        <v>3390</v>
      </c>
      <c r="L131" s="217">
        <v>3173</v>
      </c>
      <c r="M131" s="217">
        <v>3298</v>
      </c>
      <c r="N131" s="217">
        <v>3420</v>
      </c>
      <c r="O131" s="217">
        <v>3366</v>
      </c>
      <c r="P131" s="217">
        <v>3165</v>
      </c>
      <c r="Q131" s="217">
        <v>2555</v>
      </c>
      <c r="R131" s="217">
        <v>990</v>
      </c>
      <c r="S131" s="217">
        <v>8</v>
      </c>
      <c r="T131" s="216">
        <v>0.621</v>
      </c>
    </row>
    <row r="132" spans="1:20" ht="15.75" thickBot="1" x14ac:dyDescent="0.3">
      <c r="A132" s="242">
        <v>2018</v>
      </c>
      <c r="B132" s="251" t="s">
        <v>76</v>
      </c>
      <c r="C132" s="217">
        <v>42957</v>
      </c>
      <c r="D132" s="217">
        <v>37224</v>
      </c>
      <c r="E132" s="217">
        <v>5733</v>
      </c>
      <c r="F132" s="217">
        <v>41</v>
      </c>
      <c r="G132" s="217">
        <v>15449</v>
      </c>
      <c r="H132" s="217">
        <v>593</v>
      </c>
      <c r="I132" s="217">
        <v>1618</v>
      </c>
      <c r="J132" s="217">
        <v>21734</v>
      </c>
      <c r="K132" s="217">
        <v>3048</v>
      </c>
      <c r="L132" s="217">
        <v>2995</v>
      </c>
      <c r="M132" s="217">
        <v>3275</v>
      </c>
      <c r="N132" s="217">
        <v>3127</v>
      </c>
      <c r="O132" s="217">
        <v>3208</v>
      </c>
      <c r="P132" s="217">
        <v>2712</v>
      </c>
      <c r="Q132" s="217">
        <v>2397</v>
      </c>
      <c r="R132" s="217">
        <v>954</v>
      </c>
      <c r="S132" s="217">
        <v>18</v>
      </c>
      <c r="T132" s="216">
        <v>0.58389999999999997</v>
      </c>
    </row>
    <row r="133" spans="1:20" ht="15.75" thickBot="1" x14ac:dyDescent="0.3">
      <c r="A133" s="242">
        <v>2019</v>
      </c>
      <c r="B133" s="251" t="s">
        <v>76</v>
      </c>
      <c r="C133" s="217">
        <v>43375</v>
      </c>
      <c r="D133" s="217">
        <v>40313</v>
      </c>
      <c r="E133" s="217">
        <v>3062</v>
      </c>
      <c r="F133" s="217">
        <v>38</v>
      </c>
      <c r="G133" s="217">
        <v>16988</v>
      </c>
      <c r="H133" s="217">
        <v>782</v>
      </c>
      <c r="I133" s="217">
        <v>1872</v>
      </c>
      <c r="J133" s="217">
        <v>23287</v>
      </c>
      <c r="K133" s="217">
        <v>3597</v>
      </c>
      <c r="L133" s="217">
        <v>3148</v>
      </c>
      <c r="M133" s="217">
        <v>3314</v>
      </c>
      <c r="N133" s="217">
        <v>3062</v>
      </c>
      <c r="O133" s="217">
        <v>3204</v>
      </c>
      <c r="P133" s="217">
        <v>3033</v>
      </c>
      <c r="Q133" s="217">
        <v>2687</v>
      </c>
      <c r="R133" s="217">
        <v>1224</v>
      </c>
      <c r="S133" s="217">
        <v>18</v>
      </c>
      <c r="T133" s="216">
        <v>0.57769999999999999</v>
      </c>
    </row>
    <row r="137" spans="1:20" ht="15.75" thickBot="1" x14ac:dyDescent="0.3"/>
    <row r="138" spans="1:20" ht="45.75" thickBot="1" x14ac:dyDescent="0.3">
      <c r="A138" s="205" t="s">
        <v>301</v>
      </c>
      <c r="B138" s="205" t="s">
        <v>673</v>
      </c>
      <c r="C138" s="205" t="s">
        <v>674</v>
      </c>
      <c r="D138" s="205" t="s">
        <v>675</v>
      </c>
    </row>
    <row r="139" spans="1:20" ht="15.75" thickBot="1" x14ac:dyDescent="0.3">
      <c r="A139" s="205">
        <v>2010</v>
      </c>
      <c r="B139" s="252">
        <f>SUM(C124/(C124+C114))</f>
        <v>0.15685257200519781</v>
      </c>
      <c r="C139" s="223">
        <v>0.61499999999999999</v>
      </c>
      <c r="D139" s="253">
        <v>9.230000000000004</v>
      </c>
    </row>
    <row r="140" spans="1:20" ht="15.75" thickBot="1" x14ac:dyDescent="0.3">
      <c r="A140" s="207">
        <v>2011</v>
      </c>
      <c r="B140" s="252">
        <f t="shared" ref="B140:B148" si="9">SUM(C125/(C125+C115))</f>
        <v>0.16441768540582713</v>
      </c>
      <c r="C140" s="223">
        <v>0.3387</v>
      </c>
      <c r="D140" s="253">
        <v>14.140000000000002</v>
      </c>
    </row>
    <row r="141" spans="1:20" ht="15.75" thickBot="1" x14ac:dyDescent="0.3">
      <c r="A141" s="207">
        <v>2012</v>
      </c>
      <c r="B141" s="252">
        <f t="shared" si="9"/>
        <v>0.16003037160255162</v>
      </c>
      <c r="C141" s="223">
        <v>0.31380000000000002</v>
      </c>
      <c r="D141" s="253">
        <v>15.449999999999998</v>
      </c>
    </row>
    <row r="142" spans="1:20" ht="15.75" thickBot="1" x14ac:dyDescent="0.3">
      <c r="A142" s="207">
        <v>2013</v>
      </c>
      <c r="B142" s="252">
        <f t="shared" si="9"/>
        <v>0.18509124029612056</v>
      </c>
      <c r="C142" s="223">
        <v>0.43169999999999997</v>
      </c>
      <c r="D142" s="253">
        <v>16.160000000000007</v>
      </c>
    </row>
    <row r="143" spans="1:20" ht="15.75" thickBot="1" x14ac:dyDescent="0.3">
      <c r="A143" s="207">
        <v>2014</v>
      </c>
      <c r="B143" s="252">
        <f t="shared" si="9"/>
        <v>0.29867270320753081</v>
      </c>
      <c r="C143" s="223">
        <v>0.49390000000000001</v>
      </c>
      <c r="D143" s="253">
        <v>15.890000000000004</v>
      </c>
    </row>
    <row r="144" spans="1:20" ht="15.75" thickBot="1" x14ac:dyDescent="0.3">
      <c r="A144" s="207">
        <v>2015</v>
      </c>
      <c r="B144" s="252">
        <f t="shared" si="9"/>
        <v>0.30603353873291544</v>
      </c>
      <c r="C144" s="223">
        <v>0.56189999999999996</v>
      </c>
      <c r="D144" s="253">
        <v>16.610000000000003</v>
      </c>
    </row>
    <row r="145" spans="1:20" ht="15.75" thickBot="1" x14ac:dyDescent="0.3">
      <c r="A145" s="207">
        <v>2016</v>
      </c>
      <c r="B145" s="252">
        <f t="shared" si="9"/>
        <v>0.30087084419461474</v>
      </c>
      <c r="C145" s="223">
        <v>0.55710000000000004</v>
      </c>
      <c r="D145" s="253">
        <v>17.609999999999992</v>
      </c>
    </row>
    <row r="146" spans="1:20" ht="15.75" thickBot="1" x14ac:dyDescent="0.3">
      <c r="A146" s="207">
        <v>2017</v>
      </c>
      <c r="B146" s="252">
        <f t="shared" si="9"/>
        <v>0.2993661124762938</v>
      </c>
      <c r="C146" s="223">
        <v>0.621</v>
      </c>
      <c r="D146" s="253">
        <v>15.22</v>
      </c>
    </row>
    <row r="147" spans="1:20" ht="15.75" thickBot="1" x14ac:dyDescent="0.3">
      <c r="A147" s="207">
        <v>2018</v>
      </c>
      <c r="B147" s="252">
        <f t="shared" si="9"/>
        <v>0.31386173337424927</v>
      </c>
      <c r="C147" s="223">
        <v>0.58389999999999997</v>
      </c>
      <c r="D147" s="253">
        <v>16.180000000000007</v>
      </c>
    </row>
    <row r="148" spans="1:20" ht="15.75" thickBot="1" x14ac:dyDescent="0.3">
      <c r="A148" s="207">
        <v>2019</v>
      </c>
      <c r="B148" s="252">
        <f t="shared" si="9"/>
        <v>0.31872056197691251</v>
      </c>
      <c r="C148" s="223">
        <v>0.57769999999999999</v>
      </c>
      <c r="D148" s="253">
        <v>16.43</v>
      </c>
    </row>
    <row r="154" spans="1:20" ht="15.75" thickBot="1" x14ac:dyDescent="0.3">
      <c r="A154" s="329" t="s">
        <v>676</v>
      </c>
      <c r="B154" s="330"/>
      <c r="C154" s="330"/>
      <c r="D154" s="330"/>
      <c r="E154" s="330"/>
      <c r="F154" s="330"/>
      <c r="G154" s="330"/>
      <c r="H154" s="330"/>
      <c r="I154" s="330"/>
      <c r="J154" s="330"/>
      <c r="K154" s="330"/>
      <c r="L154" s="330"/>
      <c r="M154" s="330"/>
      <c r="N154" s="330"/>
      <c r="O154" s="330"/>
      <c r="P154" s="330"/>
      <c r="Q154" s="330"/>
      <c r="R154" s="330"/>
      <c r="S154" s="330"/>
      <c r="T154" s="330"/>
    </row>
    <row r="155" spans="1:20" ht="45.75" thickBot="1" x14ac:dyDescent="0.3">
      <c r="A155" s="244" t="s">
        <v>301</v>
      </c>
      <c r="B155" s="205" t="s">
        <v>155</v>
      </c>
      <c r="C155" s="205" t="s">
        <v>593</v>
      </c>
      <c r="D155" s="205" t="s">
        <v>595</v>
      </c>
      <c r="E155" s="205" t="s">
        <v>640</v>
      </c>
      <c r="F155" s="205" t="s">
        <v>641</v>
      </c>
      <c r="G155" s="245" t="s">
        <v>642</v>
      </c>
      <c r="H155" s="245" t="s">
        <v>643</v>
      </c>
      <c r="I155" s="205" t="s">
        <v>644</v>
      </c>
      <c r="J155" s="246" t="s">
        <v>645</v>
      </c>
      <c r="K155" s="245" t="s">
        <v>646</v>
      </c>
      <c r="L155" s="245" t="s">
        <v>647</v>
      </c>
      <c r="M155" s="205" t="s">
        <v>648</v>
      </c>
      <c r="N155" s="206" t="s">
        <v>649</v>
      </c>
      <c r="O155" s="206" t="s">
        <v>650</v>
      </c>
      <c r="P155" s="206" t="s">
        <v>651</v>
      </c>
      <c r="Q155" s="206" t="s">
        <v>652</v>
      </c>
      <c r="R155" s="206" t="s">
        <v>653</v>
      </c>
      <c r="S155" s="206" t="s">
        <v>601</v>
      </c>
      <c r="T155" s="206" t="s">
        <v>591</v>
      </c>
    </row>
    <row r="156" spans="1:20" ht="15.75" thickBot="1" x14ac:dyDescent="0.3">
      <c r="A156" s="215">
        <v>2007</v>
      </c>
      <c r="B156" s="217" t="s">
        <v>677</v>
      </c>
      <c r="C156" s="217">
        <v>187482</v>
      </c>
      <c r="D156" s="217">
        <v>183678</v>
      </c>
      <c r="E156" s="217">
        <v>3779</v>
      </c>
      <c r="F156" s="217">
        <v>186</v>
      </c>
      <c r="G156" s="217">
        <v>30773</v>
      </c>
      <c r="H156" s="217">
        <v>74</v>
      </c>
      <c r="I156" s="217">
        <v>1288</v>
      </c>
      <c r="J156" s="217">
        <v>152719</v>
      </c>
      <c r="K156" s="217">
        <v>6045</v>
      </c>
      <c r="L156" s="217">
        <v>11652</v>
      </c>
      <c r="M156" s="217">
        <v>17809</v>
      </c>
      <c r="N156" s="217">
        <v>22440</v>
      </c>
      <c r="O156" s="217">
        <v>25574</v>
      </c>
      <c r="P156" s="217">
        <v>27103</v>
      </c>
      <c r="Q156" s="217">
        <v>27529</v>
      </c>
      <c r="R156" s="217">
        <v>14516</v>
      </c>
      <c r="S156" s="217">
        <v>51</v>
      </c>
      <c r="T156" s="216">
        <v>0.83140000000000003</v>
      </c>
    </row>
    <row r="157" spans="1:20" ht="15.75" thickBot="1" x14ac:dyDescent="0.3">
      <c r="A157" s="215">
        <v>2008</v>
      </c>
      <c r="B157" s="217" t="s">
        <v>677</v>
      </c>
      <c r="C157" s="217">
        <v>212212</v>
      </c>
      <c r="D157" s="217">
        <v>207797</v>
      </c>
      <c r="E157" s="217">
        <v>4414</v>
      </c>
      <c r="F157" s="217">
        <v>249</v>
      </c>
      <c r="G157" s="217">
        <v>42905</v>
      </c>
      <c r="H157" s="217">
        <v>69</v>
      </c>
      <c r="I157" s="217">
        <v>983</v>
      </c>
      <c r="J157" s="217">
        <v>164643</v>
      </c>
      <c r="K157" s="217">
        <v>4882</v>
      </c>
      <c r="L157" s="217">
        <v>9957</v>
      </c>
      <c r="M157" s="217">
        <v>17141</v>
      </c>
      <c r="N157" s="217">
        <v>23589</v>
      </c>
      <c r="O157" s="217">
        <v>28702</v>
      </c>
      <c r="P157" s="217">
        <v>31547</v>
      </c>
      <c r="Q157" s="217">
        <v>31791</v>
      </c>
      <c r="R157" s="217">
        <v>16943</v>
      </c>
      <c r="S157" s="217">
        <v>91</v>
      </c>
      <c r="T157" s="216">
        <v>0.7923</v>
      </c>
    </row>
    <row r="158" spans="1:20" ht="15.75" thickBot="1" x14ac:dyDescent="0.3">
      <c r="A158" s="215">
        <v>2009</v>
      </c>
      <c r="B158" s="217" t="s">
        <v>677</v>
      </c>
      <c r="C158" s="217">
        <v>200428</v>
      </c>
      <c r="D158" s="217">
        <v>196219</v>
      </c>
      <c r="E158" s="217">
        <v>4209</v>
      </c>
      <c r="F158" s="217">
        <v>284</v>
      </c>
      <c r="G158" s="217">
        <v>35426</v>
      </c>
      <c r="H158" s="217">
        <v>56</v>
      </c>
      <c r="I158" s="217">
        <v>930</v>
      </c>
      <c r="J158" s="217">
        <v>160509</v>
      </c>
      <c r="K158" s="217">
        <v>4751</v>
      </c>
      <c r="L158" s="217">
        <v>10211</v>
      </c>
      <c r="M158" s="217">
        <v>17980</v>
      </c>
      <c r="N158" s="217">
        <v>23709</v>
      </c>
      <c r="O158" s="217">
        <v>26848</v>
      </c>
      <c r="P158" s="217">
        <v>29039</v>
      </c>
      <c r="Q158" s="217">
        <v>29853</v>
      </c>
      <c r="R158" s="217">
        <v>17993</v>
      </c>
      <c r="S158" s="217">
        <v>125</v>
      </c>
      <c r="T158" s="216">
        <v>0.81799999999999995</v>
      </c>
    </row>
    <row r="159" spans="1:20" ht="15.75" thickBot="1" x14ac:dyDescent="0.3">
      <c r="A159" s="215">
        <v>2010</v>
      </c>
      <c r="B159" s="217" t="s">
        <v>677</v>
      </c>
      <c r="C159" s="217">
        <v>196107</v>
      </c>
      <c r="D159" s="217">
        <v>189476</v>
      </c>
      <c r="E159" s="217">
        <v>6631</v>
      </c>
      <c r="F159" s="217">
        <v>231</v>
      </c>
      <c r="G159" s="217">
        <v>56413</v>
      </c>
      <c r="H159" s="217">
        <v>3205</v>
      </c>
      <c r="I159" s="217">
        <v>10541</v>
      </c>
      <c r="J159" s="217">
        <v>132832</v>
      </c>
      <c r="K159" s="217">
        <v>17110</v>
      </c>
      <c r="L159" s="217">
        <v>18073</v>
      </c>
      <c r="M159" s="217">
        <v>19660</v>
      </c>
      <c r="N159" s="217">
        <v>19803</v>
      </c>
      <c r="O159" s="217">
        <v>19314</v>
      </c>
      <c r="P159" s="217">
        <v>17852</v>
      </c>
      <c r="Q159" s="217">
        <v>14367</v>
      </c>
      <c r="R159" s="217">
        <v>6515</v>
      </c>
      <c r="S159" s="217">
        <v>138</v>
      </c>
      <c r="T159" s="216">
        <v>0.70099999999999996</v>
      </c>
    </row>
    <row r="160" spans="1:20" ht="15.75" thickBot="1" x14ac:dyDescent="0.3">
      <c r="A160" s="215">
        <v>2011</v>
      </c>
      <c r="B160" s="217" t="s">
        <v>677</v>
      </c>
      <c r="C160" s="217">
        <v>197841</v>
      </c>
      <c r="D160" s="217">
        <v>190378</v>
      </c>
      <c r="E160" s="217">
        <v>7463</v>
      </c>
      <c r="F160" s="217">
        <v>758</v>
      </c>
      <c r="G160" s="217">
        <v>100269</v>
      </c>
      <c r="H160" s="217">
        <v>3747</v>
      </c>
      <c r="I160" s="217">
        <v>11353</v>
      </c>
      <c r="J160" s="217">
        <v>89351</v>
      </c>
      <c r="K160" s="217">
        <v>14311</v>
      </c>
      <c r="L160" s="217">
        <v>13546</v>
      </c>
      <c r="M160" s="217">
        <v>13974</v>
      </c>
      <c r="N160" s="217">
        <v>13192</v>
      </c>
      <c r="O160" s="217">
        <v>12492</v>
      </c>
      <c r="P160" s="217">
        <v>10745</v>
      </c>
      <c r="Q160" s="217">
        <v>7964</v>
      </c>
      <c r="R160" s="217">
        <v>3060</v>
      </c>
      <c r="S160" s="217">
        <v>67</v>
      </c>
      <c r="T160" s="216">
        <v>0.46929999999999999</v>
      </c>
    </row>
    <row r="161" spans="1:20" ht="15.75" thickBot="1" x14ac:dyDescent="0.3">
      <c r="A161" s="215">
        <v>2012</v>
      </c>
      <c r="B161" s="217" t="s">
        <v>677</v>
      </c>
      <c r="C161" s="217">
        <v>186965</v>
      </c>
      <c r="D161" s="217">
        <v>175380</v>
      </c>
      <c r="E161" s="217">
        <v>11585</v>
      </c>
      <c r="F161" s="217">
        <v>348</v>
      </c>
      <c r="G161" s="217">
        <v>94700</v>
      </c>
      <c r="H161" s="217">
        <v>2953</v>
      </c>
      <c r="I161" s="217">
        <v>9731</v>
      </c>
      <c r="J161" s="217">
        <v>80332</v>
      </c>
      <c r="K161" s="217">
        <v>12851</v>
      </c>
      <c r="L161" s="217">
        <v>11806</v>
      </c>
      <c r="M161" s="217">
        <v>11778</v>
      </c>
      <c r="N161" s="217">
        <v>11310</v>
      </c>
      <c r="O161" s="217">
        <v>10950</v>
      </c>
      <c r="P161" s="217">
        <v>9881</v>
      </c>
      <c r="Q161" s="217">
        <v>8176</v>
      </c>
      <c r="R161" s="217">
        <v>3513</v>
      </c>
      <c r="S161" s="217">
        <v>67</v>
      </c>
      <c r="T161" s="216">
        <v>0.45800000000000002</v>
      </c>
    </row>
    <row r="162" spans="1:20" ht="15.75" thickBot="1" x14ac:dyDescent="0.3">
      <c r="A162" s="215">
        <v>2013</v>
      </c>
      <c r="B162" s="217" t="s">
        <v>677</v>
      </c>
      <c r="C162" s="217">
        <v>176236</v>
      </c>
      <c r="D162" s="217">
        <v>164780</v>
      </c>
      <c r="E162" s="217">
        <v>11456</v>
      </c>
      <c r="F162" s="217">
        <v>300</v>
      </c>
      <c r="G162" s="217">
        <v>68940</v>
      </c>
      <c r="H162" s="217">
        <v>3427</v>
      </c>
      <c r="I162" s="217">
        <v>11600</v>
      </c>
      <c r="J162" s="217">
        <v>95540</v>
      </c>
      <c r="K162" s="217">
        <v>14948</v>
      </c>
      <c r="L162" s="217">
        <v>13460</v>
      </c>
      <c r="M162" s="217">
        <v>13162</v>
      </c>
      <c r="N162" s="217">
        <v>12824</v>
      </c>
      <c r="O162" s="217">
        <v>12850</v>
      </c>
      <c r="P162" s="217">
        <v>12112</v>
      </c>
      <c r="Q162" s="217">
        <v>10710</v>
      </c>
      <c r="R162" s="217">
        <v>5348</v>
      </c>
      <c r="S162" s="217">
        <v>126</v>
      </c>
      <c r="T162" s="216">
        <v>0.57979999999999998</v>
      </c>
    </row>
    <row r="163" spans="1:20" ht="15.75" thickBot="1" x14ac:dyDescent="0.3">
      <c r="A163" s="215">
        <v>2014</v>
      </c>
      <c r="B163" s="217" t="s">
        <v>677</v>
      </c>
      <c r="C163" s="217">
        <v>150953</v>
      </c>
      <c r="D163" s="217">
        <v>142273</v>
      </c>
      <c r="E163" s="217">
        <v>8680</v>
      </c>
      <c r="F163" s="217">
        <v>260</v>
      </c>
      <c r="G163" s="217">
        <v>53284</v>
      </c>
      <c r="H163" s="217">
        <v>2959</v>
      </c>
      <c r="I163" s="217">
        <v>7199</v>
      </c>
      <c r="J163" s="217">
        <v>88729</v>
      </c>
      <c r="K163" s="217">
        <v>12376</v>
      </c>
      <c r="L163" s="217">
        <v>11663</v>
      </c>
      <c r="M163" s="217">
        <v>12114</v>
      </c>
      <c r="N163" s="217">
        <v>12141</v>
      </c>
      <c r="O163" s="217">
        <v>12666</v>
      </c>
      <c r="P163" s="217">
        <v>12096</v>
      </c>
      <c r="Q163" s="217">
        <v>10488</v>
      </c>
      <c r="R163" s="217">
        <v>5077</v>
      </c>
      <c r="S163" s="217">
        <v>108</v>
      </c>
      <c r="T163" s="216">
        <v>0.62370000000000003</v>
      </c>
    </row>
    <row r="164" spans="1:20" ht="15.75" thickBot="1" x14ac:dyDescent="0.3">
      <c r="A164" s="215">
        <v>2015</v>
      </c>
      <c r="B164" s="217" t="s">
        <v>677</v>
      </c>
      <c r="C164" s="217">
        <v>158616</v>
      </c>
      <c r="D164" s="217">
        <v>150732</v>
      </c>
      <c r="E164" s="217">
        <v>7884</v>
      </c>
      <c r="F164" s="217">
        <v>458</v>
      </c>
      <c r="G164" s="217">
        <v>45534</v>
      </c>
      <c r="H164" s="217">
        <v>2623</v>
      </c>
      <c r="I164" s="217">
        <v>6664</v>
      </c>
      <c r="J164" s="217">
        <v>104740</v>
      </c>
      <c r="K164" s="217">
        <v>12366</v>
      </c>
      <c r="L164" s="217">
        <v>12304</v>
      </c>
      <c r="M164" s="217">
        <v>13315</v>
      </c>
      <c r="N164" s="217">
        <v>14298</v>
      </c>
      <c r="O164" s="217">
        <v>15088</v>
      </c>
      <c r="P164" s="217">
        <v>15645</v>
      </c>
      <c r="Q164" s="217">
        <v>14680</v>
      </c>
      <c r="R164" s="217">
        <v>6963</v>
      </c>
      <c r="S164" s="217">
        <v>81</v>
      </c>
      <c r="T164" s="216">
        <v>0.69489999999999996</v>
      </c>
    </row>
    <row r="165" spans="1:20" ht="15.75" thickBot="1" x14ac:dyDescent="0.3">
      <c r="A165" s="215">
        <v>2016</v>
      </c>
      <c r="B165" s="217" t="s">
        <v>677</v>
      </c>
      <c r="C165" s="217">
        <v>129451</v>
      </c>
      <c r="D165" s="217">
        <v>122592</v>
      </c>
      <c r="E165" s="217">
        <v>6859</v>
      </c>
      <c r="F165" s="217">
        <v>177</v>
      </c>
      <c r="G165" s="217">
        <v>36914</v>
      </c>
      <c r="H165" s="217">
        <v>2129</v>
      </c>
      <c r="I165" s="217">
        <v>5747</v>
      </c>
      <c r="J165" s="217">
        <v>85501</v>
      </c>
      <c r="K165" s="217">
        <v>9931</v>
      </c>
      <c r="L165" s="217">
        <v>9984</v>
      </c>
      <c r="M165" s="217">
        <v>10486</v>
      </c>
      <c r="N165" s="217">
        <v>11275</v>
      </c>
      <c r="O165" s="217">
        <v>12226</v>
      </c>
      <c r="P165" s="217">
        <v>12532</v>
      </c>
      <c r="Q165" s="217">
        <v>12537</v>
      </c>
      <c r="R165" s="217">
        <v>6453</v>
      </c>
      <c r="S165" s="217">
        <v>77</v>
      </c>
      <c r="T165" s="216">
        <v>0.69740000000000002</v>
      </c>
    </row>
    <row r="166" spans="1:20" ht="15.75" thickBot="1" x14ac:dyDescent="0.3">
      <c r="A166" s="215">
        <v>2017</v>
      </c>
      <c r="B166" s="217" t="s">
        <v>677</v>
      </c>
      <c r="C166" s="217">
        <v>128250</v>
      </c>
      <c r="D166" s="217">
        <v>122276</v>
      </c>
      <c r="E166" s="217">
        <v>5974</v>
      </c>
      <c r="F166" s="217">
        <v>161</v>
      </c>
      <c r="G166" s="217">
        <v>31327</v>
      </c>
      <c r="H166" s="217">
        <v>1648</v>
      </c>
      <c r="I166" s="217">
        <v>4685</v>
      </c>
      <c r="J166" s="217">
        <v>90788</v>
      </c>
      <c r="K166" s="217">
        <v>9447</v>
      </c>
      <c r="L166" s="217">
        <v>9185</v>
      </c>
      <c r="M166" s="217">
        <v>10472</v>
      </c>
      <c r="N166" s="217">
        <v>11894</v>
      </c>
      <c r="O166" s="217">
        <v>13511</v>
      </c>
      <c r="P166" s="217">
        <v>14207</v>
      </c>
      <c r="Q166" s="217">
        <v>14249</v>
      </c>
      <c r="R166" s="217">
        <v>7697</v>
      </c>
      <c r="S166" s="217">
        <v>126</v>
      </c>
      <c r="T166" s="216">
        <v>0.74250000000000005</v>
      </c>
    </row>
    <row r="167" spans="1:20" ht="15.75" thickBot="1" x14ac:dyDescent="0.3">
      <c r="A167" s="215">
        <v>2018</v>
      </c>
      <c r="B167" s="217" t="s">
        <v>677</v>
      </c>
      <c r="C167" s="217">
        <v>129431</v>
      </c>
      <c r="D167" s="217">
        <v>117978</v>
      </c>
      <c r="E167" s="217">
        <v>11453</v>
      </c>
      <c r="F167" s="217">
        <v>108</v>
      </c>
      <c r="G167" s="217">
        <v>34025</v>
      </c>
      <c r="H167" s="217">
        <v>1668</v>
      </c>
      <c r="I167" s="217">
        <v>4261</v>
      </c>
      <c r="J167" s="217">
        <v>83845</v>
      </c>
      <c r="K167" s="217">
        <v>8705</v>
      </c>
      <c r="L167" s="217">
        <v>9119</v>
      </c>
      <c r="M167" s="217">
        <v>10361</v>
      </c>
      <c r="N167" s="217">
        <v>11194</v>
      </c>
      <c r="O167" s="217">
        <v>12469</v>
      </c>
      <c r="P167" s="217">
        <v>12610</v>
      </c>
      <c r="Q167" s="217">
        <v>12705</v>
      </c>
      <c r="R167" s="217">
        <v>6552</v>
      </c>
      <c r="S167" s="217">
        <v>130</v>
      </c>
      <c r="T167" s="216">
        <v>0.7107</v>
      </c>
    </row>
    <row r="168" spans="1:20" ht="15.75" thickBot="1" x14ac:dyDescent="0.3">
      <c r="A168" s="215">
        <v>2019</v>
      </c>
      <c r="B168" s="217" t="s">
        <v>677</v>
      </c>
      <c r="C168" s="217">
        <v>129396</v>
      </c>
      <c r="D168" s="217">
        <v>123365</v>
      </c>
      <c r="E168" s="217">
        <v>6031</v>
      </c>
      <c r="F168" s="217">
        <v>73</v>
      </c>
      <c r="G168" s="217">
        <v>36475</v>
      </c>
      <c r="H168" s="217">
        <v>2059</v>
      </c>
      <c r="I168" s="217">
        <v>4955</v>
      </c>
      <c r="J168" s="217">
        <v>86817</v>
      </c>
      <c r="K168" s="217">
        <v>10029</v>
      </c>
      <c r="L168" s="217">
        <v>9198</v>
      </c>
      <c r="M168" s="217">
        <v>10235</v>
      </c>
      <c r="N168" s="217">
        <v>10655</v>
      </c>
      <c r="O168" s="217">
        <v>12091</v>
      </c>
      <c r="P168" s="217">
        <v>12962</v>
      </c>
      <c r="Q168" s="217">
        <v>13533</v>
      </c>
      <c r="R168" s="217">
        <v>7890</v>
      </c>
      <c r="S168" s="217">
        <v>224</v>
      </c>
      <c r="T168" s="216">
        <v>0.70369999999999999</v>
      </c>
    </row>
    <row r="169" spans="1:20" ht="15.75" thickBot="1" x14ac:dyDescent="0.3">
      <c r="A169" s="215">
        <v>2007</v>
      </c>
      <c r="B169" s="217" t="s">
        <v>678</v>
      </c>
      <c r="C169" s="217">
        <v>11483</v>
      </c>
      <c r="D169" s="217">
        <v>10912</v>
      </c>
      <c r="E169" s="217">
        <v>529</v>
      </c>
      <c r="F169" s="217">
        <v>15</v>
      </c>
      <c r="G169" s="217">
        <v>3892</v>
      </c>
      <c r="H169" s="217">
        <v>7</v>
      </c>
      <c r="I169" s="217">
        <v>119</v>
      </c>
      <c r="J169" s="217">
        <v>7005</v>
      </c>
      <c r="K169" s="217">
        <v>574</v>
      </c>
      <c r="L169" s="217">
        <v>1061</v>
      </c>
      <c r="M169" s="217">
        <v>1386</v>
      </c>
      <c r="N169" s="217">
        <v>1511</v>
      </c>
      <c r="O169" s="217">
        <v>1146</v>
      </c>
      <c r="P169" s="217">
        <v>766</v>
      </c>
      <c r="Q169" s="217">
        <v>452</v>
      </c>
      <c r="R169" s="217">
        <v>109</v>
      </c>
      <c r="S169" s="217">
        <v>0</v>
      </c>
      <c r="T169" s="216">
        <v>0.64200000000000002</v>
      </c>
    </row>
    <row r="170" spans="1:20" ht="15.75" thickBot="1" x14ac:dyDescent="0.3">
      <c r="A170" s="215">
        <v>2008</v>
      </c>
      <c r="B170" s="217" t="s">
        <v>678</v>
      </c>
      <c r="C170" s="217">
        <v>13665</v>
      </c>
      <c r="D170" s="217">
        <v>12963</v>
      </c>
      <c r="E170" s="217">
        <v>702</v>
      </c>
      <c r="F170" s="217">
        <v>19</v>
      </c>
      <c r="G170" s="217">
        <v>4739</v>
      </c>
      <c r="H170" s="217">
        <v>3</v>
      </c>
      <c r="I170" s="217">
        <v>95</v>
      </c>
      <c r="J170" s="217">
        <v>8205</v>
      </c>
      <c r="K170" s="217">
        <v>536</v>
      </c>
      <c r="L170" s="217">
        <v>1053</v>
      </c>
      <c r="M170" s="217">
        <v>1516</v>
      </c>
      <c r="N170" s="217">
        <v>1692</v>
      </c>
      <c r="O170" s="217">
        <v>1484</v>
      </c>
      <c r="P170" s="217">
        <v>1130</v>
      </c>
      <c r="Q170" s="217">
        <v>655</v>
      </c>
      <c r="R170" s="217">
        <v>139</v>
      </c>
      <c r="S170" s="217">
        <v>0</v>
      </c>
      <c r="T170" s="216">
        <v>0.63300000000000001</v>
      </c>
    </row>
    <row r="171" spans="1:20" ht="15.75" thickBot="1" x14ac:dyDescent="0.3">
      <c r="A171" s="215">
        <v>2009</v>
      </c>
      <c r="B171" s="217" t="s">
        <v>678</v>
      </c>
      <c r="C171" s="217">
        <v>12961</v>
      </c>
      <c r="D171" s="217">
        <v>12236</v>
      </c>
      <c r="E171" s="217">
        <v>725</v>
      </c>
      <c r="F171" s="217">
        <v>35</v>
      </c>
      <c r="G171" s="217">
        <v>2889</v>
      </c>
      <c r="H171" s="217">
        <v>7</v>
      </c>
      <c r="I171" s="217">
        <v>94</v>
      </c>
      <c r="J171" s="217">
        <v>9312</v>
      </c>
      <c r="K171" s="217">
        <v>512</v>
      </c>
      <c r="L171" s="217">
        <v>1135</v>
      </c>
      <c r="M171" s="217">
        <v>1794</v>
      </c>
      <c r="N171" s="217">
        <v>2010</v>
      </c>
      <c r="O171" s="217">
        <v>1708</v>
      </c>
      <c r="P171" s="217">
        <v>1287</v>
      </c>
      <c r="Q171" s="217">
        <v>688</v>
      </c>
      <c r="R171" s="217">
        <v>178</v>
      </c>
      <c r="S171" s="217">
        <v>0</v>
      </c>
      <c r="T171" s="216">
        <v>0.76100000000000001</v>
      </c>
    </row>
    <row r="172" spans="1:20" ht="15.75" thickBot="1" x14ac:dyDescent="0.3">
      <c r="A172" s="215">
        <v>2010</v>
      </c>
      <c r="B172" s="217" t="s">
        <v>678</v>
      </c>
      <c r="C172" s="217">
        <v>13982</v>
      </c>
      <c r="D172" s="217">
        <v>13082</v>
      </c>
      <c r="E172" s="217">
        <v>900</v>
      </c>
      <c r="F172" s="217">
        <v>13</v>
      </c>
      <c r="G172" s="217">
        <v>5534</v>
      </c>
      <c r="H172" s="217">
        <v>338</v>
      </c>
      <c r="I172" s="217">
        <v>1234</v>
      </c>
      <c r="J172" s="217">
        <v>7535</v>
      </c>
      <c r="K172" s="217">
        <v>1752</v>
      </c>
      <c r="L172" s="217">
        <v>1771</v>
      </c>
      <c r="M172" s="217">
        <v>1552</v>
      </c>
      <c r="N172" s="217">
        <v>1209</v>
      </c>
      <c r="O172" s="217">
        <v>720</v>
      </c>
      <c r="P172" s="217">
        <v>345</v>
      </c>
      <c r="Q172" s="217">
        <v>166</v>
      </c>
      <c r="R172" s="217">
        <v>20</v>
      </c>
      <c r="S172" s="217">
        <v>0</v>
      </c>
      <c r="T172" s="216">
        <v>0.57599999999999996</v>
      </c>
    </row>
    <row r="173" spans="1:20" ht="15.75" thickBot="1" x14ac:dyDescent="0.3">
      <c r="A173" s="215">
        <v>2011</v>
      </c>
      <c r="B173" s="217" t="s">
        <v>678</v>
      </c>
      <c r="C173" s="217">
        <v>14922</v>
      </c>
      <c r="D173" s="217">
        <v>13725</v>
      </c>
      <c r="E173" s="217">
        <v>1197</v>
      </c>
      <c r="F173" s="217">
        <v>137</v>
      </c>
      <c r="G173" s="217">
        <v>9608</v>
      </c>
      <c r="H173" s="217">
        <v>387</v>
      </c>
      <c r="I173" s="217">
        <v>1202</v>
      </c>
      <c r="J173" s="217">
        <v>3980</v>
      </c>
      <c r="K173" s="217">
        <v>1250</v>
      </c>
      <c r="L173" s="217">
        <v>966</v>
      </c>
      <c r="M173" s="217">
        <v>662</v>
      </c>
      <c r="N173" s="217">
        <v>528</v>
      </c>
      <c r="O173" s="217">
        <v>327</v>
      </c>
      <c r="P173" s="217">
        <v>178</v>
      </c>
      <c r="Q173" s="217">
        <v>54</v>
      </c>
      <c r="R173" s="217">
        <v>15</v>
      </c>
      <c r="S173" s="217">
        <v>0</v>
      </c>
      <c r="T173" s="216">
        <v>0.28999999999999998</v>
      </c>
    </row>
    <row r="174" spans="1:20" ht="15.75" thickBot="1" x14ac:dyDescent="0.3">
      <c r="A174" s="215">
        <v>2012</v>
      </c>
      <c r="B174" s="217" t="s">
        <v>678</v>
      </c>
      <c r="C174" s="217">
        <v>13222</v>
      </c>
      <c r="D174" s="217">
        <v>11612</v>
      </c>
      <c r="E174" s="217">
        <v>1610</v>
      </c>
      <c r="F174" s="217">
        <v>25</v>
      </c>
      <c r="G174" s="217">
        <v>8870</v>
      </c>
      <c r="H174" s="217">
        <v>201</v>
      </c>
      <c r="I174" s="217">
        <v>741</v>
      </c>
      <c r="J174" s="217">
        <v>2717</v>
      </c>
      <c r="K174" s="217">
        <v>866</v>
      </c>
      <c r="L174" s="217">
        <v>636</v>
      </c>
      <c r="M174" s="217">
        <v>448</v>
      </c>
      <c r="N174" s="217">
        <v>320</v>
      </c>
      <c r="O174" s="217">
        <v>219</v>
      </c>
      <c r="P174" s="217">
        <v>146</v>
      </c>
      <c r="Q174" s="217">
        <v>69</v>
      </c>
      <c r="R174" s="217">
        <v>13</v>
      </c>
      <c r="S174" s="217">
        <v>0</v>
      </c>
      <c r="T174" s="216">
        <v>0.23400000000000001</v>
      </c>
    </row>
    <row r="175" spans="1:20" ht="15.75" thickBot="1" x14ac:dyDescent="0.3">
      <c r="A175" s="215">
        <v>2013</v>
      </c>
      <c r="B175" s="217" t="s">
        <v>678</v>
      </c>
      <c r="C175" s="217">
        <v>12606</v>
      </c>
      <c r="D175" s="217">
        <v>10733</v>
      </c>
      <c r="E175" s="217">
        <v>1873</v>
      </c>
      <c r="F175" s="217">
        <v>20</v>
      </c>
      <c r="G175" s="217">
        <v>7193</v>
      </c>
      <c r="H175" s="217">
        <v>271</v>
      </c>
      <c r="I175" s="217">
        <v>842</v>
      </c>
      <c r="J175" s="217">
        <v>3520</v>
      </c>
      <c r="K175" s="217">
        <v>980</v>
      </c>
      <c r="L175" s="217">
        <v>748</v>
      </c>
      <c r="M175" s="217">
        <v>615</v>
      </c>
      <c r="N175" s="217">
        <v>422</v>
      </c>
      <c r="O175" s="217">
        <v>295</v>
      </c>
      <c r="P175" s="217">
        <v>254</v>
      </c>
      <c r="Q175" s="217">
        <v>157</v>
      </c>
      <c r="R175" s="217">
        <v>49</v>
      </c>
      <c r="S175" s="217">
        <v>0</v>
      </c>
      <c r="T175" s="216">
        <v>0.32800000000000001</v>
      </c>
    </row>
    <row r="176" spans="1:20" ht="15.75" thickBot="1" x14ac:dyDescent="0.3">
      <c r="A176" s="215">
        <v>2014</v>
      </c>
      <c r="B176" s="217" t="s">
        <v>678</v>
      </c>
      <c r="C176" s="217">
        <v>10729</v>
      </c>
      <c r="D176" s="217">
        <v>9041</v>
      </c>
      <c r="E176" s="217">
        <v>1688</v>
      </c>
      <c r="F176" s="217">
        <v>15</v>
      </c>
      <c r="G176" s="217">
        <v>5984</v>
      </c>
      <c r="H176" s="217">
        <v>215</v>
      </c>
      <c r="I176" s="217">
        <v>527</v>
      </c>
      <c r="J176" s="217">
        <v>3042</v>
      </c>
      <c r="K176" s="217">
        <v>760</v>
      </c>
      <c r="L176" s="217">
        <v>587</v>
      </c>
      <c r="M176" s="217">
        <v>488</v>
      </c>
      <c r="N176" s="217">
        <v>433</v>
      </c>
      <c r="O176" s="217">
        <v>330</v>
      </c>
      <c r="P176" s="217">
        <v>256</v>
      </c>
      <c r="Q176" s="217">
        <v>147</v>
      </c>
      <c r="R176" s="217">
        <v>41</v>
      </c>
      <c r="S176" s="217">
        <v>0</v>
      </c>
      <c r="T176" s="216">
        <v>0.33650000000000002</v>
      </c>
    </row>
    <row r="177" spans="1:20" ht="15.75" thickBot="1" x14ac:dyDescent="0.3">
      <c r="A177" s="215">
        <v>2015</v>
      </c>
      <c r="B177" s="217" t="s">
        <v>678</v>
      </c>
      <c r="C177" s="217">
        <v>10323</v>
      </c>
      <c r="D177" s="217">
        <v>8985</v>
      </c>
      <c r="E177" s="217">
        <v>1338</v>
      </c>
      <c r="F177" s="217">
        <v>61</v>
      </c>
      <c r="G177" s="217">
        <v>5314</v>
      </c>
      <c r="H177" s="217">
        <v>233</v>
      </c>
      <c r="I177" s="217">
        <v>462</v>
      </c>
      <c r="J177" s="217">
        <v>3610</v>
      </c>
      <c r="K177" s="217">
        <v>728</v>
      </c>
      <c r="L177" s="217">
        <v>664</v>
      </c>
      <c r="M177" s="217">
        <v>611</v>
      </c>
      <c r="N177" s="217">
        <v>524</v>
      </c>
      <c r="O177" s="217">
        <v>426</v>
      </c>
      <c r="P177" s="217">
        <v>365</v>
      </c>
      <c r="Q177" s="217">
        <v>215</v>
      </c>
      <c r="R177" s="217">
        <v>77</v>
      </c>
      <c r="S177" s="217">
        <v>0</v>
      </c>
      <c r="T177" s="216">
        <v>0.40179999999999999</v>
      </c>
    </row>
    <row r="178" spans="1:20" ht="15.75" thickBot="1" x14ac:dyDescent="0.3">
      <c r="A178" s="215">
        <v>2016</v>
      </c>
      <c r="B178" s="217" t="s">
        <v>678</v>
      </c>
      <c r="C178" s="217">
        <v>7887</v>
      </c>
      <c r="D178" s="217">
        <v>6803</v>
      </c>
      <c r="E178" s="217">
        <v>1084</v>
      </c>
      <c r="F178" s="217">
        <v>14</v>
      </c>
      <c r="G178" s="217">
        <v>4123</v>
      </c>
      <c r="H178" s="217">
        <v>141</v>
      </c>
      <c r="I178" s="217">
        <v>408</v>
      </c>
      <c r="J178" s="217">
        <v>2666</v>
      </c>
      <c r="K178" s="217">
        <v>557</v>
      </c>
      <c r="L178" s="217">
        <v>480</v>
      </c>
      <c r="M178" s="217">
        <v>423</v>
      </c>
      <c r="N178" s="217">
        <v>363</v>
      </c>
      <c r="O178" s="217">
        <v>305</v>
      </c>
      <c r="P178" s="217">
        <v>262</v>
      </c>
      <c r="Q178" s="217">
        <v>198</v>
      </c>
      <c r="R178" s="217">
        <v>77</v>
      </c>
      <c r="S178" s="217">
        <v>1</v>
      </c>
      <c r="T178" s="216">
        <v>0.39190000000000003</v>
      </c>
    </row>
    <row r="179" spans="1:20" ht="15.75" thickBot="1" x14ac:dyDescent="0.3">
      <c r="A179" s="215">
        <v>2017</v>
      </c>
      <c r="B179" s="217" t="s">
        <v>678</v>
      </c>
      <c r="C179" s="217">
        <v>7263</v>
      </c>
      <c r="D179" s="217">
        <v>6234</v>
      </c>
      <c r="E179" s="217">
        <v>1029</v>
      </c>
      <c r="F179" s="217">
        <v>16</v>
      </c>
      <c r="G179" s="217">
        <v>3364</v>
      </c>
      <c r="H179" s="217">
        <v>111</v>
      </c>
      <c r="I179" s="217">
        <v>311</v>
      </c>
      <c r="J179" s="217">
        <v>2854</v>
      </c>
      <c r="K179" s="217">
        <v>576</v>
      </c>
      <c r="L179" s="217">
        <v>496</v>
      </c>
      <c r="M179" s="217">
        <v>443</v>
      </c>
      <c r="N179" s="217">
        <v>387</v>
      </c>
      <c r="O179" s="217">
        <v>377</v>
      </c>
      <c r="P179" s="217">
        <v>314</v>
      </c>
      <c r="Q179" s="217">
        <v>200</v>
      </c>
      <c r="R179" s="217">
        <v>61</v>
      </c>
      <c r="S179" s="217">
        <v>0</v>
      </c>
      <c r="T179" s="216">
        <v>0.45779999999999998</v>
      </c>
    </row>
    <row r="180" spans="1:20" ht="15.75" thickBot="1" x14ac:dyDescent="0.3">
      <c r="A180" s="215">
        <v>2018</v>
      </c>
      <c r="B180" s="217" t="s">
        <v>678</v>
      </c>
      <c r="C180" s="217">
        <v>7435</v>
      </c>
      <c r="D180" s="217">
        <v>5642</v>
      </c>
      <c r="E180" s="217">
        <v>1793</v>
      </c>
      <c r="F180" s="217">
        <v>9</v>
      </c>
      <c r="G180" s="217">
        <v>3315</v>
      </c>
      <c r="H180" s="217">
        <v>85</v>
      </c>
      <c r="I180" s="217">
        <v>275</v>
      </c>
      <c r="J180" s="217">
        <v>2318</v>
      </c>
      <c r="K180" s="217">
        <v>434</v>
      </c>
      <c r="L180" s="217">
        <v>415</v>
      </c>
      <c r="M180" s="217">
        <v>405</v>
      </c>
      <c r="N180" s="217">
        <v>327</v>
      </c>
      <c r="O180" s="217">
        <v>313</v>
      </c>
      <c r="P180" s="217">
        <v>206</v>
      </c>
      <c r="Q180" s="217">
        <v>170</v>
      </c>
      <c r="R180" s="217">
        <v>46</v>
      </c>
      <c r="S180" s="217">
        <v>2</v>
      </c>
      <c r="T180" s="216">
        <v>0.4108</v>
      </c>
    </row>
    <row r="181" spans="1:20" ht="15.75" thickBot="1" x14ac:dyDescent="0.3">
      <c r="A181" s="215">
        <v>2019</v>
      </c>
      <c r="B181" s="217" t="s">
        <v>678</v>
      </c>
      <c r="C181" s="217">
        <v>6695</v>
      </c>
      <c r="D181" s="217">
        <v>5802</v>
      </c>
      <c r="E181" s="217">
        <v>893</v>
      </c>
      <c r="F181" s="217">
        <v>11</v>
      </c>
      <c r="G181" s="217">
        <v>3392</v>
      </c>
      <c r="H181" s="217">
        <v>130</v>
      </c>
      <c r="I181" s="217">
        <v>307</v>
      </c>
      <c r="J181" s="217">
        <v>2399</v>
      </c>
      <c r="K181" s="217">
        <v>548</v>
      </c>
      <c r="L181" s="217">
        <v>385</v>
      </c>
      <c r="M181" s="217">
        <v>403</v>
      </c>
      <c r="N181" s="217">
        <v>325</v>
      </c>
      <c r="O181" s="217">
        <v>290</v>
      </c>
      <c r="P181" s="217">
        <v>227</v>
      </c>
      <c r="Q181" s="217">
        <v>162</v>
      </c>
      <c r="R181" s="217">
        <v>59</v>
      </c>
      <c r="S181" s="217">
        <v>0</v>
      </c>
      <c r="T181" s="216">
        <v>0.41349999999999998</v>
      </c>
    </row>
    <row r="182" spans="1:20" x14ac:dyDescent="0.25">
      <c r="A182" s="231"/>
      <c r="B182" s="231"/>
      <c r="C182" s="231"/>
      <c r="D182" s="231"/>
      <c r="E182" s="231"/>
      <c r="F182" s="231"/>
      <c r="G182" s="231"/>
      <c r="H182" s="231"/>
      <c r="I182" s="231"/>
      <c r="J182" s="231"/>
      <c r="K182" s="231"/>
      <c r="L182" s="231"/>
      <c r="M182" s="231"/>
      <c r="N182" s="231"/>
      <c r="O182" s="231"/>
      <c r="P182" s="231"/>
      <c r="Q182" s="231"/>
      <c r="R182" s="231"/>
      <c r="S182" s="231"/>
      <c r="T182" s="231"/>
    </row>
    <row r="185" spans="1:20" ht="15.75" thickBot="1" x14ac:dyDescent="0.3"/>
    <row r="186" spans="1:20" ht="45.75" thickBot="1" x14ac:dyDescent="0.3">
      <c r="A186" s="205" t="s">
        <v>301</v>
      </c>
      <c r="B186" s="205" t="s">
        <v>673</v>
      </c>
      <c r="C186" s="205" t="s">
        <v>674</v>
      </c>
      <c r="D186" s="205" t="s">
        <v>675</v>
      </c>
    </row>
    <row r="187" spans="1:20" ht="15.75" thickBot="1" x14ac:dyDescent="0.3">
      <c r="A187" s="205">
        <v>2007</v>
      </c>
      <c r="B187" s="252">
        <f>SUM(C169/(C169+C156))</f>
        <v>5.7713668233106329E-2</v>
      </c>
      <c r="C187" s="216">
        <v>0.64200000000000002</v>
      </c>
      <c r="D187" s="253">
        <f>SUM((T156-T169)*100)</f>
        <v>18.940000000000001</v>
      </c>
    </row>
    <row r="188" spans="1:20" ht="15.75" thickBot="1" x14ac:dyDescent="0.3">
      <c r="A188" s="207">
        <v>2008</v>
      </c>
      <c r="B188" s="252">
        <f t="shared" ref="B188:B199" si="10">SUM(C170/(C170+C157))</f>
        <v>6.0497527415363225E-2</v>
      </c>
      <c r="C188" s="216">
        <v>0.63300000000000001</v>
      </c>
      <c r="D188" s="253">
        <f t="shared" ref="D188:D199" si="11">SUM((T157-T170)*100)</f>
        <v>15.93</v>
      </c>
    </row>
    <row r="189" spans="1:20" ht="15.75" thickBot="1" x14ac:dyDescent="0.3">
      <c r="A189" s="207">
        <v>2009</v>
      </c>
      <c r="B189" s="252">
        <f t="shared" si="10"/>
        <v>6.0738838459339514E-2</v>
      </c>
      <c r="C189" s="216">
        <v>0.76100000000000001</v>
      </c>
      <c r="D189" s="253">
        <f>SUM((T158-T171)*100)</f>
        <v>5.699999999999994</v>
      </c>
    </row>
    <row r="190" spans="1:20" ht="15.75" thickBot="1" x14ac:dyDescent="0.3">
      <c r="A190" s="205">
        <v>2010</v>
      </c>
      <c r="B190" s="252">
        <f t="shared" si="10"/>
        <v>6.6552746693068182E-2</v>
      </c>
      <c r="C190" s="216">
        <v>0.57599999999999996</v>
      </c>
      <c r="D190" s="253">
        <f t="shared" si="11"/>
        <v>12.5</v>
      </c>
    </row>
    <row r="191" spans="1:20" ht="15.75" thickBot="1" x14ac:dyDescent="0.3">
      <c r="A191" s="207">
        <v>2011</v>
      </c>
      <c r="B191" s="252">
        <f t="shared" si="10"/>
        <v>7.0134374867810656E-2</v>
      </c>
      <c r="C191" s="216">
        <v>0.28999999999999998</v>
      </c>
      <c r="D191" s="253">
        <f t="shared" si="11"/>
        <v>17.93</v>
      </c>
    </row>
    <row r="192" spans="1:20" ht="15.75" thickBot="1" x14ac:dyDescent="0.3">
      <c r="A192" s="207">
        <v>2012</v>
      </c>
      <c r="B192" s="252">
        <f t="shared" si="10"/>
        <v>6.6048244891026883E-2</v>
      </c>
      <c r="C192" s="216">
        <v>0.23400000000000001</v>
      </c>
      <c r="D192" s="253">
        <f t="shared" si="11"/>
        <v>22.400000000000002</v>
      </c>
    </row>
    <row r="193" spans="1:20" ht="15.75" thickBot="1" x14ac:dyDescent="0.3">
      <c r="A193" s="207">
        <v>2013</v>
      </c>
      <c r="B193" s="252">
        <f t="shared" si="10"/>
        <v>6.6754217811715616E-2</v>
      </c>
      <c r="C193" s="216">
        <v>0.32800000000000001</v>
      </c>
      <c r="D193" s="253">
        <f t="shared" si="11"/>
        <v>25.179999999999996</v>
      </c>
    </row>
    <row r="194" spans="1:20" ht="15.75" thickBot="1" x14ac:dyDescent="0.3">
      <c r="A194" s="207">
        <v>2014</v>
      </c>
      <c r="B194" s="252">
        <f t="shared" si="10"/>
        <v>6.6358654643064785E-2</v>
      </c>
      <c r="C194" s="216">
        <v>0.33650000000000002</v>
      </c>
      <c r="D194" s="253">
        <f t="shared" si="11"/>
        <v>28.720000000000002</v>
      </c>
    </row>
    <row r="195" spans="1:20" ht="15.75" thickBot="1" x14ac:dyDescent="0.3">
      <c r="A195" s="207">
        <v>2015</v>
      </c>
      <c r="B195" s="252">
        <f t="shared" si="10"/>
        <v>6.1104895849981355E-2</v>
      </c>
      <c r="C195" s="216">
        <v>0.40179999999999999</v>
      </c>
      <c r="D195" s="253">
        <f t="shared" si="11"/>
        <v>29.31</v>
      </c>
    </row>
    <row r="196" spans="1:20" ht="15.75" thickBot="1" x14ac:dyDescent="0.3">
      <c r="A196" s="207">
        <v>2016</v>
      </c>
      <c r="B196" s="252">
        <f t="shared" si="10"/>
        <v>5.7427660225137983E-2</v>
      </c>
      <c r="C196" s="216">
        <v>0.39190000000000003</v>
      </c>
      <c r="D196" s="253">
        <f t="shared" si="11"/>
        <v>30.55</v>
      </c>
    </row>
    <row r="197" spans="1:20" ht="15.75" thickBot="1" x14ac:dyDescent="0.3">
      <c r="A197" s="207">
        <v>2017</v>
      </c>
      <c r="B197" s="252">
        <f t="shared" si="10"/>
        <v>5.3596333931061967E-2</v>
      </c>
      <c r="C197" s="216">
        <v>0.45779999999999998</v>
      </c>
      <c r="D197" s="253">
        <f t="shared" si="11"/>
        <v>28.470000000000006</v>
      </c>
    </row>
    <row r="198" spans="1:20" ht="15.75" thickBot="1" x14ac:dyDescent="0.3">
      <c r="A198" s="207">
        <v>2018</v>
      </c>
      <c r="B198" s="252">
        <f t="shared" si="10"/>
        <v>5.4323206640071307E-2</v>
      </c>
      <c r="C198" s="216">
        <v>0.4108</v>
      </c>
      <c r="D198" s="253">
        <f t="shared" si="11"/>
        <v>29.99</v>
      </c>
    </row>
    <row r="199" spans="1:20" ht="15.75" thickBot="1" x14ac:dyDescent="0.3">
      <c r="A199" s="207">
        <v>2019</v>
      </c>
      <c r="B199" s="252">
        <f t="shared" si="10"/>
        <v>4.9195023917819693E-2</v>
      </c>
      <c r="C199" s="216">
        <v>0.41349999999999998</v>
      </c>
      <c r="D199" s="253">
        <f t="shared" si="11"/>
        <v>29.020000000000003</v>
      </c>
    </row>
    <row r="203" spans="1:20" ht="15.75" thickBot="1" x14ac:dyDescent="0.3">
      <c r="A203" s="329" t="s">
        <v>680</v>
      </c>
      <c r="B203" s="330"/>
      <c r="C203" s="330"/>
      <c r="D203" s="330"/>
      <c r="E203" s="330"/>
      <c r="F203" s="330"/>
      <c r="G203" s="330"/>
      <c r="H203" s="330"/>
      <c r="I203" s="330"/>
      <c r="J203" s="330"/>
      <c r="K203" s="330"/>
      <c r="L203" s="330"/>
      <c r="M203" s="330"/>
      <c r="N203" s="330"/>
      <c r="O203" s="330"/>
      <c r="P203" s="330"/>
      <c r="Q203" s="330"/>
      <c r="R203" s="330"/>
      <c r="S203" s="330"/>
      <c r="T203" s="330"/>
    </row>
    <row r="204" spans="1:20" ht="45.75" thickBot="1" x14ac:dyDescent="0.3">
      <c r="A204" s="244" t="s">
        <v>301</v>
      </c>
      <c r="B204" s="205" t="s">
        <v>155</v>
      </c>
      <c r="C204" s="205" t="s">
        <v>593</v>
      </c>
      <c r="D204" s="205" t="s">
        <v>595</v>
      </c>
      <c r="E204" s="205" t="s">
        <v>640</v>
      </c>
      <c r="F204" s="205" t="s">
        <v>641</v>
      </c>
      <c r="G204" s="245" t="s">
        <v>642</v>
      </c>
      <c r="H204" s="245" t="s">
        <v>643</v>
      </c>
      <c r="I204" s="205" t="s">
        <v>644</v>
      </c>
      <c r="J204" s="246" t="s">
        <v>645</v>
      </c>
      <c r="K204" s="245" t="s">
        <v>646</v>
      </c>
      <c r="L204" s="245" t="s">
        <v>647</v>
      </c>
      <c r="M204" s="205" t="s">
        <v>648</v>
      </c>
      <c r="N204" s="206" t="s">
        <v>649</v>
      </c>
      <c r="O204" s="206" t="s">
        <v>650</v>
      </c>
      <c r="P204" s="206" t="s">
        <v>651</v>
      </c>
      <c r="Q204" s="206" t="s">
        <v>652</v>
      </c>
      <c r="R204" s="206" t="s">
        <v>653</v>
      </c>
      <c r="S204" s="206" t="s">
        <v>601</v>
      </c>
      <c r="T204" s="206" t="s">
        <v>591</v>
      </c>
    </row>
    <row r="205" spans="1:20" ht="15.75" thickBot="1" x14ac:dyDescent="0.3">
      <c r="A205" s="212">
        <v>2007</v>
      </c>
      <c r="B205" s="214" t="s">
        <v>575</v>
      </c>
      <c r="C205" s="214">
        <v>94767</v>
      </c>
      <c r="D205" s="214">
        <v>91989</v>
      </c>
      <c r="E205" s="214">
        <v>2727</v>
      </c>
      <c r="F205" s="214">
        <v>115</v>
      </c>
      <c r="G205" s="214">
        <v>20733</v>
      </c>
      <c r="H205" s="214">
        <v>47</v>
      </c>
      <c r="I205" s="214">
        <v>827</v>
      </c>
      <c r="J205" s="214">
        <v>71141</v>
      </c>
      <c r="K205" s="214">
        <v>3962</v>
      </c>
      <c r="L205" s="214">
        <v>7295</v>
      </c>
      <c r="M205" s="214">
        <v>10367</v>
      </c>
      <c r="N205" s="214">
        <v>12108</v>
      </c>
      <c r="O205" s="214">
        <v>12272</v>
      </c>
      <c r="P205" s="214">
        <v>11361</v>
      </c>
      <c r="Q205" s="214">
        <v>9729</v>
      </c>
      <c r="R205" s="214">
        <v>4033</v>
      </c>
      <c r="S205" s="214">
        <v>14</v>
      </c>
      <c r="T205" s="213">
        <v>0.77339999999999998</v>
      </c>
    </row>
    <row r="206" spans="1:20" ht="15.75" thickBot="1" x14ac:dyDescent="0.3">
      <c r="A206" s="215">
        <v>2008</v>
      </c>
      <c r="B206" s="217" t="s">
        <v>575</v>
      </c>
      <c r="C206" s="217">
        <v>109778</v>
      </c>
      <c r="D206" s="217">
        <v>106475</v>
      </c>
      <c r="E206" s="217">
        <v>3302</v>
      </c>
      <c r="F206" s="217">
        <v>164</v>
      </c>
      <c r="G206" s="217">
        <v>27643</v>
      </c>
      <c r="H206" s="217">
        <v>30</v>
      </c>
      <c r="I206" s="217">
        <v>616</v>
      </c>
      <c r="J206" s="217">
        <v>78668</v>
      </c>
      <c r="K206" s="217">
        <v>3227</v>
      </c>
      <c r="L206" s="217">
        <v>6457</v>
      </c>
      <c r="M206" s="217">
        <v>10402</v>
      </c>
      <c r="N206" s="217">
        <v>13199</v>
      </c>
      <c r="O206" s="217">
        <v>14586</v>
      </c>
      <c r="P206" s="217">
        <v>14081</v>
      </c>
      <c r="Q206" s="217">
        <v>11825</v>
      </c>
      <c r="R206" s="217">
        <v>4866</v>
      </c>
      <c r="S206" s="217">
        <v>25</v>
      </c>
      <c r="T206" s="216">
        <v>0.73880000000000001</v>
      </c>
    </row>
    <row r="207" spans="1:20" ht="15.75" thickBot="1" x14ac:dyDescent="0.3">
      <c r="A207" s="215">
        <v>2009</v>
      </c>
      <c r="B207" s="217" t="s">
        <v>575</v>
      </c>
      <c r="C207" s="217">
        <v>104874</v>
      </c>
      <c r="D207" s="217">
        <v>101762</v>
      </c>
      <c r="E207" s="217">
        <v>3112</v>
      </c>
      <c r="F207" s="217">
        <v>202</v>
      </c>
      <c r="G207" s="217">
        <v>23272</v>
      </c>
      <c r="H207" s="217">
        <v>30</v>
      </c>
      <c r="I207" s="217">
        <v>554</v>
      </c>
      <c r="J207" s="217">
        <v>78288</v>
      </c>
      <c r="K207" s="217">
        <v>3113</v>
      </c>
      <c r="L207" s="217">
        <v>6644</v>
      </c>
      <c r="M207" s="217">
        <v>11412</v>
      </c>
      <c r="N207" s="217">
        <v>14148</v>
      </c>
      <c r="O207" s="217">
        <v>14068</v>
      </c>
      <c r="P207" s="217">
        <v>13404</v>
      </c>
      <c r="Q207" s="217">
        <v>10827</v>
      </c>
      <c r="R207" s="217">
        <v>4649</v>
      </c>
      <c r="S207" s="217">
        <v>23</v>
      </c>
      <c r="T207" s="216">
        <v>0.76929999999999998</v>
      </c>
    </row>
    <row r="208" spans="1:20" ht="15.75" thickBot="1" x14ac:dyDescent="0.3">
      <c r="A208" s="215">
        <v>2010</v>
      </c>
      <c r="B208" s="217" t="s">
        <v>575</v>
      </c>
      <c r="C208" s="217">
        <v>104364</v>
      </c>
      <c r="D208" s="217">
        <v>99536</v>
      </c>
      <c r="E208" s="217">
        <v>4828</v>
      </c>
      <c r="F208" s="217">
        <v>140</v>
      </c>
      <c r="G208" s="217">
        <v>38096</v>
      </c>
      <c r="H208" s="217">
        <v>2360</v>
      </c>
      <c r="I208" s="217">
        <v>7544</v>
      </c>
      <c r="J208" s="217">
        <v>61300</v>
      </c>
      <c r="K208" s="217">
        <v>11149</v>
      </c>
      <c r="L208" s="217">
        <v>10877</v>
      </c>
      <c r="M208" s="217">
        <v>10702</v>
      </c>
      <c r="N208" s="217">
        <v>9452</v>
      </c>
      <c r="O208" s="217">
        <v>7895</v>
      </c>
      <c r="P208" s="217">
        <v>6047</v>
      </c>
      <c r="Q208" s="217">
        <v>3823</v>
      </c>
      <c r="R208" s="217">
        <v>1327</v>
      </c>
      <c r="S208" s="217">
        <v>28</v>
      </c>
      <c r="T208" s="216">
        <v>0.6159</v>
      </c>
    </row>
    <row r="209" spans="1:20" ht="15.75" thickBot="1" x14ac:dyDescent="0.3">
      <c r="A209" s="215">
        <v>2011</v>
      </c>
      <c r="B209" s="217" t="s">
        <v>575</v>
      </c>
      <c r="C209" s="217">
        <v>106005</v>
      </c>
      <c r="D209" s="217">
        <v>100287</v>
      </c>
      <c r="E209" s="217">
        <v>5718</v>
      </c>
      <c r="F209" s="217">
        <v>549</v>
      </c>
      <c r="G209" s="217">
        <v>62922</v>
      </c>
      <c r="H209" s="217">
        <v>2422</v>
      </c>
      <c r="I209" s="217">
        <v>7251</v>
      </c>
      <c r="J209" s="217">
        <v>36816</v>
      </c>
      <c r="K209" s="217">
        <v>8244</v>
      </c>
      <c r="L209" s="217">
        <v>6963</v>
      </c>
      <c r="M209" s="217">
        <v>6363</v>
      </c>
      <c r="N209" s="217">
        <v>5316</v>
      </c>
      <c r="O209" s="217">
        <v>4253</v>
      </c>
      <c r="P209" s="217">
        <v>3176</v>
      </c>
      <c r="Q209" s="217">
        <v>1882</v>
      </c>
      <c r="R209" s="217">
        <v>607</v>
      </c>
      <c r="S209" s="217">
        <v>12</v>
      </c>
      <c r="T209" s="216">
        <v>0.36709999999999998</v>
      </c>
    </row>
    <row r="210" spans="1:20" ht="15.75" thickBot="1" x14ac:dyDescent="0.3">
      <c r="A210" s="215">
        <v>2012</v>
      </c>
      <c r="B210" s="217" t="s">
        <v>575</v>
      </c>
      <c r="C210" s="217">
        <v>97501</v>
      </c>
      <c r="D210" s="217">
        <v>88952</v>
      </c>
      <c r="E210" s="217">
        <v>8549</v>
      </c>
      <c r="F210" s="217">
        <v>259</v>
      </c>
      <c r="G210" s="217">
        <v>56263</v>
      </c>
      <c r="H210" s="217">
        <v>1814</v>
      </c>
      <c r="I210" s="217">
        <v>5892</v>
      </c>
      <c r="J210" s="217">
        <v>32430</v>
      </c>
      <c r="K210" s="217">
        <v>7433</v>
      </c>
      <c r="L210" s="217">
        <v>6006</v>
      </c>
      <c r="M210" s="217">
        <v>5241</v>
      </c>
      <c r="N210" s="217">
        <v>4355</v>
      </c>
      <c r="O210" s="217">
        <v>3717</v>
      </c>
      <c r="P210" s="217">
        <v>2953</v>
      </c>
      <c r="Q210" s="217">
        <v>2015</v>
      </c>
      <c r="R210" s="217">
        <v>698</v>
      </c>
      <c r="S210" s="217">
        <v>12</v>
      </c>
      <c r="T210" s="216">
        <v>0.36459999999999998</v>
      </c>
    </row>
    <row r="211" spans="1:20" ht="15.75" thickBot="1" x14ac:dyDescent="0.3">
      <c r="A211" s="215">
        <v>2013</v>
      </c>
      <c r="B211" s="217" t="s">
        <v>575</v>
      </c>
      <c r="C211" s="217">
        <v>91135</v>
      </c>
      <c r="D211" s="217">
        <v>82903</v>
      </c>
      <c r="E211" s="217">
        <v>8232</v>
      </c>
      <c r="F211" s="217">
        <v>225</v>
      </c>
      <c r="G211" s="217">
        <v>42159</v>
      </c>
      <c r="H211" s="217">
        <v>2036</v>
      </c>
      <c r="I211" s="217">
        <v>6811</v>
      </c>
      <c r="J211" s="217">
        <v>40519</v>
      </c>
      <c r="K211" s="217">
        <v>8431</v>
      </c>
      <c r="L211" s="217">
        <v>7032</v>
      </c>
      <c r="M211" s="217">
        <v>6292</v>
      </c>
      <c r="N211" s="217">
        <v>5527</v>
      </c>
      <c r="O211" s="217">
        <v>5017</v>
      </c>
      <c r="P211" s="217">
        <v>4086</v>
      </c>
      <c r="Q211" s="217">
        <v>2988</v>
      </c>
      <c r="R211" s="217">
        <v>1128</v>
      </c>
      <c r="S211" s="217">
        <v>18</v>
      </c>
      <c r="T211" s="216">
        <v>0.48880000000000001</v>
      </c>
    </row>
    <row r="212" spans="1:20" ht="15.75" thickBot="1" x14ac:dyDescent="0.3">
      <c r="A212" s="215">
        <v>2014</v>
      </c>
      <c r="B212" s="217" t="s">
        <v>575</v>
      </c>
      <c r="C212" s="217">
        <v>76924</v>
      </c>
      <c r="D212" s="217">
        <v>70560</v>
      </c>
      <c r="E212" s="217">
        <v>6364</v>
      </c>
      <c r="F212" s="217">
        <v>200</v>
      </c>
      <c r="G212" s="217">
        <v>33019</v>
      </c>
      <c r="H212" s="217">
        <v>1649</v>
      </c>
      <c r="I212" s="217">
        <v>4156</v>
      </c>
      <c r="J212" s="217">
        <v>37341</v>
      </c>
      <c r="K212" s="217">
        <v>6811</v>
      </c>
      <c r="L212" s="217">
        <v>6066</v>
      </c>
      <c r="M212" s="217">
        <v>5706</v>
      </c>
      <c r="N212" s="217">
        <v>5280</v>
      </c>
      <c r="O212" s="217">
        <v>4999</v>
      </c>
      <c r="P212" s="217">
        <v>4168</v>
      </c>
      <c r="Q212" s="217">
        <v>3038</v>
      </c>
      <c r="R212" s="217">
        <v>1256</v>
      </c>
      <c r="S212" s="217">
        <v>17</v>
      </c>
      <c r="T212" s="216">
        <v>0.5292</v>
      </c>
    </row>
    <row r="213" spans="1:20" ht="15.75" thickBot="1" x14ac:dyDescent="0.3">
      <c r="A213" s="215">
        <v>2015</v>
      </c>
      <c r="B213" s="217" t="s">
        <v>575</v>
      </c>
      <c r="C213" s="217">
        <v>78618</v>
      </c>
      <c r="D213" s="217">
        <v>73106</v>
      </c>
      <c r="E213" s="217">
        <v>5512</v>
      </c>
      <c r="F213" s="217">
        <v>324</v>
      </c>
      <c r="G213" s="217">
        <v>27809</v>
      </c>
      <c r="H213" s="217">
        <v>1556</v>
      </c>
      <c r="I213" s="217">
        <v>4016</v>
      </c>
      <c r="J213" s="217">
        <v>44973</v>
      </c>
      <c r="K213" s="217">
        <v>6890</v>
      </c>
      <c r="L213" s="217">
        <v>6435</v>
      </c>
      <c r="M213" s="217">
        <v>6460</v>
      </c>
      <c r="N213" s="217">
        <v>6432</v>
      </c>
      <c r="O213" s="217">
        <v>6219</v>
      </c>
      <c r="P213" s="217">
        <v>5820</v>
      </c>
      <c r="Q213" s="217">
        <v>4802</v>
      </c>
      <c r="R213" s="217">
        <v>1898</v>
      </c>
      <c r="S213" s="217">
        <v>17</v>
      </c>
      <c r="T213" s="216">
        <v>0.61519999999999997</v>
      </c>
    </row>
    <row r="214" spans="1:20" ht="15.75" thickBot="1" x14ac:dyDescent="0.3">
      <c r="A214" s="215">
        <v>2016</v>
      </c>
      <c r="B214" s="217" t="s">
        <v>575</v>
      </c>
      <c r="C214" s="217">
        <v>64892</v>
      </c>
      <c r="D214" s="217">
        <v>60073</v>
      </c>
      <c r="E214" s="217">
        <v>4819</v>
      </c>
      <c r="F214" s="217">
        <v>153</v>
      </c>
      <c r="G214" s="217">
        <v>22408</v>
      </c>
      <c r="H214" s="217">
        <v>1243</v>
      </c>
      <c r="I214" s="217">
        <v>3336</v>
      </c>
      <c r="J214" s="217">
        <v>37512</v>
      </c>
      <c r="K214" s="217">
        <v>5643</v>
      </c>
      <c r="L214" s="217">
        <v>5249</v>
      </c>
      <c r="M214" s="217">
        <v>5300</v>
      </c>
      <c r="N214" s="217">
        <v>5303</v>
      </c>
      <c r="O214" s="217">
        <v>5268</v>
      </c>
      <c r="P214" s="217">
        <v>4876</v>
      </c>
      <c r="Q214" s="217">
        <v>4154</v>
      </c>
      <c r="R214" s="217">
        <v>1706</v>
      </c>
      <c r="S214" s="217">
        <v>13</v>
      </c>
      <c r="T214" s="216">
        <v>0.62439999999999996</v>
      </c>
    </row>
    <row r="215" spans="1:20" ht="15.75" thickBot="1" x14ac:dyDescent="0.3">
      <c r="A215" s="215">
        <v>2017</v>
      </c>
      <c r="B215" s="217" t="s">
        <v>575</v>
      </c>
      <c r="C215" s="217">
        <v>63064</v>
      </c>
      <c r="D215" s="217">
        <v>58926</v>
      </c>
      <c r="E215" s="217">
        <v>4138</v>
      </c>
      <c r="F215" s="217">
        <v>130</v>
      </c>
      <c r="G215" s="217">
        <v>19200</v>
      </c>
      <c r="H215" s="217">
        <v>874</v>
      </c>
      <c r="I215" s="217">
        <v>2745</v>
      </c>
      <c r="J215" s="217">
        <v>39596</v>
      </c>
      <c r="K215" s="217">
        <v>5347</v>
      </c>
      <c r="L215" s="217">
        <v>4953</v>
      </c>
      <c r="M215" s="217">
        <v>5295</v>
      </c>
      <c r="N215" s="217">
        <v>5698</v>
      </c>
      <c r="O215" s="217">
        <v>5984</v>
      </c>
      <c r="P215" s="217">
        <v>5488</v>
      </c>
      <c r="Q215" s="217">
        <v>4764</v>
      </c>
      <c r="R215" s="217">
        <v>2042</v>
      </c>
      <c r="S215" s="217">
        <v>25</v>
      </c>
      <c r="T215" s="216">
        <v>0.67200000000000004</v>
      </c>
    </row>
    <row r="216" spans="1:20" ht="15.75" thickBot="1" x14ac:dyDescent="0.3">
      <c r="A216" s="215">
        <v>2018</v>
      </c>
      <c r="B216" s="217" t="s">
        <v>575</v>
      </c>
      <c r="C216" s="217">
        <v>63773</v>
      </c>
      <c r="D216" s="217">
        <v>56100</v>
      </c>
      <c r="E216" s="217">
        <v>7673</v>
      </c>
      <c r="F216" s="217">
        <v>96</v>
      </c>
      <c r="G216" s="217">
        <v>20030</v>
      </c>
      <c r="H216" s="217">
        <v>980</v>
      </c>
      <c r="I216" s="217">
        <v>2542</v>
      </c>
      <c r="J216" s="217">
        <v>35974</v>
      </c>
      <c r="K216" s="217">
        <v>5048</v>
      </c>
      <c r="L216" s="217">
        <v>4898</v>
      </c>
      <c r="M216" s="217">
        <v>5175</v>
      </c>
      <c r="N216" s="217">
        <v>5197</v>
      </c>
      <c r="O216" s="217">
        <v>5235</v>
      </c>
      <c r="P216" s="217">
        <v>4656</v>
      </c>
      <c r="Q216" s="217">
        <v>4015</v>
      </c>
      <c r="R216" s="217">
        <v>1728</v>
      </c>
      <c r="S216" s="217">
        <v>22</v>
      </c>
      <c r="T216" s="216">
        <v>0.64119999999999999</v>
      </c>
    </row>
    <row r="217" spans="1:20" ht="15.75" thickBot="1" x14ac:dyDescent="0.3">
      <c r="A217" s="215">
        <v>2019</v>
      </c>
      <c r="B217" s="217" t="s">
        <v>575</v>
      </c>
      <c r="C217" s="217">
        <v>63422</v>
      </c>
      <c r="D217" s="217">
        <v>59372</v>
      </c>
      <c r="E217" s="217">
        <v>4050</v>
      </c>
      <c r="F217" s="217">
        <v>65</v>
      </c>
      <c r="G217" s="217">
        <v>21583</v>
      </c>
      <c r="H217" s="217">
        <v>1276</v>
      </c>
      <c r="I217" s="217">
        <v>3032</v>
      </c>
      <c r="J217" s="217">
        <v>37724</v>
      </c>
      <c r="K217" s="217">
        <v>5849</v>
      </c>
      <c r="L217" s="217">
        <v>4867</v>
      </c>
      <c r="M217" s="217">
        <v>5063</v>
      </c>
      <c r="N217" s="217">
        <v>4916</v>
      </c>
      <c r="O217" s="217">
        <v>5057</v>
      </c>
      <c r="P217" s="217">
        <v>4989</v>
      </c>
      <c r="Q217" s="217">
        <v>4539</v>
      </c>
      <c r="R217" s="217">
        <v>2389</v>
      </c>
      <c r="S217" s="217">
        <v>55</v>
      </c>
      <c r="T217" s="216">
        <v>0.63539999999999996</v>
      </c>
    </row>
    <row r="218" spans="1:20" ht="15.75" thickBot="1" x14ac:dyDescent="0.3">
      <c r="A218" s="215">
        <v>2007</v>
      </c>
      <c r="B218" s="217" t="s">
        <v>576</v>
      </c>
      <c r="C218" s="217">
        <v>104198</v>
      </c>
      <c r="D218" s="217">
        <v>102601</v>
      </c>
      <c r="E218" s="217">
        <v>1581</v>
      </c>
      <c r="F218" s="217">
        <v>86</v>
      </c>
      <c r="G218" s="217">
        <v>13932</v>
      </c>
      <c r="H218" s="217">
        <v>34</v>
      </c>
      <c r="I218" s="217">
        <v>580</v>
      </c>
      <c r="J218" s="217">
        <v>88583</v>
      </c>
      <c r="K218" s="217">
        <v>2657</v>
      </c>
      <c r="L218" s="217">
        <v>5418</v>
      </c>
      <c r="M218" s="217">
        <v>8828</v>
      </c>
      <c r="N218" s="217">
        <v>11843</v>
      </c>
      <c r="O218" s="217">
        <v>14448</v>
      </c>
      <c r="P218" s="217">
        <v>16508</v>
      </c>
      <c r="Q218" s="217">
        <v>18252</v>
      </c>
      <c r="R218" s="217">
        <v>10592</v>
      </c>
      <c r="S218" s="217">
        <v>37</v>
      </c>
      <c r="T218" s="216">
        <v>0.86339999999999995</v>
      </c>
    </row>
    <row r="219" spans="1:20" ht="15.75" thickBot="1" x14ac:dyDescent="0.3">
      <c r="A219" s="215">
        <v>2008</v>
      </c>
      <c r="B219" s="217" t="s">
        <v>576</v>
      </c>
      <c r="C219" s="217">
        <v>116099</v>
      </c>
      <c r="D219" s="217">
        <v>114285</v>
      </c>
      <c r="E219" s="217">
        <v>1814</v>
      </c>
      <c r="F219" s="217">
        <v>104</v>
      </c>
      <c r="G219" s="217">
        <v>20001</v>
      </c>
      <c r="H219" s="217">
        <v>42</v>
      </c>
      <c r="I219" s="217">
        <v>462</v>
      </c>
      <c r="J219" s="217">
        <v>94180</v>
      </c>
      <c r="K219" s="217">
        <v>2191</v>
      </c>
      <c r="L219" s="217">
        <v>4553</v>
      </c>
      <c r="M219" s="217">
        <v>8255</v>
      </c>
      <c r="N219" s="217">
        <v>12082</v>
      </c>
      <c r="O219" s="217">
        <v>15600</v>
      </c>
      <c r="P219" s="217">
        <v>18596</v>
      </c>
      <c r="Q219" s="217">
        <v>20621</v>
      </c>
      <c r="R219" s="217">
        <v>12216</v>
      </c>
      <c r="S219" s="217">
        <v>66</v>
      </c>
      <c r="T219" s="216">
        <v>0.82410000000000005</v>
      </c>
    </row>
    <row r="220" spans="1:20" ht="15.75" thickBot="1" x14ac:dyDescent="0.3">
      <c r="A220" s="215">
        <v>2009</v>
      </c>
      <c r="B220" s="217" t="s">
        <v>576</v>
      </c>
      <c r="C220" s="217">
        <v>108515</v>
      </c>
      <c r="D220" s="217">
        <v>106693</v>
      </c>
      <c r="E220" s="217">
        <v>1822</v>
      </c>
      <c r="F220" s="217">
        <v>117</v>
      </c>
      <c r="G220" s="217">
        <v>15043</v>
      </c>
      <c r="H220" s="217">
        <v>33</v>
      </c>
      <c r="I220" s="217">
        <v>470</v>
      </c>
      <c r="J220" s="217">
        <v>91533</v>
      </c>
      <c r="K220" s="217">
        <v>2150</v>
      </c>
      <c r="L220" s="217">
        <v>4702</v>
      </c>
      <c r="M220" s="217">
        <v>8362</v>
      </c>
      <c r="N220" s="217">
        <v>11571</v>
      </c>
      <c r="O220" s="217">
        <v>14488</v>
      </c>
      <c r="P220" s="217">
        <v>16922</v>
      </c>
      <c r="Q220" s="217">
        <v>19714</v>
      </c>
      <c r="R220" s="217">
        <v>13522</v>
      </c>
      <c r="S220" s="217">
        <v>102</v>
      </c>
      <c r="T220" s="216">
        <v>0.8579</v>
      </c>
    </row>
    <row r="221" spans="1:20" ht="15.75" thickBot="1" x14ac:dyDescent="0.3">
      <c r="A221" s="215">
        <v>2010</v>
      </c>
      <c r="B221" s="217" t="s">
        <v>576</v>
      </c>
      <c r="C221" s="217">
        <v>105725</v>
      </c>
      <c r="D221" s="217">
        <v>103022</v>
      </c>
      <c r="E221" s="217">
        <v>2703</v>
      </c>
      <c r="F221" s="217">
        <v>104</v>
      </c>
      <c r="G221" s="217">
        <v>23851</v>
      </c>
      <c r="H221" s="217">
        <v>1183</v>
      </c>
      <c r="I221" s="217">
        <v>4231</v>
      </c>
      <c r="J221" s="217">
        <v>79067</v>
      </c>
      <c r="K221" s="217">
        <v>7713</v>
      </c>
      <c r="L221" s="217">
        <v>8967</v>
      </c>
      <c r="M221" s="217">
        <v>10510</v>
      </c>
      <c r="N221" s="217">
        <v>11560</v>
      </c>
      <c r="O221" s="217">
        <v>12139</v>
      </c>
      <c r="P221" s="217">
        <v>12150</v>
      </c>
      <c r="Q221" s="217">
        <v>10710</v>
      </c>
      <c r="R221" s="217">
        <v>5208</v>
      </c>
      <c r="S221" s="217">
        <v>110</v>
      </c>
      <c r="T221" s="216">
        <v>0.76749999999999996</v>
      </c>
    </row>
    <row r="222" spans="1:20" ht="15.75" thickBot="1" x14ac:dyDescent="0.3">
      <c r="A222" s="215">
        <v>2011</v>
      </c>
      <c r="B222" s="217" t="s">
        <v>576</v>
      </c>
      <c r="C222" s="217">
        <v>106758</v>
      </c>
      <c r="D222" s="217">
        <v>103816</v>
      </c>
      <c r="E222" s="217">
        <v>2942</v>
      </c>
      <c r="F222" s="217">
        <v>346</v>
      </c>
      <c r="G222" s="217">
        <v>46955</v>
      </c>
      <c r="H222" s="217">
        <v>1712</v>
      </c>
      <c r="I222" s="217">
        <v>5304</v>
      </c>
      <c r="J222" s="217">
        <v>56515</v>
      </c>
      <c r="K222" s="217">
        <v>7317</v>
      </c>
      <c r="L222" s="217">
        <v>7549</v>
      </c>
      <c r="M222" s="217">
        <v>8273</v>
      </c>
      <c r="N222" s="217">
        <v>8404</v>
      </c>
      <c r="O222" s="217">
        <v>8566</v>
      </c>
      <c r="P222" s="217">
        <v>7747</v>
      </c>
      <c r="Q222" s="217">
        <v>6136</v>
      </c>
      <c r="R222" s="217">
        <v>2468</v>
      </c>
      <c r="S222" s="217">
        <v>55</v>
      </c>
      <c r="T222" s="216">
        <v>0.5444</v>
      </c>
    </row>
    <row r="223" spans="1:20" ht="15.75" thickBot="1" x14ac:dyDescent="0.3">
      <c r="A223" s="215">
        <v>2012</v>
      </c>
      <c r="B223" s="217" t="s">
        <v>576</v>
      </c>
      <c r="C223" s="217">
        <v>102686</v>
      </c>
      <c r="D223" s="217">
        <v>98040</v>
      </c>
      <c r="E223" s="217">
        <v>4646</v>
      </c>
      <c r="F223" s="217">
        <v>114</v>
      </c>
      <c r="G223" s="217">
        <v>47307</v>
      </c>
      <c r="H223" s="217">
        <v>1340</v>
      </c>
      <c r="I223" s="217">
        <v>4580</v>
      </c>
      <c r="J223" s="217">
        <v>50619</v>
      </c>
      <c r="K223" s="217">
        <v>6284</v>
      </c>
      <c r="L223" s="217">
        <v>6436</v>
      </c>
      <c r="M223" s="217">
        <v>6985</v>
      </c>
      <c r="N223" s="217">
        <v>7275</v>
      </c>
      <c r="O223" s="217">
        <v>7452</v>
      </c>
      <c r="P223" s="217">
        <v>7074</v>
      </c>
      <c r="Q223" s="217">
        <v>6230</v>
      </c>
      <c r="R223" s="217">
        <v>2828</v>
      </c>
      <c r="S223" s="217">
        <v>55</v>
      </c>
      <c r="T223" s="216">
        <v>0.51629999999999998</v>
      </c>
    </row>
    <row r="224" spans="1:20" ht="15.75" thickBot="1" x14ac:dyDescent="0.3">
      <c r="A224" s="215">
        <v>2013</v>
      </c>
      <c r="B224" s="217" t="s">
        <v>576</v>
      </c>
      <c r="C224" s="217">
        <v>97707</v>
      </c>
      <c r="D224" s="217">
        <v>92610</v>
      </c>
      <c r="E224" s="217">
        <v>5097</v>
      </c>
      <c r="F224" s="217">
        <v>95</v>
      </c>
      <c r="G224" s="217">
        <v>33974</v>
      </c>
      <c r="H224" s="217">
        <v>1662</v>
      </c>
      <c r="I224" s="217">
        <v>5631</v>
      </c>
      <c r="J224" s="217">
        <v>58541</v>
      </c>
      <c r="K224" s="217">
        <v>7497</v>
      </c>
      <c r="L224" s="217">
        <v>7176</v>
      </c>
      <c r="M224" s="217">
        <v>7485</v>
      </c>
      <c r="N224" s="217">
        <v>7719</v>
      </c>
      <c r="O224" s="217">
        <v>8128</v>
      </c>
      <c r="P224" s="217">
        <v>8280</v>
      </c>
      <c r="Q224" s="217">
        <v>7879</v>
      </c>
      <c r="R224" s="217">
        <v>4269</v>
      </c>
      <c r="S224" s="217">
        <v>108</v>
      </c>
      <c r="T224" s="216">
        <v>0.6321</v>
      </c>
    </row>
    <row r="225" spans="1:20" ht="15.75" thickBot="1" x14ac:dyDescent="0.3">
      <c r="A225" s="215">
        <v>2014</v>
      </c>
      <c r="B225" s="217" t="s">
        <v>576</v>
      </c>
      <c r="C225" s="217">
        <v>84758</v>
      </c>
      <c r="D225" s="217">
        <v>80754</v>
      </c>
      <c r="E225" s="217">
        <v>4004</v>
      </c>
      <c r="F225" s="217">
        <v>75</v>
      </c>
      <c r="G225" s="217">
        <v>26249</v>
      </c>
      <c r="H225" s="217">
        <v>1525</v>
      </c>
      <c r="I225" s="217">
        <v>3570</v>
      </c>
      <c r="J225" s="217">
        <v>54430</v>
      </c>
      <c r="K225" s="217">
        <v>6325</v>
      </c>
      <c r="L225" s="217">
        <v>6184</v>
      </c>
      <c r="M225" s="217">
        <v>6896</v>
      </c>
      <c r="N225" s="217">
        <v>7294</v>
      </c>
      <c r="O225" s="217">
        <v>7997</v>
      </c>
      <c r="P225" s="217">
        <v>8184</v>
      </c>
      <c r="Q225" s="217">
        <v>7597</v>
      </c>
      <c r="R225" s="217">
        <v>3862</v>
      </c>
      <c r="S225" s="217">
        <v>91</v>
      </c>
      <c r="T225" s="216">
        <v>0.67400000000000004</v>
      </c>
    </row>
    <row r="226" spans="1:20" ht="15.75" thickBot="1" x14ac:dyDescent="0.3">
      <c r="A226" s="215">
        <v>2015</v>
      </c>
      <c r="B226" s="217" t="s">
        <v>576</v>
      </c>
      <c r="C226" s="217">
        <v>90321</v>
      </c>
      <c r="D226" s="217">
        <v>86611</v>
      </c>
      <c r="E226" s="217">
        <v>3710</v>
      </c>
      <c r="F226" s="217">
        <v>195</v>
      </c>
      <c r="G226" s="217">
        <v>23039</v>
      </c>
      <c r="H226" s="217">
        <v>1300</v>
      </c>
      <c r="I226" s="217">
        <v>3110</v>
      </c>
      <c r="J226" s="217">
        <v>63377</v>
      </c>
      <c r="K226" s="217">
        <v>6204</v>
      </c>
      <c r="L226" s="217">
        <v>6533</v>
      </c>
      <c r="M226" s="217">
        <v>7466</v>
      </c>
      <c r="N226" s="217">
        <v>8390</v>
      </c>
      <c r="O226" s="217">
        <v>9295</v>
      </c>
      <c r="P226" s="217">
        <v>10190</v>
      </c>
      <c r="Q226" s="217">
        <v>10093</v>
      </c>
      <c r="R226" s="217">
        <v>5142</v>
      </c>
      <c r="S226" s="217">
        <v>64</v>
      </c>
      <c r="T226" s="216">
        <v>0.73170000000000002</v>
      </c>
    </row>
    <row r="227" spans="1:20" ht="15.75" thickBot="1" x14ac:dyDescent="0.3">
      <c r="A227" s="215">
        <v>2016</v>
      </c>
      <c r="B227" s="217" t="s">
        <v>576</v>
      </c>
      <c r="C227" s="217">
        <v>72446</v>
      </c>
      <c r="D227" s="217">
        <v>69322</v>
      </c>
      <c r="E227" s="217">
        <v>3124</v>
      </c>
      <c r="F227" s="217">
        <v>38</v>
      </c>
      <c r="G227" s="217">
        <v>18629</v>
      </c>
      <c r="H227" s="217">
        <v>1027</v>
      </c>
      <c r="I227" s="217">
        <v>2819</v>
      </c>
      <c r="J227" s="217">
        <v>50655</v>
      </c>
      <c r="K227" s="217">
        <v>4845</v>
      </c>
      <c r="L227" s="217">
        <v>5215</v>
      </c>
      <c r="M227" s="217">
        <v>5609</v>
      </c>
      <c r="N227" s="217">
        <v>6335</v>
      </c>
      <c r="O227" s="217">
        <v>7263</v>
      </c>
      <c r="P227" s="217">
        <v>7918</v>
      </c>
      <c r="Q227" s="217">
        <v>8581</v>
      </c>
      <c r="R227" s="217">
        <v>4824</v>
      </c>
      <c r="S227" s="217">
        <v>65</v>
      </c>
      <c r="T227" s="216">
        <v>0.73070000000000002</v>
      </c>
    </row>
    <row r="228" spans="1:20" ht="15.75" thickBot="1" x14ac:dyDescent="0.3">
      <c r="A228" s="215">
        <v>2017</v>
      </c>
      <c r="B228" s="217" t="s">
        <v>576</v>
      </c>
      <c r="C228" s="217">
        <v>72449</v>
      </c>
      <c r="D228" s="217">
        <v>69584</v>
      </c>
      <c r="E228" s="217">
        <v>2865</v>
      </c>
      <c r="F228" s="217">
        <v>47</v>
      </c>
      <c r="G228" s="217">
        <v>15491</v>
      </c>
      <c r="H228" s="217">
        <v>885</v>
      </c>
      <c r="I228" s="217">
        <v>2251</v>
      </c>
      <c r="J228" s="217">
        <v>54046</v>
      </c>
      <c r="K228" s="217">
        <v>4676</v>
      </c>
      <c r="L228" s="217">
        <v>4728</v>
      </c>
      <c r="M228" s="217">
        <v>5620</v>
      </c>
      <c r="N228" s="217">
        <v>6583</v>
      </c>
      <c r="O228" s="217">
        <v>7904</v>
      </c>
      <c r="P228" s="217">
        <v>9033</v>
      </c>
      <c r="Q228" s="217">
        <v>9685</v>
      </c>
      <c r="R228" s="217">
        <v>5716</v>
      </c>
      <c r="S228" s="217">
        <v>101</v>
      </c>
      <c r="T228" s="216">
        <v>0.77669999999999995</v>
      </c>
    </row>
    <row r="229" spans="1:20" ht="15.75" thickBot="1" x14ac:dyDescent="0.3">
      <c r="A229" s="215">
        <v>2018</v>
      </c>
      <c r="B229" s="217" t="s">
        <v>576</v>
      </c>
      <c r="C229" s="217">
        <v>73093</v>
      </c>
      <c r="D229" s="217">
        <v>67520</v>
      </c>
      <c r="E229" s="217">
        <v>5573</v>
      </c>
      <c r="F229" s="217">
        <v>21</v>
      </c>
      <c r="G229" s="217">
        <v>17310</v>
      </c>
      <c r="H229" s="217">
        <v>773</v>
      </c>
      <c r="I229" s="217">
        <v>1994</v>
      </c>
      <c r="J229" s="217">
        <v>50189</v>
      </c>
      <c r="K229" s="217">
        <v>4091</v>
      </c>
      <c r="L229" s="217">
        <v>4636</v>
      </c>
      <c r="M229" s="217">
        <v>5591</v>
      </c>
      <c r="N229" s="217">
        <v>6324</v>
      </c>
      <c r="O229" s="217">
        <v>7547</v>
      </c>
      <c r="P229" s="217">
        <v>8160</v>
      </c>
      <c r="Q229" s="217">
        <v>8860</v>
      </c>
      <c r="R229" s="217">
        <v>4870</v>
      </c>
      <c r="S229" s="217">
        <v>110</v>
      </c>
      <c r="T229" s="216">
        <v>0.74329999999999996</v>
      </c>
    </row>
    <row r="230" spans="1:20" ht="15.75" thickBot="1" x14ac:dyDescent="0.3">
      <c r="A230" s="215">
        <v>2019</v>
      </c>
      <c r="B230" s="217" t="s">
        <v>576</v>
      </c>
      <c r="C230" s="217">
        <v>72669</v>
      </c>
      <c r="D230" s="217">
        <v>69795</v>
      </c>
      <c r="E230" s="217">
        <v>2874</v>
      </c>
      <c r="F230" s="217">
        <v>19</v>
      </c>
      <c r="G230" s="217">
        <v>18284</v>
      </c>
      <c r="H230" s="217">
        <v>913</v>
      </c>
      <c r="I230" s="217">
        <v>2230</v>
      </c>
      <c r="J230" s="217">
        <v>51492</v>
      </c>
      <c r="K230" s="217">
        <v>4728</v>
      </c>
      <c r="L230" s="217">
        <v>4716</v>
      </c>
      <c r="M230" s="217">
        <v>5575</v>
      </c>
      <c r="N230" s="217">
        <v>6064</v>
      </c>
      <c r="O230" s="217">
        <v>7324</v>
      </c>
      <c r="P230" s="217">
        <v>8200</v>
      </c>
      <c r="Q230" s="217">
        <v>9156</v>
      </c>
      <c r="R230" s="217">
        <v>5560</v>
      </c>
      <c r="S230" s="217">
        <v>169</v>
      </c>
      <c r="T230" s="216">
        <v>0.73780000000000001</v>
      </c>
    </row>
    <row r="231" spans="1:20" x14ac:dyDescent="0.25">
      <c r="A231" s="254"/>
    </row>
    <row r="234" spans="1:20" ht="15.75" thickBot="1" x14ac:dyDescent="0.3"/>
    <row r="235" spans="1:20" ht="45.75" thickBot="1" x14ac:dyDescent="0.3">
      <c r="A235" s="205" t="s">
        <v>301</v>
      </c>
      <c r="B235" s="205" t="s">
        <v>681</v>
      </c>
      <c r="C235" s="205" t="s">
        <v>682</v>
      </c>
      <c r="D235" s="205" t="s">
        <v>683</v>
      </c>
    </row>
    <row r="236" spans="1:20" ht="15.75" thickBot="1" x14ac:dyDescent="0.3">
      <c r="A236" s="205">
        <v>2007</v>
      </c>
      <c r="B236" s="252">
        <f>SUM(C218/(C218+C205))</f>
        <v>0.52370014826728317</v>
      </c>
      <c r="C236" s="208">
        <v>0.86339999999999995</v>
      </c>
      <c r="D236" s="253">
        <f>SUM((T205-T218)*-100)</f>
        <v>8.9999999999999964</v>
      </c>
    </row>
    <row r="237" spans="1:20" ht="15.75" thickBot="1" x14ac:dyDescent="0.3">
      <c r="A237" s="207">
        <v>2008</v>
      </c>
      <c r="B237" s="252">
        <f t="shared" ref="B237:B248" si="12">SUM(C219/(C219+C206))</f>
        <v>0.51399212845929421</v>
      </c>
      <c r="C237" s="208">
        <v>0.82410000000000005</v>
      </c>
      <c r="D237" s="253">
        <f t="shared" ref="D237:D248" si="13">SUM((T206-T219)*-100)</f>
        <v>8.5300000000000047</v>
      </c>
    </row>
    <row r="238" spans="1:20" ht="15.75" thickBot="1" x14ac:dyDescent="0.3">
      <c r="A238" s="207">
        <v>2009</v>
      </c>
      <c r="B238" s="252">
        <f t="shared" si="12"/>
        <v>0.50853136759626782</v>
      </c>
      <c r="C238" s="208">
        <v>0.8579</v>
      </c>
      <c r="D238" s="253">
        <f t="shared" si="13"/>
        <v>8.8600000000000012</v>
      </c>
    </row>
    <row r="239" spans="1:20" ht="15.75" thickBot="1" x14ac:dyDescent="0.3">
      <c r="A239" s="205">
        <v>2010</v>
      </c>
      <c r="B239" s="252">
        <f t="shared" si="12"/>
        <v>0.50323910342759492</v>
      </c>
      <c r="C239" s="208">
        <v>0.76749999999999996</v>
      </c>
      <c r="D239" s="253">
        <f t="shared" si="13"/>
        <v>15.159999999999997</v>
      </c>
    </row>
    <row r="240" spans="1:20" ht="15.75" thickBot="1" x14ac:dyDescent="0.3">
      <c r="A240" s="207">
        <v>2011</v>
      </c>
      <c r="B240" s="252">
        <f t="shared" si="12"/>
        <v>0.50176957459708693</v>
      </c>
      <c r="C240" s="208">
        <v>0.5444</v>
      </c>
      <c r="D240" s="253">
        <f t="shared" si="13"/>
        <v>17.73</v>
      </c>
    </row>
    <row r="241" spans="1:4" ht="15.75" thickBot="1" x14ac:dyDescent="0.3">
      <c r="A241" s="207">
        <v>2012</v>
      </c>
      <c r="B241" s="252">
        <f t="shared" si="12"/>
        <v>0.51295039138405596</v>
      </c>
      <c r="C241" s="208">
        <v>0.51629999999999998</v>
      </c>
      <c r="D241" s="253">
        <f t="shared" si="13"/>
        <v>15.17</v>
      </c>
    </row>
    <row r="242" spans="1:4" ht="15.75" thickBot="1" x14ac:dyDescent="0.3">
      <c r="A242" s="207">
        <v>2013</v>
      </c>
      <c r="B242" s="252">
        <f t="shared" si="12"/>
        <v>0.51740079007847828</v>
      </c>
      <c r="C242" s="208">
        <v>0.6321</v>
      </c>
      <c r="D242" s="253">
        <f t="shared" si="13"/>
        <v>14.329999999999998</v>
      </c>
    </row>
    <row r="243" spans="1:4" ht="15.75" thickBot="1" x14ac:dyDescent="0.3">
      <c r="A243" s="207">
        <v>2014</v>
      </c>
      <c r="B243" s="252">
        <f t="shared" si="12"/>
        <v>0.52422656820177882</v>
      </c>
      <c r="C243" s="208">
        <v>0.67400000000000004</v>
      </c>
      <c r="D243" s="253">
        <f t="shared" si="13"/>
        <v>14.480000000000004</v>
      </c>
    </row>
    <row r="244" spans="1:4" ht="15.75" thickBot="1" x14ac:dyDescent="0.3">
      <c r="A244" s="207">
        <v>2015</v>
      </c>
      <c r="B244" s="252">
        <f t="shared" si="12"/>
        <v>0.53463676238168811</v>
      </c>
      <c r="C244" s="208">
        <v>0.73170000000000002</v>
      </c>
      <c r="D244" s="253">
        <f t="shared" si="13"/>
        <v>11.650000000000006</v>
      </c>
    </row>
    <row r="245" spans="1:4" ht="15.75" thickBot="1" x14ac:dyDescent="0.3">
      <c r="A245" s="207">
        <v>2016</v>
      </c>
      <c r="B245" s="252">
        <f t="shared" si="12"/>
        <v>0.52750149266772484</v>
      </c>
      <c r="C245" s="208">
        <v>0.73070000000000002</v>
      </c>
      <c r="D245" s="253">
        <f t="shared" si="13"/>
        <v>10.630000000000006</v>
      </c>
    </row>
    <row r="246" spans="1:4" ht="15.75" thickBot="1" x14ac:dyDescent="0.3">
      <c r="A246" s="207">
        <v>2017</v>
      </c>
      <c r="B246" s="252">
        <f t="shared" si="12"/>
        <v>0.53462767409768808</v>
      </c>
      <c r="C246" s="208">
        <v>0.77669999999999995</v>
      </c>
      <c r="D246" s="253">
        <f t="shared" si="13"/>
        <v>10.46999999999999</v>
      </c>
    </row>
    <row r="247" spans="1:4" ht="15.75" thickBot="1" x14ac:dyDescent="0.3">
      <c r="A247" s="207">
        <v>2018</v>
      </c>
      <c r="B247" s="252">
        <f t="shared" si="12"/>
        <v>0.53404790086654097</v>
      </c>
      <c r="C247" s="208">
        <v>0.74329999999999996</v>
      </c>
      <c r="D247" s="253">
        <f t="shared" si="13"/>
        <v>10.209999999999997</v>
      </c>
    </row>
    <row r="248" spans="1:4" ht="15.75" thickBot="1" x14ac:dyDescent="0.3">
      <c r="A248" s="207">
        <v>2019</v>
      </c>
      <c r="B248" s="252">
        <f t="shared" si="12"/>
        <v>0.53397359120000587</v>
      </c>
      <c r="C248" s="208">
        <v>0.73780000000000001</v>
      </c>
      <c r="D248" s="253">
        <f t="shared" si="13"/>
        <v>10.240000000000006</v>
      </c>
    </row>
  </sheetData>
  <mergeCells count="6">
    <mergeCell ref="A154:T154"/>
    <mergeCell ref="A203:T203"/>
    <mergeCell ref="A1:N1"/>
    <mergeCell ref="A9:S9"/>
    <mergeCell ref="A27:S27"/>
    <mergeCell ref="A112:T112"/>
  </mergeCells>
  <conditionalFormatting sqref="B80:B91">
    <cfRule type="colorScale" priority="2">
      <colorScale>
        <cfvo type="min"/>
        <cfvo type="percentile" val="50"/>
        <cfvo type="max"/>
        <color rgb="FFF8696B"/>
        <color rgb="FFFCFCFF"/>
        <color rgb="FF63BE7B"/>
      </colorScale>
    </cfRule>
  </conditionalFormatting>
  <conditionalFormatting sqref="C80:C91">
    <cfRule type="colorScale" priority="1">
      <colorScale>
        <cfvo type="min"/>
        <cfvo type="percentile" val="50"/>
        <cfvo type="max"/>
        <color rgb="FFF8696B"/>
        <color rgb="FFFCFCFF"/>
        <color rgb="FF63BE7B"/>
      </colorScale>
    </cfRule>
  </conditionalFormatting>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
  <sheetViews>
    <sheetView topLeftCell="A22" workbookViewId="0">
      <selection activeCell="B1" sqref="B1:C43"/>
    </sheetView>
  </sheetViews>
  <sheetFormatPr defaultRowHeight="15" x14ac:dyDescent="0.25"/>
  <sheetData>
    <row r="1" spans="2:3" x14ac:dyDescent="0.25">
      <c r="B1" s="232" t="s">
        <v>49</v>
      </c>
      <c r="C1" s="232" t="s">
        <v>679</v>
      </c>
    </row>
    <row r="2" spans="2:3" x14ac:dyDescent="0.25">
      <c r="B2" s="225" t="s">
        <v>39</v>
      </c>
      <c r="C2" s="255">
        <v>0.40699999999999997</v>
      </c>
    </row>
    <row r="3" spans="2:3" x14ac:dyDescent="0.25">
      <c r="B3" s="225" t="s">
        <v>35</v>
      </c>
      <c r="C3" s="255">
        <v>0.51400000000000001</v>
      </c>
    </row>
    <row r="4" spans="2:3" x14ac:dyDescent="0.25">
      <c r="B4" s="225" t="s">
        <v>17</v>
      </c>
      <c r="C4" s="255">
        <v>0.53100000000000003</v>
      </c>
    </row>
    <row r="5" spans="2:3" ht="30" x14ac:dyDescent="0.25">
      <c r="B5" s="225" t="s">
        <v>42</v>
      </c>
      <c r="C5" s="255">
        <v>0.57299999999999995</v>
      </c>
    </row>
    <row r="6" spans="2:3" x14ac:dyDescent="0.25">
      <c r="B6" s="225" t="s">
        <v>33</v>
      </c>
      <c r="C6" s="255">
        <v>0.58399999999999996</v>
      </c>
    </row>
    <row r="7" spans="2:3" x14ac:dyDescent="0.25">
      <c r="B7" s="225" t="s">
        <v>16</v>
      </c>
      <c r="C7" s="255">
        <v>0.60699999999999998</v>
      </c>
    </row>
    <row r="8" spans="2:3" ht="30" x14ac:dyDescent="0.25">
      <c r="B8" s="225" t="s">
        <v>38</v>
      </c>
      <c r="C8" s="255">
        <v>0.60799999999999998</v>
      </c>
    </row>
    <row r="9" spans="2:3" ht="30" x14ac:dyDescent="0.25">
      <c r="B9" s="225" t="s">
        <v>34</v>
      </c>
      <c r="C9" s="255">
        <v>0.60899999999999999</v>
      </c>
    </row>
    <row r="10" spans="2:3" x14ac:dyDescent="0.25">
      <c r="B10" s="225" t="s">
        <v>13</v>
      </c>
      <c r="C10" s="255">
        <v>0.61899999999999999</v>
      </c>
    </row>
    <row r="11" spans="2:3" x14ac:dyDescent="0.25">
      <c r="B11" s="225" t="s">
        <v>18</v>
      </c>
      <c r="C11" s="255">
        <v>0.624</v>
      </c>
    </row>
    <row r="12" spans="2:3" ht="30" x14ac:dyDescent="0.25">
      <c r="B12" s="225" t="s">
        <v>46</v>
      </c>
      <c r="C12" s="255">
        <v>0.625</v>
      </c>
    </row>
    <row r="13" spans="2:3" x14ac:dyDescent="0.25">
      <c r="B13" s="225" t="s">
        <v>41</v>
      </c>
      <c r="C13" s="255">
        <v>0.626</v>
      </c>
    </row>
    <row r="14" spans="2:3" x14ac:dyDescent="0.25">
      <c r="B14" s="225" t="s">
        <v>45</v>
      </c>
      <c r="C14" s="255">
        <v>0.629</v>
      </c>
    </row>
    <row r="15" spans="2:3" ht="30" x14ac:dyDescent="0.25">
      <c r="B15" s="225" t="s">
        <v>11</v>
      </c>
      <c r="C15" s="255">
        <v>0.64300000000000002</v>
      </c>
    </row>
    <row r="16" spans="2:3" x14ac:dyDescent="0.25">
      <c r="B16" s="225" t="s">
        <v>30</v>
      </c>
      <c r="C16" s="255">
        <v>0.64400000000000002</v>
      </c>
    </row>
    <row r="17" spans="2:3" ht="30" x14ac:dyDescent="0.25">
      <c r="B17" s="225" t="s">
        <v>28</v>
      </c>
      <c r="C17" s="255">
        <v>0.65900000000000003</v>
      </c>
    </row>
    <row r="18" spans="2:3" x14ac:dyDescent="0.25">
      <c r="B18" s="225" t="s">
        <v>36</v>
      </c>
      <c r="C18" s="255">
        <v>0.65900000000000003</v>
      </c>
    </row>
    <row r="19" spans="2:3" x14ac:dyDescent="0.25">
      <c r="B19" s="225" t="s">
        <v>48</v>
      </c>
      <c r="C19" s="255">
        <v>0.66100000000000003</v>
      </c>
    </row>
    <row r="20" spans="2:3" x14ac:dyDescent="0.25">
      <c r="B20" s="225" t="s">
        <v>40</v>
      </c>
      <c r="C20" s="255">
        <v>0.66800000000000004</v>
      </c>
    </row>
    <row r="21" spans="2:3" ht="30" x14ac:dyDescent="0.25">
      <c r="B21" s="225" t="s">
        <v>47</v>
      </c>
      <c r="C21" s="255">
        <v>0.66900000000000004</v>
      </c>
    </row>
    <row r="22" spans="2:3" x14ac:dyDescent="0.25">
      <c r="B22" s="225" t="s">
        <v>44</v>
      </c>
      <c r="C22" s="255">
        <v>0.66900000000000004</v>
      </c>
    </row>
    <row r="23" spans="2:3" x14ac:dyDescent="0.25">
      <c r="B23" s="225" t="s">
        <v>25</v>
      </c>
      <c r="C23" s="255">
        <v>0.67200000000000004</v>
      </c>
    </row>
    <row r="24" spans="2:3" ht="30" x14ac:dyDescent="0.25">
      <c r="B24" s="225" t="s">
        <v>9</v>
      </c>
      <c r="C24" s="255">
        <v>0.67600000000000005</v>
      </c>
    </row>
    <row r="25" spans="2:3" x14ac:dyDescent="0.25">
      <c r="B25" s="225" t="s">
        <v>8</v>
      </c>
      <c r="C25" s="255">
        <v>0.67800000000000005</v>
      </c>
    </row>
    <row r="26" spans="2:3" ht="30" x14ac:dyDescent="0.25">
      <c r="B26" s="225" t="s">
        <v>12</v>
      </c>
      <c r="C26" s="255">
        <v>0.68</v>
      </c>
    </row>
    <row r="27" spans="2:3" x14ac:dyDescent="0.25">
      <c r="B27" s="225" t="s">
        <v>43</v>
      </c>
      <c r="C27" s="255">
        <v>0.68100000000000005</v>
      </c>
    </row>
    <row r="28" spans="2:3" x14ac:dyDescent="0.25">
      <c r="B28" s="225" t="s">
        <v>24</v>
      </c>
      <c r="C28" s="255">
        <v>0.69599999999999995</v>
      </c>
    </row>
    <row r="29" spans="2:3" x14ac:dyDescent="0.25">
      <c r="B29" s="225" t="s">
        <v>23</v>
      </c>
      <c r="C29" s="255">
        <v>0.69699999999999995</v>
      </c>
    </row>
    <row r="30" spans="2:3" x14ac:dyDescent="0.25">
      <c r="B30" s="225" t="s">
        <v>31</v>
      </c>
      <c r="C30" s="255">
        <v>0.69799999999999995</v>
      </c>
    </row>
    <row r="31" spans="2:3" x14ac:dyDescent="0.25">
      <c r="B31" s="225" t="s">
        <v>14</v>
      </c>
      <c r="C31" s="255">
        <v>0.71299999999999997</v>
      </c>
    </row>
    <row r="32" spans="2:3" x14ac:dyDescent="0.25">
      <c r="B32" s="225" t="s">
        <v>32</v>
      </c>
      <c r="C32" s="255">
        <v>0.71899999999999997</v>
      </c>
    </row>
    <row r="33" spans="1:3" x14ac:dyDescent="0.25">
      <c r="B33" s="225" t="s">
        <v>21</v>
      </c>
      <c r="C33" s="255">
        <v>0.72799999999999998</v>
      </c>
    </row>
    <row r="34" spans="1:3" x14ac:dyDescent="0.25">
      <c r="B34" s="225" t="s">
        <v>37</v>
      </c>
      <c r="C34" s="255">
        <v>0.73399999999999999</v>
      </c>
    </row>
    <row r="35" spans="1:3" ht="30" x14ac:dyDescent="0.25">
      <c r="B35" s="225" t="s">
        <v>50</v>
      </c>
      <c r="C35" s="255">
        <v>0.745</v>
      </c>
    </row>
    <row r="36" spans="1:3" x14ac:dyDescent="0.25">
      <c r="B36" s="225" t="s">
        <v>27</v>
      </c>
      <c r="C36" s="255">
        <v>0.745</v>
      </c>
    </row>
    <row r="37" spans="1:3" x14ac:dyDescent="0.25">
      <c r="B37" s="225" t="s">
        <v>29</v>
      </c>
      <c r="C37" s="255">
        <v>0.747</v>
      </c>
    </row>
    <row r="38" spans="1:3" x14ac:dyDescent="0.25">
      <c r="B38" s="225" t="s">
        <v>15</v>
      </c>
      <c r="C38" s="255">
        <v>0.749</v>
      </c>
    </row>
    <row r="39" spans="1:3" x14ac:dyDescent="0.25">
      <c r="B39" s="225" t="s">
        <v>26</v>
      </c>
      <c r="C39" s="255">
        <v>0.76300000000000001</v>
      </c>
    </row>
    <row r="40" spans="1:3" x14ac:dyDescent="0.25">
      <c r="B40" s="225" t="s">
        <v>19</v>
      </c>
      <c r="C40" s="255">
        <v>0.76500000000000001</v>
      </c>
    </row>
    <row r="41" spans="1:3" x14ac:dyDescent="0.25">
      <c r="B41" s="225" t="s">
        <v>22</v>
      </c>
      <c r="C41" s="255">
        <v>0.77700000000000002</v>
      </c>
    </row>
    <row r="42" spans="1:3" x14ac:dyDescent="0.25">
      <c r="B42" s="225" t="s">
        <v>20</v>
      </c>
      <c r="C42" s="255">
        <v>0.78100000000000003</v>
      </c>
    </row>
    <row r="43" spans="1:3" x14ac:dyDescent="0.25">
      <c r="B43" s="225" t="s">
        <v>10</v>
      </c>
      <c r="C43" s="255">
        <v>0.82099999999999995</v>
      </c>
    </row>
    <row r="44" spans="1:3" x14ac:dyDescent="0.25">
      <c r="A44" s="254"/>
    </row>
  </sheetData>
  <pageMargins left="0.7" right="0.7" top="0.75" bottom="0.75" header="0.3" footer="0.3"/>
  <drawing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
  <sheetViews>
    <sheetView tabSelected="1" topLeftCell="A22" workbookViewId="0">
      <selection activeCell="I51" sqref="I51"/>
    </sheetView>
  </sheetViews>
  <sheetFormatPr defaultRowHeight="15" x14ac:dyDescent="0.25"/>
  <cols>
    <col min="1" max="1" width="34.5703125" bestFit="1" customWidth="1"/>
    <col min="12" max="12" width="9" customWidth="1"/>
  </cols>
  <sheetData>
    <row r="1" spans="1:16" x14ac:dyDescent="0.25">
      <c r="A1" s="235" t="s">
        <v>270</v>
      </c>
      <c r="B1" s="235" t="s">
        <v>51</v>
      </c>
      <c r="C1" s="235" t="s">
        <v>61</v>
      </c>
      <c r="D1" s="235" t="s">
        <v>62</v>
      </c>
      <c r="E1" s="235" t="s">
        <v>63</v>
      </c>
      <c r="F1" s="235" t="s">
        <v>64</v>
      </c>
      <c r="G1" s="235" t="s">
        <v>65</v>
      </c>
      <c r="H1" s="235" t="s">
        <v>66</v>
      </c>
      <c r="I1" s="235" t="s">
        <v>67</v>
      </c>
      <c r="J1" s="235" t="s">
        <v>68</v>
      </c>
      <c r="K1" s="235" t="s">
        <v>69</v>
      </c>
      <c r="L1" s="235" t="s">
        <v>70</v>
      </c>
      <c r="M1" s="235" t="s">
        <v>71</v>
      </c>
      <c r="N1" s="235" t="s">
        <v>72</v>
      </c>
      <c r="O1" s="235" t="s">
        <v>52</v>
      </c>
    </row>
    <row r="2" spans="1:16" x14ac:dyDescent="0.25">
      <c r="A2" s="71" t="s">
        <v>273</v>
      </c>
      <c r="B2" s="262">
        <v>15.3</v>
      </c>
      <c r="C2" s="262">
        <v>14.9</v>
      </c>
      <c r="D2" s="262">
        <v>14.7</v>
      </c>
      <c r="E2" s="262">
        <v>14.2</v>
      </c>
      <c r="F2" s="262">
        <v>13.9</v>
      </c>
      <c r="G2" s="262">
        <v>13.4</v>
      </c>
      <c r="H2" s="262">
        <v>12.7</v>
      </c>
      <c r="I2" s="262">
        <v>11.9</v>
      </c>
      <c r="J2" s="262">
        <v>11.2</v>
      </c>
      <c r="K2" s="263">
        <v>11</v>
      </c>
      <c r="L2" s="262">
        <v>10.7</v>
      </c>
      <c r="M2" s="262">
        <v>10.5</v>
      </c>
      <c r="N2" s="262">
        <v>10.5</v>
      </c>
      <c r="O2" s="262">
        <v>10.3</v>
      </c>
      <c r="P2" s="145">
        <f t="shared" ref="P2:P3" si="0">SUM(B2-O2)</f>
        <v>5</v>
      </c>
    </row>
    <row r="3" spans="1:16" x14ac:dyDescent="0.25">
      <c r="A3" s="71" t="s">
        <v>280</v>
      </c>
      <c r="B3" s="260">
        <v>17.899999999999999</v>
      </c>
      <c r="C3" s="260">
        <v>17.3</v>
      </c>
      <c r="D3" s="260">
        <v>15.9</v>
      </c>
      <c r="E3" s="260">
        <v>16.600000000000001</v>
      </c>
      <c r="F3" s="260">
        <v>19.3</v>
      </c>
      <c r="G3" s="260">
        <v>18.100000000000001</v>
      </c>
      <c r="H3" s="260">
        <v>17.8</v>
      </c>
      <c r="I3" s="260">
        <v>17.3</v>
      </c>
      <c r="J3" s="260">
        <v>18.100000000000001</v>
      </c>
      <c r="K3" s="260">
        <v>19.100000000000001</v>
      </c>
      <c r="L3" s="260">
        <v>18.5</v>
      </c>
      <c r="M3" s="260">
        <v>18.100000000000001</v>
      </c>
      <c r="N3" s="260">
        <v>16.399999999999999</v>
      </c>
      <c r="O3" s="260">
        <v>15.3</v>
      </c>
      <c r="P3" s="145">
        <f t="shared" si="0"/>
        <v>2.5999999999999979</v>
      </c>
    </row>
    <row r="4" spans="1:16" s="79" customFormat="1" x14ac:dyDescent="0.25">
      <c r="A4" s="264" t="s">
        <v>689</v>
      </c>
      <c r="B4" s="265">
        <v>15.3</v>
      </c>
      <c r="C4" s="265">
        <v>12.5</v>
      </c>
      <c r="D4" s="265">
        <v>12.2</v>
      </c>
      <c r="E4" s="265">
        <v>15.1</v>
      </c>
      <c r="F4" s="265">
        <v>18.2</v>
      </c>
      <c r="G4" s="265">
        <v>14.9</v>
      </c>
      <c r="H4" s="265">
        <v>14.9</v>
      </c>
      <c r="I4" s="265">
        <v>15.4</v>
      </c>
      <c r="J4" s="265">
        <v>17.7</v>
      </c>
      <c r="K4" s="265">
        <v>16.899999999999999</v>
      </c>
      <c r="L4" s="265">
        <v>18.3</v>
      </c>
      <c r="M4" s="265">
        <v>16.3</v>
      </c>
      <c r="N4" s="265">
        <v>14.9</v>
      </c>
      <c r="O4" s="265">
        <v>13.5</v>
      </c>
      <c r="P4" s="266">
        <f>SUM(B4-O4)</f>
        <v>1.8000000000000007</v>
      </c>
    </row>
    <row r="5" spans="1:16" s="79" customFormat="1" x14ac:dyDescent="0.25">
      <c r="A5" s="264" t="s">
        <v>690</v>
      </c>
      <c r="B5" s="265">
        <v>15.4</v>
      </c>
      <c r="C5" s="265">
        <v>14.8</v>
      </c>
      <c r="D5" s="265">
        <v>13.6</v>
      </c>
      <c r="E5" s="267">
        <v>16</v>
      </c>
      <c r="F5" s="265">
        <v>21.7</v>
      </c>
      <c r="G5" s="265">
        <v>22.8</v>
      </c>
      <c r="H5" s="265">
        <v>19.399999999999999</v>
      </c>
      <c r="I5" s="265">
        <v>17.899999999999999</v>
      </c>
      <c r="J5" s="265">
        <v>17.899999999999999</v>
      </c>
      <c r="K5" s="265">
        <v>24.2</v>
      </c>
      <c r="L5" s="265">
        <v>20.3</v>
      </c>
      <c r="M5" s="265">
        <v>21.1</v>
      </c>
      <c r="N5" s="265">
        <v>18.8</v>
      </c>
      <c r="O5" s="265">
        <v>20.2</v>
      </c>
      <c r="P5" s="266">
        <f t="shared" ref="P5:P15" si="1">SUM(B5-O5)</f>
        <v>-4.7999999999999989</v>
      </c>
    </row>
    <row r="6" spans="1:16" s="79" customFormat="1" x14ac:dyDescent="0.25">
      <c r="A6" s="264" t="s">
        <v>692</v>
      </c>
      <c r="B6" s="265">
        <v>19.2</v>
      </c>
      <c r="C6" s="265">
        <v>19.7</v>
      </c>
      <c r="D6" s="265">
        <v>18.399999999999999</v>
      </c>
      <c r="E6" s="265">
        <v>19.2</v>
      </c>
      <c r="F6" s="265">
        <v>24.7</v>
      </c>
      <c r="G6" s="265">
        <v>22.1</v>
      </c>
      <c r="H6" s="265">
        <v>22.2</v>
      </c>
      <c r="I6" s="265">
        <v>22.5</v>
      </c>
      <c r="J6" s="265">
        <v>21.7</v>
      </c>
      <c r="K6" s="265">
        <v>25.3</v>
      </c>
      <c r="L6" s="265">
        <v>24.7</v>
      </c>
      <c r="M6" s="265">
        <v>23.6</v>
      </c>
      <c r="N6" s="265">
        <v>19.5</v>
      </c>
      <c r="O6" s="265">
        <v>17.399999999999999</v>
      </c>
      <c r="P6" s="266">
        <f t="shared" si="1"/>
        <v>1.8000000000000007</v>
      </c>
    </row>
    <row r="7" spans="1:16" s="79" customFormat="1" x14ac:dyDescent="0.25">
      <c r="A7" s="264" t="s">
        <v>693</v>
      </c>
      <c r="B7" s="265">
        <v>21.4</v>
      </c>
      <c r="C7" s="265">
        <v>21.4</v>
      </c>
      <c r="D7" s="265">
        <v>19.2</v>
      </c>
      <c r="E7" s="265">
        <v>18.3</v>
      </c>
      <c r="F7" s="265">
        <v>22.5</v>
      </c>
      <c r="G7" s="265">
        <v>22.1</v>
      </c>
      <c r="H7" s="265">
        <v>21.5</v>
      </c>
      <c r="I7" s="265">
        <v>20.7</v>
      </c>
      <c r="J7" s="267">
        <v>25</v>
      </c>
      <c r="K7" s="265">
        <v>24.9</v>
      </c>
      <c r="L7" s="265">
        <v>24.4</v>
      </c>
      <c r="M7" s="265">
        <v>22.4</v>
      </c>
      <c r="N7" s="265">
        <v>21.3</v>
      </c>
      <c r="O7" s="265">
        <v>20.9</v>
      </c>
      <c r="P7" s="266">
        <f t="shared" si="1"/>
        <v>0.5</v>
      </c>
    </row>
    <row r="8" spans="1:16" s="79" customFormat="1" x14ac:dyDescent="0.25">
      <c r="A8" s="264" t="s">
        <v>695</v>
      </c>
      <c r="B8" s="265">
        <v>23.1</v>
      </c>
      <c r="C8" s="265">
        <v>21.8</v>
      </c>
      <c r="D8" s="265">
        <v>20.5</v>
      </c>
      <c r="E8" s="265">
        <v>20.5</v>
      </c>
      <c r="F8" s="265">
        <v>22.2</v>
      </c>
      <c r="G8" s="265">
        <v>22.4</v>
      </c>
      <c r="H8" s="265">
        <v>22.7</v>
      </c>
      <c r="I8" s="265">
        <v>21.8</v>
      </c>
      <c r="J8" s="267">
        <v>22</v>
      </c>
      <c r="K8" s="265">
        <v>18.7</v>
      </c>
      <c r="L8" s="265">
        <v>17.8</v>
      </c>
      <c r="M8" s="265">
        <v>18.8</v>
      </c>
      <c r="N8" s="265">
        <v>18.3</v>
      </c>
      <c r="O8" s="265">
        <v>16.899999999999999</v>
      </c>
      <c r="P8" s="266">
        <f t="shared" si="1"/>
        <v>6.2000000000000028</v>
      </c>
    </row>
    <row r="9" spans="1:16" s="79" customFormat="1" x14ac:dyDescent="0.25">
      <c r="A9" s="264" t="s">
        <v>696</v>
      </c>
      <c r="B9" s="265">
        <v>10.3</v>
      </c>
      <c r="C9" s="267">
        <v>12</v>
      </c>
      <c r="D9" s="265">
        <v>10.6</v>
      </c>
      <c r="E9" s="265">
        <v>9.9</v>
      </c>
      <c r="F9" s="265">
        <v>10.8</v>
      </c>
      <c r="G9" s="265">
        <v>9.6</v>
      </c>
      <c r="H9" s="265">
        <v>7.2</v>
      </c>
      <c r="I9" s="267">
        <v>7</v>
      </c>
      <c r="J9" s="267">
        <v>9</v>
      </c>
      <c r="K9" s="265">
        <v>10.8</v>
      </c>
      <c r="L9" s="265">
        <v>10.5</v>
      </c>
      <c r="M9" s="265">
        <v>5.5</v>
      </c>
      <c r="N9" s="267">
        <v>8</v>
      </c>
      <c r="O9" s="265">
        <v>8.3000000000000007</v>
      </c>
      <c r="P9" s="266">
        <f t="shared" si="1"/>
        <v>2</v>
      </c>
    </row>
    <row r="10" spans="1:16" s="79" customFormat="1" x14ac:dyDescent="0.25">
      <c r="A10" s="264" t="s">
        <v>698</v>
      </c>
      <c r="B10" s="265">
        <v>19.3</v>
      </c>
      <c r="C10" s="265">
        <v>16.399999999999999</v>
      </c>
      <c r="D10" s="265">
        <v>15.7</v>
      </c>
      <c r="E10" s="267">
        <v>18</v>
      </c>
      <c r="F10" s="265">
        <v>20.6</v>
      </c>
      <c r="G10" s="265">
        <v>18.5</v>
      </c>
      <c r="H10" s="265">
        <v>17.7</v>
      </c>
      <c r="I10" s="265">
        <v>16.100000000000001</v>
      </c>
      <c r="J10" s="265">
        <v>15.9</v>
      </c>
      <c r="K10" s="265">
        <v>16.2</v>
      </c>
      <c r="L10" s="267">
        <v>16</v>
      </c>
      <c r="M10" s="265">
        <v>17.600000000000001</v>
      </c>
      <c r="N10" s="265">
        <v>13.2</v>
      </c>
      <c r="O10" s="265">
        <v>9.5</v>
      </c>
      <c r="P10" s="266">
        <f t="shared" si="1"/>
        <v>9.8000000000000007</v>
      </c>
    </row>
    <row r="11" spans="1:16" s="79" customFormat="1" x14ac:dyDescent="0.25">
      <c r="A11" s="264" t="s">
        <v>699</v>
      </c>
      <c r="B11" s="265">
        <v>14.9</v>
      </c>
      <c r="C11" s="265">
        <v>15.3</v>
      </c>
      <c r="D11" s="265">
        <v>12.6</v>
      </c>
      <c r="E11" s="265">
        <v>11.3</v>
      </c>
      <c r="F11" s="265">
        <v>9.8000000000000007</v>
      </c>
      <c r="G11" s="265">
        <v>9.6</v>
      </c>
      <c r="H11" s="265">
        <v>13.7</v>
      </c>
      <c r="I11" s="265">
        <v>13.5</v>
      </c>
      <c r="J11" s="265">
        <v>10.7</v>
      </c>
      <c r="K11" s="265">
        <v>8.5</v>
      </c>
      <c r="L11" s="265">
        <v>9.1</v>
      </c>
      <c r="M11" s="265">
        <v>11.3</v>
      </c>
      <c r="N11" s="265">
        <v>10.7</v>
      </c>
      <c r="O11" s="265">
        <v>10.3</v>
      </c>
      <c r="P11" s="266">
        <f t="shared" si="1"/>
        <v>4.5999999999999996</v>
      </c>
    </row>
    <row r="12" spans="1:16" x14ac:dyDescent="0.25">
      <c r="A12" s="71" t="s">
        <v>688</v>
      </c>
      <c r="B12" s="262">
        <v>15.4</v>
      </c>
      <c r="C12" s="262">
        <v>13.6</v>
      </c>
      <c r="D12" s="262">
        <v>12.9</v>
      </c>
      <c r="E12" s="262">
        <v>15.5</v>
      </c>
      <c r="F12" s="262">
        <v>19.8</v>
      </c>
      <c r="G12" s="262">
        <v>18.399999999999999</v>
      </c>
      <c r="H12" s="262">
        <v>16.899999999999999</v>
      </c>
      <c r="I12" s="262">
        <v>16.5</v>
      </c>
      <c r="J12" s="262">
        <v>17.8</v>
      </c>
      <c r="K12" s="262">
        <v>20.100000000000001</v>
      </c>
      <c r="L12" s="262">
        <v>19.2</v>
      </c>
      <c r="M12" s="262">
        <v>18.5</v>
      </c>
      <c r="N12" s="262">
        <v>16.7</v>
      </c>
      <c r="O12" s="262">
        <v>16.7</v>
      </c>
      <c r="P12" s="145">
        <f t="shared" si="1"/>
        <v>-1.2999999999999989</v>
      </c>
    </row>
    <row r="13" spans="1:16" x14ac:dyDescent="0.25">
      <c r="A13" s="71" t="s">
        <v>691</v>
      </c>
      <c r="B13" s="260">
        <v>20.2</v>
      </c>
      <c r="C13" s="260">
        <v>20.399999999999999</v>
      </c>
      <c r="D13" s="260">
        <v>18.8</v>
      </c>
      <c r="E13" s="260">
        <v>18.8</v>
      </c>
      <c r="F13" s="260">
        <v>23.8</v>
      </c>
      <c r="G13" s="260">
        <v>22.1</v>
      </c>
      <c r="H13" s="260">
        <v>21.9</v>
      </c>
      <c r="I13" s="260">
        <v>21.8</v>
      </c>
      <c r="J13" s="260">
        <v>23.1</v>
      </c>
      <c r="K13" s="260">
        <v>25.2</v>
      </c>
      <c r="L13" s="260">
        <v>24.5</v>
      </c>
      <c r="M13" s="260">
        <v>23.1</v>
      </c>
      <c r="N13" s="260">
        <v>20.2</v>
      </c>
      <c r="O13" s="260">
        <v>18.8</v>
      </c>
      <c r="P13" s="145">
        <f t="shared" si="1"/>
        <v>1.3999999999999986</v>
      </c>
    </row>
    <row r="14" spans="1:16" x14ac:dyDescent="0.25">
      <c r="A14" s="71" t="s">
        <v>694</v>
      </c>
      <c r="B14" s="263">
        <v>18</v>
      </c>
      <c r="C14" s="262">
        <v>17.899999999999999</v>
      </c>
      <c r="D14" s="262">
        <v>16.5</v>
      </c>
      <c r="E14" s="262">
        <v>16.3</v>
      </c>
      <c r="F14" s="263">
        <v>17</v>
      </c>
      <c r="G14" s="262">
        <v>16.7</v>
      </c>
      <c r="H14" s="262">
        <v>15.7</v>
      </c>
      <c r="I14" s="262">
        <v>15.3</v>
      </c>
      <c r="J14" s="262">
        <v>16.5</v>
      </c>
      <c r="K14" s="262">
        <v>15.6</v>
      </c>
      <c r="L14" s="262">
        <v>15.1</v>
      </c>
      <c r="M14" s="263">
        <v>14</v>
      </c>
      <c r="N14" s="262">
        <v>14.7</v>
      </c>
      <c r="O14" s="262">
        <v>13.8</v>
      </c>
      <c r="P14" s="145">
        <f t="shared" si="1"/>
        <v>4.1999999999999993</v>
      </c>
    </row>
    <row r="15" spans="1:16" x14ac:dyDescent="0.25">
      <c r="A15" s="71" t="s">
        <v>697</v>
      </c>
      <c r="B15" s="260">
        <v>17.3</v>
      </c>
      <c r="C15" s="260">
        <v>15.9</v>
      </c>
      <c r="D15" s="260">
        <v>14.3</v>
      </c>
      <c r="E15" s="260">
        <v>14.9</v>
      </c>
      <c r="F15" s="260">
        <v>15.3</v>
      </c>
      <c r="G15" s="260">
        <v>14.1</v>
      </c>
      <c r="H15" s="260">
        <v>15.7</v>
      </c>
      <c r="I15" s="260">
        <v>14.8</v>
      </c>
      <c r="J15" s="260">
        <v>13.3</v>
      </c>
      <c r="K15" s="260">
        <v>12.6</v>
      </c>
      <c r="L15" s="260">
        <v>12.7</v>
      </c>
      <c r="M15" s="260">
        <v>14.7</v>
      </c>
      <c r="N15" s="261">
        <v>12</v>
      </c>
      <c r="O15" s="260">
        <v>9.9</v>
      </c>
      <c r="P15" s="145">
        <f t="shared" si="1"/>
        <v>7.4</v>
      </c>
    </row>
    <row r="33" spans="1:12" x14ac:dyDescent="0.25">
      <c r="A33" s="234" t="s">
        <v>270</v>
      </c>
      <c r="B33" s="233" t="s">
        <v>63</v>
      </c>
      <c r="C33" s="233" t="s">
        <v>64</v>
      </c>
      <c r="D33" s="233" t="s">
        <v>65</v>
      </c>
      <c r="E33" s="233" t="s">
        <v>66</v>
      </c>
      <c r="F33" s="233" t="s">
        <v>67</v>
      </c>
      <c r="G33" s="233" t="s">
        <v>68</v>
      </c>
      <c r="H33" s="233" t="s">
        <v>69</v>
      </c>
      <c r="I33" s="233" t="s">
        <v>70</v>
      </c>
      <c r="J33" s="233" t="s">
        <v>71</v>
      </c>
      <c r="K33" s="233" t="s">
        <v>72</v>
      </c>
      <c r="L33" s="233" t="s">
        <v>52</v>
      </c>
    </row>
    <row r="34" spans="1:12" x14ac:dyDescent="0.25">
      <c r="A34" s="71" t="s">
        <v>95</v>
      </c>
      <c r="B34" s="75">
        <v>16.600000000000001</v>
      </c>
      <c r="C34" s="75">
        <v>19.3</v>
      </c>
      <c r="D34" s="75">
        <v>18.100000000000001</v>
      </c>
      <c r="E34" s="75">
        <v>17.8</v>
      </c>
      <c r="F34" s="75">
        <v>17.3</v>
      </c>
      <c r="G34" s="75">
        <v>18.100000000000001</v>
      </c>
      <c r="H34" s="75">
        <v>19.100000000000001</v>
      </c>
      <c r="I34" s="75">
        <v>18.5</v>
      </c>
      <c r="J34" s="75">
        <v>18.100000000000001</v>
      </c>
      <c r="K34" s="75">
        <v>16.399999999999999</v>
      </c>
      <c r="L34" s="75">
        <v>15.3</v>
      </c>
    </row>
    <row r="35" spans="1:12" x14ac:dyDescent="0.25">
      <c r="A35" s="71" t="s">
        <v>727</v>
      </c>
      <c r="B35" s="73">
        <v>5.4</v>
      </c>
      <c r="C35" s="73">
        <v>5.9</v>
      </c>
      <c r="D35" s="73">
        <v>5.6</v>
      </c>
      <c r="E35" s="72">
        <v>5</v>
      </c>
      <c r="F35" s="73">
        <v>4.2</v>
      </c>
      <c r="G35" s="73">
        <v>5.2</v>
      </c>
      <c r="H35" s="73">
        <v>5.9</v>
      </c>
      <c r="I35" s="73">
        <v>6.2</v>
      </c>
      <c r="J35" s="73">
        <v>4.5</v>
      </c>
      <c r="K35" s="73">
        <v>4.2</v>
      </c>
      <c r="L35" s="73">
        <v>4.3</v>
      </c>
    </row>
    <row r="36" spans="1:12" x14ac:dyDescent="0.25">
      <c r="A36" s="71" t="s">
        <v>728</v>
      </c>
      <c r="B36" s="74"/>
      <c r="C36" s="74"/>
      <c r="D36" s="74"/>
      <c r="E36" s="75">
        <v>14.4</v>
      </c>
      <c r="F36" s="75">
        <v>16.7</v>
      </c>
      <c r="G36" s="74">
        <v>17</v>
      </c>
      <c r="H36" s="75">
        <v>19.3</v>
      </c>
      <c r="I36" s="75">
        <v>17.399999999999999</v>
      </c>
      <c r="J36" s="75">
        <v>17.5</v>
      </c>
      <c r="K36" s="75">
        <v>14.9</v>
      </c>
      <c r="L36" s="75">
        <v>15.7</v>
      </c>
    </row>
    <row r="37" spans="1:12" x14ac:dyDescent="0.25">
      <c r="A37" s="71" t="s">
        <v>729</v>
      </c>
      <c r="B37" s="73">
        <v>24.1</v>
      </c>
      <c r="C37" s="73">
        <v>28.3</v>
      </c>
      <c r="D37" s="73">
        <v>26.4</v>
      </c>
      <c r="E37" s="72">
        <v>31</v>
      </c>
      <c r="F37" s="72">
        <v>29</v>
      </c>
      <c r="G37" s="73">
        <v>29.2</v>
      </c>
      <c r="H37" s="73">
        <v>27.8</v>
      </c>
      <c r="I37" s="73">
        <v>26.6</v>
      </c>
      <c r="J37" s="73">
        <v>27.1</v>
      </c>
      <c r="K37" s="73">
        <v>25.4</v>
      </c>
      <c r="L37" s="73">
        <v>22.4</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workbookViewId="0">
      <selection activeCell="A29" sqref="A29:XFD33"/>
    </sheetView>
  </sheetViews>
  <sheetFormatPr defaultRowHeight="15" x14ac:dyDescent="0.25"/>
  <cols>
    <col min="1" max="1" width="19.140625" customWidth="1"/>
  </cols>
  <sheetData>
    <row r="1" spans="1:2" x14ac:dyDescent="0.25">
      <c r="A1" s="71" t="s">
        <v>700</v>
      </c>
      <c r="B1" s="73">
        <v>8.4</v>
      </c>
    </row>
    <row r="2" spans="1:2" x14ac:dyDescent="0.25">
      <c r="A2" s="71" t="s">
        <v>701</v>
      </c>
      <c r="B2" s="75">
        <v>13.9</v>
      </c>
    </row>
    <row r="3" spans="1:2" x14ac:dyDescent="0.25">
      <c r="A3" s="71" t="s">
        <v>702</v>
      </c>
      <c r="B3" s="73">
        <v>6.7</v>
      </c>
    </row>
    <row r="4" spans="1:2" x14ac:dyDescent="0.25">
      <c r="A4" s="71" t="s">
        <v>703</v>
      </c>
      <c r="B4" s="75">
        <v>9.9</v>
      </c>
    </row>
    <row r="5" spans="1:2" x14ac:dyDescent="0.25">
      <c r="A5" s="71" t="s">
        <v>726</v>
      </c>
      <c r="B5" s="73">
        <v>10.3</v>
      </c>
    </row>
    <row r="6" spans="1:2" x14ac:dyDescent="0.25">
      <c r="A6" s="71" t="s">
        <v>704</v>
      </c>
      <c r="B6" s="75">
        <v>9.8000000000000007</v>
      </c>
    </row>
    <row r="7" spans="1:2" x14ac:dyDescent="0.25">
      <c r="A7" s="71" t="s">
        <v>705</v>
      </c>
      <c r="B7" s="73">
        <v>5.0999999999999996</v>
      </c>
    </row>
    <row r="8" spans="1:2" x14ac:dyDescent="0.25">
      <c r="A8" s="71" t="s">
        <v>706</v>
      </c>
      <c r="B8" s="75">
        <v>4.0999999999999996</v>
      </c>
    </row>
    <row r="9" spans="1:2" x14ac:dyDescent="0.25">
      <c r="A9" s="71" t="s">
        <v>707</v>
      </c>
      <c r="B9" s="73">
        <v>17.3</v>
      </c>
    </row>
    <row r="10" spans="1:2" x14ac:dyDescent="0.25">
      <c r="A10" s="71" t="s">
        <v>708</v>
      </c>
      <c r="B10" s="75">
        <v>8.1999999999999993</v>
      </c>
    </row>
    <row r="11" spans="1:2" x14ac:dyDescent="0.25">
      <c r="A11" s="71" t="s">
        <v>709</v>
      </c>
      <c r="B11" s="72">
        <v>3</v>
      </c>
    </row>
    <row r="12" spans="1:2" x14ac:dyDescent="0.25">
      <c r="A12" s="71" t="s">
        <v>710</v>
      </c>
      <c r="B12" s="75">
        <v>13.5</v>
      </c>
    </row>
    <row r="13" spans="1:2" x14ac:dyDescent="0.25">
      <c r="A13" s="71" t="s">
        <v>711</v>
      </c>
      <c r="B13" s="73">
        <v>9.1999999999999993</v>
      </c>
    </row>
    <row r="14" spans="1:2" x14ac:dyDescent="0.25">
      <c r="A14" s="71" t="s">
        <v>712</v>
      </c>
      <c r="B14" s="75">
        <v>8.6999999999999993</v>
      </c>
    </row>
    <row r="15" spans="1:2" x14ac:dyDescent="0.25">
      <c r="A15" s="71" t="s">
        <v>713</v>
      </c>
      <c r="B15" s="72">
        <v>4</v>
      </c>
    </row>
    <row r="16" spans="1:2" x14ac:dyDescent="0.25">
      <c r="A16" s="71" t="s">
        <v>714</v>
      </c>
      <c r="B16" s="75">
        <v>7.2</v>
      </c>
    </row>
    <row r="17" spans="1:2" x14ac:dyDescent="0.25">
      <c r="A17" s="71" t="s">
        <v>715</v>
      </c>
      <c r="B17" s="73">
        <v>11.8</v>
      </c>
    </row>
    <row r="18" spans="1:2" x14ac:dyDescent="0.25">
      <c r="A18" s="71" t="s">
        <v>716</v>
      </c>
      <c r="B18" s="75">
        <v>17.2</v>
      </c>
    </row>
    <row r="19" spans="1:2" x14ac:dyDescent="0.25">
      <c r="A19" s="71" t="s">
        <v>717</v>
      </c>
      <c r="B19" s="73">
        <v>7.5</v>
      </c>
    </row>
    <row r="20" spans="1:2" x14ac:dyDescent="0.25">
      <c r="A20" s="71" t="s">
        <v>718</v>
      </c>
      <c r="B20" s="75">
        <v>7.8</v>
      </c>
    </row>
    <row r="21" spans="1:2" x14ac:dyDescent="0.25">
      <c r="A21" s="71" t="s">
        <v>719</v>
      </c>
      <c r="B21" s="73">
        <v>5.2</v>
      </c>
    </row>
    <row r="22" spans="1:2" x14ac:dyDescent="0.25">
      <c r="A22" s="71" t="s">
        <v>720</v>
      </c>
      <c r="B22" s="75">
        <v>10.6</v>
      </c>
    </row>
    <row r="23" spans="1:2" x14ac:dyDescent="0.25">
      <c r="A23" s="71" t="s">
        <v>280</v>
      </c>
      <c r="B23" s="73">
        <v>15.3</v>
      </c>
    </row>
    <row r="24" spans="1:2" x14ac:dyDescent="0.25">
      <c r="A24" s="71" t="s">
        <v>721</v>
      </c>
      <c r="B24" s="75">
        <v>4.5999999999999996</v>
      </c>
    </row>
    <row r="25" spans="1:2" x14ac:dyDescent="0.25">
      <c r="A25" s="71" t="s">
        <v>722</v>
      </c>
      <c r="B25" s="73">
        <v>8.3000000000000007</v>
      </c>
    </row>
    <row r="26" spans="1:2" x14ac:dyDescent="0.25">
      <c r="A26" s="71" t="s">
        <v>723</v>
      </c>
      <c r="B26" s="75">
        <v>7.3</v>
      </c>
    </row>
    <row r="27" spans="1:2" x14ac:dyDescent="0.25">
      <c r="A27" s="71" t="s">
        <v>724</v>
      </c>
      <c r="B27" s="73">
        <v>6.5</v>
      </c>
    </row>
    <row r="28" spans="1:2" x14ac:dyDescent="0.25">
      <c r="A28" s="71" t="s">
        <v>725</v>
      </c>
      <c r="B28" s="75">
        <v>10.9</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topLeftCell="A22" workbookViewId="0">
      <selection activeCell="E48" sqref="E48"/>
    </sheetView>
  </sheetViews>
  <sheetFormatPr defaultRowHeight="15" x14ac:dyDescent="0.25"/>
  <sheetData>
    <row r="1" spans="1:15" x14ac:dyDescent="0.25">
      <c r="A1" s="3" t="s">
        <v>301</v>
      </c>
      <c r="B1" s="3">
        <v>2006</v>
      </c>
      <c r="C1" s="3">
        <v>2007</v>
      </c>
      <c r="D1" s="3">
        <v>2008</v>
      </c>
      <c r="E1" s="3">
        <v>2009</v>
      </c>
      <c r="F1" s="3">
        <v>2010</v>
      </c>
      <c r="G1" s="3">
        <v>2011</v>
      </c>
      <c r="H1" s="3">
        <v>2012</v>
      </c>
      <c r="I1" s="3">
        <v>2013</v>
      </c>
      <c r="J1" s="3">
        <v>2014</v>
      </c>
      <c r="K1" s="3">
        <v>2015</v>
      </c>
      <c r="L1" s="3">
        <v>2016</v>
      </c>
      <c r="M1" s="3">
        <v>2017</v>
      </c>
      <c r="N1" s="3">
        <v>2018</v>
      </c>
      <c r="O1" s="3">
        <v>2019</v>
      </c>
    </row>
    <row r="2" spans="1:15" x14ac:dyDescent="0.25">
      <c r="A2" t="s">
        <v>526</v>
      </c>
      <c r="B2">
        <v>75.099999999999994</v>
      </c>
      <c r="C2">
        <v>77.2</v>
      </c>
      <c r="D2">
        <v>78</v>
      </c>
      <c r="E2">
        <v>73.900000000000006</v>
      </c>
      <c r="F2">
        <v>72.900000000000006</v>
      </c>
      <c r="G2">
        <v>72.8</v>
      </c>
      <c r="H2">
        <v>71.5</v>
      </c>
      <c r="I2">
        <v>71</v>
      </c>
      <c r="J2">
        <v>71.599999999999994</v>
      </c>
      <c r="K2">
        <v>72.7</v>
      </c>
      <c r="L2">
        <v>74.400000000000006</v>
      </c>
      <c r="M2">
        <v>76.2</v>
      </c>
      <c r="N2">
        <v>77.8</v>
      </c>
      <c r="O2">
        <v>77.8</v>
      </c>
    </row>
    <row r="3" spans="1:15" x14ac:dyDescent="0.25">
      <c r="A3" t="s">
        <v>280</v>
      </c>
      <c r="B3">
        <v>69.8</v>
      </c>
      <c r="C3">
        <v>74.599999999999994</v>
      </c>
      <c r="D3">
        <v>80.599999999999994</v>
      </c>
      <c r="E3">
        <v>74.400000000000006</v>
      </c>
      <c r="F3">
        <v>68</v>
      </c>
      <c r="G3">
        <v>67.5</v>
      </c>
      <c r="H3">
        <v>66.8</v>
      </c>
      <c r="I3">
        <v>63.9</v>
      </c>
      <c r="J3">
        <v>62.6</v>
      </c>
      <c r="K3">
        <v>64.5</v>
      </c>
      <c r="L3">
        <v>65.099999999999994</v>
      </c>
      <c r="M3">
        <v>72.099999999999994</v>
      </c>
      <c r="N3">
        <v>74.900000000000006</v>
      </c>
      <c r="O3">
        <v>71.7</v>
      </c>
    </row>
    <row r="6" spans="1:15" x14ac:dyDescent="0.25">
      <c r="A6" s="3" t="s">
        <v>301</v>
      </c>
      <c r="B6" s="3">
        <v>2006</v>
      </c>
      <c r="C6" s="3">
        <v>2007</v>
      </c>
      <c r="D6" s="3">
        <v>2008</v>
      </c>
      <c r="E6" s="3">
        <v>2009</v>
      </c>
      <c r="F6" s="3">
        <v>2010</v>
      </c>
      <c r="G6" s="3">
        <v>2011</v>
      </c>
      <c r="H6" s="3">
        <v>2012</v>
      </c>
      <c r="I6" s="3">
        <v>2013</v>
      </c>
      <c r="J6" s="3">
        <v>2014</v>
      </c>
      <c r="K6" s="3">
        <v>2015</v>
      </c>
      <c r="L6" s="3">
        <v>2016</v>
      </c>
      <c r="M6" s="3">
        <v>2017</v>
      </c>
      <c r="N6" s="3">
        <v>2018</v>
      </c>
      <c r="O6" s="3">
        <v>2019</v>
      </c>
    </row>
    <row r="7" spans="1:15" x14ac:dyDescent="0.25">
      <c r="A7" s="258" t="s">
        <v>730</v>
      </c>
      <c r="B7" s="270">
        <v>77.599999999999994</v>
      </c>
      <c r="C7" s="270">
        <v>79.8</v>
      </c>
      <c r="D7" s="270">
        <v>80.2</v>
      </c>
      <c r="E7" s="270">
        <v>74.900000000000006</v>
      </c>
      <c r="F7" s="270">
        <v>74.400000000000006</v>
      </c>
      <c r="G7" s="270">
        <v>74.7</v>
      </c>
      <c r="H7" s="270">
        <v>72.900000000000006</v>
      </c>
      <c r="I7" s="270">
        <v>72.8</v>
      </c>
      <c r="J7" s="270">
        <v>72.8</v>
      </c>
      <c r="K7" s="271">
        <v>74</v>
      </c>
      <c r="L7" s="270">
        <v>75.900000000000006</v>
      </c>
      <c r="M7" s="270">
        <v>77.599999999999994</v>
      </c>
      <c r="N7" s="270">
        <v>79.099999999999994</v>
      </c>
      <c r="O7" s="270">
        <v>79.400000000000006</v>
      </c>
    </row>
    <row r="8" spans="1:15" x14ac:dyDescent="0.25">
      <c r="A8" s="258" t="s">
        <v>731</v>
      </c>
      <c r="B8" s="272">
        <v>70.2</v>
      </c>
      <c r="C8" s="272">
        <v>74.7</v>
      </c>
      <c r="D8" s="272">
        <v>82.3</v>
      </c>
      <c r="E8" s="272">
        <v>76.099999999999994</v>
      </c>
      <c r="F8" s="272">
        <v>70.2</v>
      </c>
      <c r="G8" s="272">
        <v>70.099999999999994</v>
      </c>
      <c r="H8" s="272">
        <v>69.5</v>
      </c>
      <c r="I8" s="272">
        <v>66.599999999999994</v>
      </c>
      <c r="J8" s="272">
        <v>66.400000000000006</v>
      </c>
      <c r="K8" s="272">
        <v>70.099999999999994</v>
      </c>
      <c r="L8" s="272">
        <v>70.3</v>
      </c>
      <c r="M8" s="272">
        <v>75.400000000000006</v>
      </c>
      <c r="N8" s="272">
        <v>79.8</v>
      </c>
      <c r="O8" s="272">
        <v>76.099999999999994</v>
      </c>
    </row>
    <row r="9" spans="1:15" x14ac:dyDescent="0.25">
      <c r="A9" s="258" t="s">
        <v>732</v>
      </c>
      <c r="B9" s="270">
        <v>72.599999999999994</v>
      </c>
      <c r="C9" s="270">
        <v>74.7</v>
      </c>
      <c r="D9" s="270">
        <v>75.900000000000006</v>
      </c>
      <c r="E9" s="270">
        <v>72.900000000000006</v>
      </c>
      <c r="F9" s="270">
        <v>71.400000000000006</v>
      </c>
      <c r="G9" s="271">
        <v>71</v>
      </c>
      <c r="H9" s="271">
        <v>70</v>
      </c>
      <c r="I9" s="270">
        <v>69.2</v>
      </c>
      <c r="J9" s="270">
        <v>70.3</v>
      </c>
      <c r="K9" s="270">
        <v>71.400000000000006</v>
      </c>
      <c r="L9" s="270">
        <v>72.8</v>
      </c>
      <c r="M9" s="270">
        <v>74.7</v>
      </c>
      <c r="N9" s="270">
        <v>76.5</v>
      </c>
      <c r="O9" s="270">
        <v>76.2</v>
      </c>
    </row>
    <row r="10" spans="1:15" x14ac:dyDescent="0.25">
      <c r="A10" s="258" t="s">
        <v>733</v>
      </c>
      <c r="B10" s="272">
        <v>69.3</v>
      </c>
      <c r="C10" s="272">
        <v>74.5</v>
      </c>
      <c r="D10" s="272">
        <v>78.7</v>
      </c>
      <c r="E10" s="272">
        <v>72.8</v>
      </c>
      <c r="F10" s="272">
        <v>65.7</v>
      </c>
      <c r="G10" s="272">
        <v>64.8</v>
      </c>
      <c r="H10" s="272">
        <v>64.2</v>
      </c>
      <c r="I10" s="272">
        <v>61.2</v>
      </c>
      <c r="J10" s="272">
        <v>58.5</v>
      </c>
      <c r="K10" s="272">
        <v>58.5</v>
      </c>
      <c r="L10" s="272">
        <v>59.7</v>
      </c>
      <c r="M10" s="272">
        <v>68.900000000000006</v>
      </c>
      <c r="N10" s="272">
        <v>69.900000000000006</v>
      </c>
      <c r="O10" s="272">
        <v>66.900000000000006</v>
      </c>
    </row>
    <row r="16" spans="1:15" x14ac:dyDescent="0.25">
      <c r="A16" s="3" t="s">
        <v>301</v>
      </c>
      <c r="B16" s="3">
        <v>2006</v>
      </c>
      <c r="C16" s="3">
        <v>2007</v>
      </c>
      <c r="D16" s="3">
        <v>2008</v>
      </c>
      <c r="E16" s="3">
        <v>2009</v>
      </c>
      <c r="F16" s="3">
        <v>2010</v>
      </c>
      <c r="G16" s="3">
        <v>2011</v>
      </c>
      <c r="H16" s="3">
        <v>2012</v>
      </c>
      <c r="I16" s="3">
        <v>2013</v>
      </c>
      <c r="J16" s="3">
        <v>2014</v>
      </c>
      <c r="K16" s="3">
        <v>2015</v>
      </c>
      <c r="L16" s="3">
        <v>2016</v>
      </c>
      <c r="M16" s="3">
        <v>2017</v>
      </c>
      <c r="N16" s="3">
        <v>2018</v>
      </c>
      <c r="O16" s="3">
        <v>2019</v>
      </c>
    </row>
    <row r="17" spans="1:15" x14ac:dyDescent="0.25">
      <c r="A17" t="s">
        <v>734</v>
      </c>
      <c r="B17" s="273">
        <v>63</v>
      </c>
      <c r="C17" s="272">
        <v>68.5</v>
      </c>
      <c r="D17" s="273">
        <v>76</v>
      </c>
      <c r="E17" s="272">
        <v>69.8</v>
      </c>
      <c r="F17" s="272">
        <v>62.4</v>
      </c>
      <c r="G17" s="272">
        <v>60.3</v>
      </c>
      <c r="H17" s="272">
        <v>61.1</v>
      </c>
      <c r="I17" s="272">
        <v>56.3</v>
      </c>
      <c r="J17" s="272">
        <v>59.2</v>
      </c>
      <c r="K17" s="272">
        <v>64.8</v>
      </c>
      <c r="L17" s="272">
        <v>63.4</v>
      </c>
      <c r="M17" s="272">
        <v>69.400000000000006</v>
      </c>
      <c r="N17" s="272">
        <v>74.3</v>
      </c>
      <c r="O17" s="272">
        <v>70.400000000000006</v>
      </c>
    </row>
    <row r="18" spans="1:15" x14ac:dyDescent="0.25">
      <c r="A18" t="s">
        <v>735</v>
      </c>
      <c r="B18" s="272">
        <v>57.5</v>
      </c>
      <c r="C18" s="272">
        <v>62.5</v>
      </c>
      <c r="D18" s="272">
        <v>67.599999999999994</v>
      </c>
      <c r="E18" s="272">
        <v>60.8</v>
      </c>
      <c r="F18" s="272">
        <v>51.8</v>
      </c>
      <c r="G18" s="272">
        <v>49.8</v>
      </c>
      <c r="H18" s="272">
        <v>47.3</v>
      </c>
      <c r="I18" s="272">
        <v>45.7</v>
      </c>
      <c r="J18" s="272">
        <v>43.9</v>
      </c>
      <c r="K18" s="272">
        <v>44.9</v>
      </c>
      <c r="L18" s="272">
        <v>45.2</v>
      </c>
      <c r="M18" s="272">
        <v>53.6</v>
      </c>
      <c r="N18" s="272">
        <v>56.1</v>
      </c>
      <c r="O18" s="272">
        <v>51.7</v>
      </c>
    </row>
    <row r="19" spans="1:15" x14ac:dyDescent="0.25">
      <c r="A19" t="s">
        <v>736</v>
      </c>
      <c r="B19" s="272">
        <v>86.4</v>
      </c>
      <c r="C19" s="272">
        <v>88.1</v>
      </c>
      <c r="D19" s="272">
        <v>94.1</v>
      </c>
      <c r="E19" s="272">
        <v>86.8</v>
      </c>
      <c r="F19" s="272">
        <v>84.1</v>
      </c>
      <c r="G19" s="272">
        <v>84.2</v>
      </c>
      <c r="H19" s="272">
        <v>81.099999999999994</v>
      </c>
      <c r="I19" s="273">
        <v>81</v>
      </c>
      <c r="J19" s="272">
        <v>77.400000000000006</v>
      </c>
      <c r="K19" s="272">
        <v>79.8</v>
      </c>
      <c r="L19" s="272">
        <v>83.6</v>
      </c>
      <c r="M19" s="272">
        <v>86.8</v>
      </c>
      <c r="N19" s="272">
        <v>90.7</v>
      </c>
      <c r="O19" s="272">
        <v>89.5</v>
      </c>
    </row>
    <row r="20" spans="1:15" x14ac:dyDescent="0.25">
      <c r="A20" t="s">
        <v>737</v>
      </c>
      <c r="B20" s="272">
        <v>86.5</v>
      </c>
      <c r="C20" s="272">
        <v>89.6</v>
      </c>
      <c r="D20" s="273">
        <v>92</v>
      </c>
      <c r="E20" s="273">
        <v>85</v>
      </c>
      <c r="F20" s="272">
        <v>81.099999999999994</v>
      </c>
      <c r="G20" s="272">
        <v>79.099999999999994</v>
      </c>
      <c r="H20" s="272">
        <v>77.599999999999994</v>
      </c>
      <c r="I20" s="272">
        <v>74.400000000000006</v>
      </c>
      <c r="J20" s="272">
        <v>71.7</v>
      </c>
      <c r="K20" s="272">
        <v>74.900000000000006</v>
      </c>
      <c r="L20" s="272">
        <v>78.400000000000006</v>
      </c>
      <c r="M20" s="272">
        <v>87.9</v>
      </c>
      <c r="N20" s="272">
        <v>87.5</v>
      </c>
      <c r="O20" s="272">
        <v>86.2</v>
      </c>
    </row>
    <row r="23" spans="1:15" x14ac:dyDescent="0.25">
      <c r="A23" s="268" t="s">
        <v>301</v>
      </c>
      <c r="B23" s="274" t="s">
        <v>51</v>
      </c>
      <c r="C23" s="274" t="s">
        <v>61</v>
      </c>
      <c r="D23" s="274" t="s">
        <v>62</v>
      </c>
      <c r="E23" s="274" t="s">
        <v>63</v>
      </c>
      <c r="F23" s="274" t="s">
        <v>64</v>
      </c>
      <c r="G23" s="274" t="s">
        <v>65</v>
      </c>
      <c r="H23" s="274" t="s">
        <v>66</v>
      </c>
      <c r="I23" s="274" t="s">
        <v>67</v>
      </c>
      <c r="J23" s="274" t="s">
        <v>68</v>
      </c>
      <c r="K23" s="274" t="s">
        <v>69</v>
      </c>
      <c r="L23" s="274" t="s">
        <v>70</v>
      </c>
      <c r="M23" s="274" t="s">
        <v>71</v>
      </c>
      <c r="N23" s="274" t="s">
        <v>72</v>
      </c>
      <c r="O23" s="274" t="s">
        <v>52</v>
      </c>
    </row>
    <row r="24" spans="1:15" x14ac:dyDescent="0.25">
      <c r="A24" s="269" t="s">
        <v>689</v>
      </c>
      <c r="B24" s="272">
        <v>72.2</v>
      </c>
      <c r="C24" s="272">
        <v>81.099999999999994</v>
      </c>
      <c r="D24" s="272">
        <v>85.4</v>
      </c>
      <c r="E24" s="272">
        <v>74.400000000000006</v>
      </c>
      <c r="F24" s="272">
        <v>68.900000000000006</v>
      </c>
      <c r="G24" s="273">
        <v>71</v>
      </c>
      <c r="H24" s="272">
        <v>69.900000000000006</v>
      </c>
      <c r="I24" s="272">
        <v>70.8</v>
      </c>
      <c r="J24" s="272">
        <v>69.3</v>
      </c>
      <c r="K24" s="272">
        <v>64.8</v>
      </c>
      <c r="L24" s="272">
        <v>68.8</v>
      </c>
      <c r="M24" s="273">
        <v>79</v>
      </c>
      <c r="N24" s="272">
        <v>78.7</v>
      </c>
      <c r="O24" s="272">
        <v>76.099999999999994</v>
      </c>
    </row>
    <row r="25" spans="1:15" x14ac:dyDescent="0.25">
      <c r="A25" s="269" t="s">
        <v>690</v>
      </c>
      <c r="B25" s="270">
        <v>71.2</v>
      </c>
      <c r="C25" s="270">
        <v>76.2</v>
      </c>
      <c r="D25" s="270">
        <v>77.3</v>
      </c>
      <c r="E25" s="270">
        <v>72.900000000000006</v>
      </c>
      <c r="F25" s="271">
        <v>58</v>
      </c>
      <c r="G25" s="270">
        <v>53.5</v>
      </c>
      <c r="H25" s="270">
        <v>56.9</v>
      </c>
      <c r="I25" s="271">
        <v>54</v>
      </c>
      <c r="J25" s="270">
        <v>49.2</v>
      </c>
      <c r="K25" s="270">
        <v>62.9</v>
      </c>
      <c r="L25" s="270">
        <v>61.5</v>
      </c>
      <c r="M25" s="270">
        <v>63.6</v>
      </c>
      <c r="N25" s="270">
        <v>58.7</v>
      </c>
      <c r="O25" s="270">
        <v>59.8</v>
      </c>
    </row>
    <row r="26" spans="1:15" x14ac:dyDescent="0.25">
      <c r="A26" s="269" t="s">
        <v>692</v>
      </c>
      <c r="B26" s="272">
        <v>70.900000000000006</v>
      </c>
      <c r="C26" s="272">
        <v>77.099999999999994</v>
      </c>
      <c r="D26" s="272">
        <v>82.2</v>
      </c>
      <c r="E26" s="272">
        <v>79.900000000000006</v>
      </c>
      <c r="F26" s="272">
        <v>73.8</v>
      </c>
      <c r="G26" s="272">
        <v>74.599999999999994</v>
      </c>
      <c r="H26" s="272">
        <v>73.8</v>
      </c>
      <c r="I26" s="272">
        <v>71.5</v>
      </c>
      <c r="J26" s="273">
        <v>71</v>
      </c>
      <c r="K26" s="272">
        <v>78.2</v>
      </c>
      <c r="L26" s="272">
        <v>75.8</v>
      </c>
      <c r="M26" s="272">
        <v>75.5</v>
      </c>
      <c r="N26" s="273">
        <v>81</v>
      </c>
      <c r="O26" s="272">
        <v>77.900000000000006</v>
      </c>
    </row>
    <row r="27" spans="1:15" x14ac:dyDescent="0.25">
      <c r="A27" s="269" t="s">
        <v>693</v>
      </c>
      <c r="B27" s="270">
        <v>64.900000000000006</v>
      </c>
      <c r="C27" s="270">
        <v>62.7</v>
      </c>
      <c r="D27" s="271">
        <v>76</v>
      </c>
      <c r="E27" s="270">
        <v>65.2</v>
      </c>
      <c r="F27" s="270">
        <v>63.4</v>
      </c>
      <c r="G27" s="270">
        <v>62.6</v>
      </c>
      <c r="H27" s="270">
        <v>59.8</v>
      </c>
      <c r="I27" s="270">
        <v>53.6</v>
      </c>
      <c r="J27" s="270">
        <v>56.6</v>
      </c>
      <c r="K27" s="270">
        <v>56.3</v>
      </c>
      <c r="L27" s="270">
        <v>56.7</v>
      </c>
      <c r="M27" s="270">
        <v>64.099999999999994</v>
      </c>
      <c r="N27" s="270">
        <v>75.900000000000006</v>
      </c>
      <c r="O27" s="270">
        <v>71.099999999999994</v>
      </c>
    </row>
    <row r="28" spans="1:15" x14ac:dyDescent="0.25">
      <c r="A28" s="269" t="s">
        <v>695</v>
      </c>
      <c r="B28" s="272">
        <v>64.2</v>
      </c>
      <c r="C28" s="272">
        <v>70.7</v>
      </c>
      <c r="D28" s="272">
        <v>78.5</v>
      </c>
      <c r="E28" s="272">
        <v>70.5</v>
      </c>
      <c r="F28" s="272">
        <v>61.5</v>
      </c>
      <c r="G28" s="272">
        <v>60.3</v>
      </c>
      <c r="H28" s="272">
        <v>59.2</v>
      </c>
      <c r="I28" s="272">
        <v>57.4</v>
      </c>
      <c r="J28" s="272">
        <v>61.9</v>
      </c>
      <c r="K28" s="272">
        <v>58.1</v>
      </c>
      <c r="L28" s="272">
        <v>60.5</v>
      </c>
      <c r="M28" s="272">
        <v>69.5</v>
      </c>
      <c r="N28" s="272">
        <v>68.900000000000006</v>
      </c>
      <c r="O28" s="272">
        <v>66.099999999999994</v>
      </c>
    </row>
    <row r="29" spans="1:15" x14ac:dyDescent="0.25">
      <c r="A29" s="269" t="s">
        <v>696</v>
      </c>
      <c r="B29" s="270">
        <v>85.6</v>
      </c>
      <c r="C29" s="270">
        <v>87.3</v>
      </c>
      <c r="D29" s="271">
        <v>90</v>
      </c>
      <c r="E29" s="270">
        <v>83.6</v>
      </c>
      <c r="F29" s="270">
        <v>80.5</v>
      </c>
      <c r="G29" s="270">
        <v>78.3</v>
      </c>
      <c r="H29" s="270">
        <v>78.3</v>
      </c>
      <c r="I29" s="270">
        <v>73.7</v>
      </c>
      <c r="J29" s="270">
        <v>72.5</v>
      </c>
      <c r="K29" s="271">
        <v>76</v>
      </c>
      <c r="L29" s="270">
        <v>74.7</v>
      </c>
      <c r="M29" s="270">
        <v>83.8</v>
      </c>
      <c r="N29" s="270">
        <v>91.4</v>
      </c>
      <c r="O29" s="270">
        <v>84.3</v>
      </c>
    </row>
    <row r="30" spans="1:15" x14ac:dyDescent="0.25">
      <c r="A30" s="269" t="s">
        <v>698</v>
      </c>
      <c r="B30" s="272">
        <v>59.5</v>
      </c>
      <c r="C30" s="272">
        <v>65.5</v>
      </c>
      <c r="D30" s="272">
        <v>75.2</v>
      </c>
      <c r="E30" s="272">
        <v>71.099999999999994</v>
      </c>
      <c r="F30" s="272">
        <v>67.099999999999994</v>
      </c>
      <c r="G30" s="273">
        <v>69</v>
      </c>
      <c r="H30" s="272">
        <v>64.3</v>
      </c>
      <c r="I30" s="272">
        <v>54.1</v>
      </c>
      <c r="J30" s="272">
        <v>54.4</v>
      </c>
      <c r="K30" s="272">
        <v>50.9</v>
      </c>
      <c r="L30" s="272">
        <v>48.2</v>
      </c>
      <c r="M30" s="272">
        <v>63.5</v>
      </c>
      <c r="N30" s="272">
        <v>68.5</v>
      </c>
      <c r="O30" s="272">
        <v>64.599999999999994</v>
      </c>
    </row>
    <row r="31" spans="1:15" x14ac:dyDescent="0.25">
      <c r="A31" s="269" t="s">
        <v>699</v>
      </c>
      <c r="B31" s="270">
        <v>72.5</v>
      </c>
      <c r="C31" s="270">
        <v>77.7</v>
      </c>
      <c r="D31" s="270">
        <v>79.7</v>
      </c>
      <c r="E31" s="270">
        <v>77.099999999999994</v>
      </c>
      <c r="F31" s="270">
        <v>69.7</v>
      </c>
      <c r="G31" s="271">
        <v>69</v>
      </c>
      <c r="H31" s="270">
        <v>66.8</v>
      </c>
      <c r="I31" s="270">
        <v>66.599999999999994</v>
      </c>
      <c r="J31" s="270">
        <v>54.9</v>
      </c>
      <c r="K31" s="271">
        <v>63</v>
      </c>
      <c r="L31" s="270">
        <v>75.8</v>
      </c>
      <c r="M31" s="270">
        <v>73.7</v>
      </c>
      <c r="N31" s="271">
        <v>67</v>
      </c>
      <c r="O31" s="270">
        <v>63.9</v>
      </c>
    </row>
    <row r="35" spans="1:15" x14ac:dyDescent="0.25">
      <c r="A35" s="275" t="s">
        <v>301</v>
      </c>
      <c r="B35" s="281" t="s">
        <v>63</v>
      </c>
      <c r="C35" s="281" t="s">
        <v>64</v>
      </c>
      <c r="D35" s="281" t="s">
        <v>65</v>
      </c>
      <c r="E35" s="281" t="s">
        <v>66</v>
      </c>
      <c r="F35" s="281" t="s">
        <v>67</v>
      </c>
      <c r="G35" s="281" t="s">
        <v>68</v>
      </c>
      <c r="H35" s="281" t="s">
        <v>69</v>
      </c>
      <c r="I35" s="281" t="s">
        <v>70</v>
      </c>
      <c r="J35" s="281" t="s">
        <v>71</v>
      </c>
      <c r="K35" s="281" t="s">
        <v>72</v>
      </c>
      <c r="L35" s="281" t="s">
        <v>52</v>
      </c>
      <c r="M35" s="281"/>
      <c r="N35" s="281"/>
      <c r="O35" s="281"/>
    </row>
    <row r="36" spans="1:15" x14ac:dyDescent="0.25">
      <c r="A36" s="276" t="s">
        <v>738</v>
      </c>
      <c r="B36" s="280">
        <v>78.599999999999994</v>
      </c>
      <c r="C36" s="280">
        <v>73.5</v>
      </c>
      <c r="D36" s="278">
        <v>74</v>
      </c>
      <c r="E36" s="280">
        <v>73.3</v>
      </c>
      <c r="F36" s="280">
        <v>71.900000000000006</v>
      </c>
      <c r="G36" s="280">
        <v>68.099999999999994</v>
      </c>
      <c r="H36" s="280">
        <v>70.900000000000006</v>
      </c>
      <c r="I36" s="280">
        <v>73.900000000000006</v>
      </c>
      <c r="J36" s="280">
        <v>82.2</v>
      </c>
      <c r="K36" s="280">
        <v>85.8</v>
      </c>
      <c r="L36" s="280">
        <v>80.2</v>
      </c>
      <c r="M36" s="280"/>
      <c r="N36" s="280"/>
      <c r="O36" s="280"/>
    </row>
    <row r="37" spans="1:15" x14ac:dyDescent="0.25">
      <c r="A37" s="276" t="s">
        <v>728</v>
      </c>
      <c r="B37" s="277"/>
      <c r="C37" s="277"/>
      <c r="D37" s="277"/>
      <c r="E37" s="279">
        <v>59.4</v>
      </c>
      <c r="F37" s="279">
        <v>56.3</v>
      </c>
      <c r="G37" s="279">
        <v>58.7</v>
      </c>
      <c r="H37" s="279">
        <v>58.8</v>
      </c>
      <c r="I37" s="279">
        <v>59.4</v>
      </c>
      <c r="J37" s="279">
        <v>64.8</v>
      </c>
      <c r="K37" s="277">
        <v>68</v>
      </c>
      <c r="L37" s="277">
        <v>67</v>
      </c>
      <c r="M37" s="279"/>
      <c r="N37" s="277"/>
      <c r="O37" s="277"/>
    </row>
    <row r="38" spans="1:15" x14ac:dyDescent="0.25">
      <c r="A38" s="276" t="s">
        <v>729</v>
      </c>
      <c r="B38" s="280">
        <v>70.599999999999994</v>
      </c>
      <c r="C38" s="278">
        <v>63</v>
      </c>
      <c r="D38" s="280">
        <v>62.1</v>
      </c>
      <c r="E38" s="280">
        <v>64.099999999999994</v>
      </c>
      <c r="F38" s="280">
        <v>59.6</v>
      </c>
      <c r="G38" s="280">
        <v>58.9</v>
      </c>
      <c r="H38" s="280">
        <v>62.1</v>
      </c>
      <c r="I38" s="278">
        <v>61</v>
      </c>
      <c r="J38" s="280">
        <v>66.7</v>
      </c>
      <c r="K38" s="280">
        <v>69.900000000000006</v>
      </c>
      <c r="L38" s="280">
        <v>68.099999999999994</v>
      </c>
      <c r="M38" s="280"/>
      <c r="N38" s="280"/>
      <c r="O38" s="280"/>
    </row>
  </sheetData>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
  <sheetViews>
    <sheetView workbookViewId="0">
      <selection sqref="A1:O7"/>
    </sheetView>
  </sheetViews>
  <sheetFormatPr defaultRowHeight="15" x14ac:dyDescent="0.25"/>
  <cols>
    <col min="1" max="1" width="16.7109375" customWidth="1"/>
  </cols>
  <sheetData>
    <row r="1" spans="1:17" x14ac:dyDescent="0.25">
      <c r="A1" s="3" t="s">
        <v>54</v>
      </c>
      <c r="B1" s="3" t="s">
        <v>51</v>
      </c>
      <c r="C1" s="3" t="s">
        <v>61</v>
      </c>
      <c r="D1" s="3" t="s">
        <v>62</v>
      </c>
      <c r="E1" s="3" t="s">
        <v>63</v>
      </c>
      <c r="F1" s="3" t="s">
        <v>64</v>
      </c>
      <c r="G1" s="3" t="s">
        <v>65</v>
      </c>
      <c r="H1" s="3" t="s">
        <v>66</v>
      </c>
      <c r="I1" s="3" t="s">
        <v>67</v>
      </c>
      <c r="J1" s="3" t="s">
        <v>68</v>
      </c>
      <c r="K1" s="3" t="s">
        <v>69</v>
      </c>
      <c r="L1" s="3" t="s">
        <v>70</v>
      </c>
      <c r="M1" s="3" t="s">
        <v>71</v>
      </c>
      <c r="N1" s="3" t="s">
        <v>72</v>
      </c>
      <c r="O1" s="3" t="s">
        <v>52</v>
      </c>
    </row>
    <row r="2" spans="1:17" x14ac:dyDescent="0.25">
      <c r="A2" s="3" t="s">
        <v>55</v>
      </c>
      <c r="B2">
        <v>0</v>
      </c>
      <c r="C2">
        <v>0</v>
      </c>
      <c r="D2">
        <v>0</v>
      </c>
      <c r="E2">
        <v>0</v>
      </c>
      <c r="F2">
        <v>0</v>
      </c>
      <c r="G2">
        <v>0</v>
      </c>
      <c r="H2">
        <v>0</v>
      </c>
      <c r="I2">
        <v>0</v>
      </c>
      <c r="J2" s="2">
        <v>31</v>
      </c>
      <c r="K2" s="2">
        <v>31</v>
      </c>
      <c r="L2" s="2">
        <v>39</v>
      </c>
      <c r="M2" s="2">
        <v>29</v>
      </c>
      <c r="N2" s="2">
        <v>29</v>
      </c>
      <c r="O2" s="2">
        <v>28</v>
      </c>
    </row>
    <row r="3" spans="1:17" x14ac:dyDescent="0.25">
      <c r="A3" s="3" t="s">
        <v>56</v>
      </c>
      <c r="B3" s="2">
        <v>1720</v>
      </c>
      <c r="C3" s="2">
        <v>1731</v>
      </c>
      <c r="D3" s="2">
        <v>1718</v>
      </c>
      <c r="E3" s="2">
        <v>1697</v>
      </c>
      <c r="F3" s="2">
        <v>1498</v>
      </c>
      <c r="G3" s="2">
        <v>1367</v>
      </c>
      <c r="H3" s="2">
        <v>1222</v>
      </c>
      <c r="I3" s="2">
        <v>1187</v>
      </c>
      <c r="J3" s="2">
        <v>1205</v>
      </c>
      <c r="K3" s="2">
        <v>1202</v>
      </c>
      <c r="L3" s="2">
        <v>1138</v>
      </c>
      <c r="M3" s="2">
        <v>1175</v>
      </c>
      <c r="N3" s="2">
        <v>1171</v>
      </c>
      <c r="O3" s="2">
        <v>1175</v>
      </c>
    </row>
    <row r="4" spans="1:17" x14ac:dyDescent="0.25">
      <c r="A4" s="3" t="s">
        <v>57</v>
      </c>
      <c r="B4" s="2">
        <v>5045</v>
      </c>
      <c r="C4" s="2">
        <v>4737</v>
      </c>
      <c r="D4" s="2">
        <v>4727</v>
      </c>
      <c r="E4" s="2">
        <v>4623</v>
      </c>
      <c r="F4" s="2">
        <v>4248</v>
      </c>
      <c r="G4" s="2">
        <v>4022</v>
      </c>
      <c r="H4" s="2">
        <v>4024</v>
      </c>
      <c r="I4" s="2">
        <v>4045</v>
      </c>
      <c r="J4" s="2">
        <v>4050</v>
      </c>
      <c r="K4" s="2">
        <v>4037</v>
      </c>
      <c r="L4" s="2">
        <v>4012</v>
      </c>
      <c r="M4" s="2">
        <v>4027</v>
      </c>
      <c r="N4" s="2">
        <v>4003</v>
      </c>
      <c r="O4" s="2">
        <v>3994</v>
      </c>
      <c r="Q4">
        <f>SUM(Table2[[#This Row],[2006]]-Table2[[#This Row],[2019]])</f>
        <v>1051</v>
      </c>
    </row>
    <row r="5" spans="1:17" x14ac:dyDescent="0.25">
      <c r="A5" s="3" t="s">
        <v>58</v>
      </c>
      <c r="B5" s="2">
        <v>1421</v>
      </c>
      <c r="C5" s="2">
        <v>1426</v>
      </c>
      <c r="D5" s="2">
        <v>1444</v>
      </c>
      <c r="E5" s="2">
        <v>1638</v>
      </c>
      <c r="F5" s="2">
        <v>1643</v>
      </c>
      <c r="G5" s="2">
        <v>1615</v>
      </c>
      <c r="H5" s="4">
        <v>1606</v>
      </c>
      <c r="I5" s="2">
        <v>1605</v>
      </c>
      <c r="J5" s="2">
        <v>1576</v>
      </c>
      <c r="K5" s="2">
        <v>1566</v>
      </c>
      <c r="L5" s="2">
        <v>1534</v>
      </c>
      <c r="M5" s="2">
        <v>1497</v>
      </c>
      <c r="N5" s="2">
        <v>1482</v>
      </c>
      <c r="O5" s="2">
        <v>1468</v>
      </c>
      <c r="Q5">
        <f>SUM(Table2[[#This Row],[2006]]-Table2[[#This Row],[2019]])</f>
        <v>-47</v>
      </c>
    </row>
    <row r="6" spans="1:17" x14ac:dyDescent="0.25">
      <c r="A6" s="3" t="s">
        <v>59</v>
      </c>
      <c r="B6" s="2">
        <v>115</v>
      </c>
      <c r="C6" s="2">
        <v>147</v>
      </c>
      <c r="D6" s="2">
        <v>147</v>
      </c>
      <c r="E6" s="2">
        <v>98</v>
      </c>
      <c r="F6" s="2">
        <v>5</v>
      </c>
      <c r="G6" s="2">
        <v>6</v>
      </c>
      <c r="H6" s="2">
        <v>9</v>
      </c>
      <c r="I6" s="2">
        <v>7</v>
      </c>
      <c r="J6" s="2">
        <v>22</v>
      </c>
      <c r="K6" s="2">
        <v>27</v>
      </c>
      <c r="L6" s="2">
        <v>41</v>
      </c>
      <c r="M6" s="2">
        <v>63</v>
      </c>
      <c r="N6" s="2">
        <v>77</v>
      </c>
      <c r="O6" s="2">
        <v>81</v>
      </c>
      <c r="Q6">
        <f>SUM(Table2[[#This Row],[2006]]-Table2[[#This Row],[2019]])</f>
        <v>34</v>
      </c>
    </row>
    <row r="7" spans="1:17" x14ac:dyDescent="0.25">
      <c r="A7" s="3" t="s">
        <v>60</v>
      </c>
      <c r="B7" s="2">
        <v>79</v>
      </c>
      <c r="C7" s="2">
        <v>83</v>
      </c>
      <c r="D7" s="2">
        <v>79</v>
      </c>
      <c r="E7" s="2">
        <v>80</v>
      </c>
      <c r="F7" s="2">
        <v>86</v>
      </c>
      <c r="G7" s="2">
        <v>86</v>
      </c>
      <c r="H7" s="2">
        <v>101</v>
      </c>
      <c r="I7" s="2">
        <v>127</v>
      </c>
      <c r="J7" s="2">
        <v>142</v>
      </c>
      <c r="K7" s="2">
        <v>146</v>
      </c>
      <c r="L7" s="2">
        <v>149</v>
      </c>
      <c r="M7" s="2">
        <v>161</v>
      </c>
      <c r="N7" s="2">
        <v>166</v>
      </c>
      <c r="O7" s="2">
        <v>165</v>
      </c>
      <c r="Q7">
        <f>SUM(Table2[[#This Row],[2006]]-Table2[[#This Row],[2019]])</f>
        <v>-86</v>
      </c>
    </row>
  </sheetData>
  <pageMargins left="0.7" right="0.7" top="0.75" bottom="0.75" header="0.3" footer="0.3"/>
  <drawing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
  <sheetViews>
    <sheetView workbookViewId="0">
      <selection sqref="A1:O3"/>
    </sheetView>
  </sheetViews>
  <sheetFormatPr defaultRowHeight="15" x14ac:dyDescent="0.25"/>
  <cols>
    <col min="4" max="4" width="9.140625" customWidth="1"/>
  </cols>
  <sheetData>
    <row r="1" spans="1:15" x14ac:dyDescent="0.25">
      <c r="A1" s="268" t="s">
        <v>301</v>
      </c>
      <c r="B1" s="274" t="s">
        <v>51</v>
      </c>
      <c r="C1" s="274" t="s">
        <v>61</v>
      </c>
      <c r="D1" s="274" t="s">
        <v>62</v>
      </c>
      <c r="E1" s="274" t="s">
        <v>63</v>
      </c>
      <c r="F1" s="274" t="s">
        <v>64</v>
      </c>
      <c r="G1" s="274" t="s">
        <v>65</v>
      </c>
      <c r="H1" s="274" t="s">
        <v>66</v>
      </c>
      <c r="I1" s="274" t="s">
        <v>67</v>
      </c>
      <c r="J1" s="274" t="s">
        <v>68</v>
      </c>
      <c r="K1" s="274" t="s">
        <v>69</v>
      </c>
      <c r="L1" s="274" t="s">
        <v>70</v>
      </c>
      <c r="M1" s="274" t="s">
        <v>71</v>
      </c>
      <c r="N1" s="274" t="s">
        <v>72</v>
      </c>
      <c r="O1" s="274" t="s">
        <v>52</v>
      </c>
    </row>
    <row r="2" spans="1:15" x14ac:dyDescent="0.25">
      <c r="A2" s="269" t="s">
        <v>526</v>
      </c>
      <c r="B2" s="270">
        <v>17.600000000000001</v>
      </c>
      <c r="C2" s="270">
        <v>15.7</v>
      </c>
      <c r="D2" s="270">
        <v>15.8</v>
      </c>
      <c r="E2" s="270">
        <v>20.2</v>
      </c>
      <c r="F2" s="270">
        <v>21.2</v>
      </c>
      <c r="G2" s="270">
        <v>21.7</v>
      </c>
      <c r="H2" s="270">
        <v>23.2</v>
      </c>
      <c r="I2" s="270">
        <v>23.7</v>
      </c>
      <c r="J2" s="270">
        <v>22.1</v>
      </c>
      <c r="K2" s="270">
        <v>20.3</v>
      </c>
      <c r="L2" s="270">
        <v>18.600000000000001</v>
      </c>
      <c r="M2" s="270">
        <v>16.8</v>
      </c>
      <c r="N2" s="270">
        <v>15.1</v>
      </c>
      <c r="O2" s="270">
        <v>14.3</v>
      </c>
    </row>
    <row r="3" spans="1:15" x14ac:dyDescent="0.25">
      <c r="A3" s="269" t="s">
        <v>280</v>
      </c>
      <c r="B3" s="272">
        <v>21.4</v>
      </c>
      <c r="C3" s="272">
        <v>20.100000000000001</v>
      </c>
      <c r="D3" s="272">
        <v>18.600000000000001</v>
      </c>
      <c r="E3" s="272">
        <v>20.8</v>
      </c>
      <c r="F3" s="272">
        <v>22.1</v>
      </c>
      <c r="G3" s="272">
        <v>23.9</v>
      </c>
      <c r="H3" s="272">
        <v>22.6</v>
      </c>
      <c r="I3" s="272">
        <v>23.7</v>
      </c>
      <c r="J3" s="273">
        <v>24</v>
      </c>
      <c r="K3" s="272">
        <v>21.7</v>
      </c>
      <c r="L3" s="272">
        <v>20.6</v>
      </c>
      <c r="M3" s="272">
        <v>18.3</v>
      </c>
      <c r="N3" s="272">
        <v>16.2</v>
      </c>
      <c r="O3" s="272">
        <v>16.8</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3"/>
  <sheetViews>
    <sheetView topLeftCell="A25" workbookViewId="0">
      <selection activeCell="B37" sqref="B37"/>
    </sheetView>
  </sheetViews>
  <sheetFormatPr defaultRowHeight="15" x14ac:dyDescent="0.25"/>
  <sheetData>
    <row r="1" spans="1:2" x14ac:dyDescent="0.25">
      <c r="A1" s="259" t="s">
        <v>49</v>
      </c>
      <c r="B1" s="259" t="s">
        <v>679</v>
      </c>
    </row>
    <row r="2" spans="1:2" x14ac:dyDescent="0.25">
      <c r="A2" s="225" t="s">
        <v>14</v>
      </c>
      <c r="B2" s="282">
        <v>10</v>
      </c>
    </row>
    <row r="3" spans="1:2" x14ac:dyDescent="0.25">
      <c r="A3" s="225" t="s">
        <v>45</v>
      </c>
      <c r="B3" s="282">
        <v>1</v>
      </c>
    </row>
    <row r="4" spans="1:2" x14ac:dyDescent="0.25">
      <c r="A4" s="225" t="s">
        <v>32</v>
      </c>
      <c r="B4" s="282">
        <v>9</v>
      </c>
    </row>
    <row r="5" spans="1:2" x14ac:dyDescent="0.25">
      <c r="A5" s="225" t="s">
        <v>20</v>
      </c>
      <c r="B5" s="282">
        <v>45</v>
      </c>
    </row>
    <row r="6" spans="1:2" x14ac:dyDescent="0.25">
      <c r="A6" s="225" t="s">
        <v>8</v>
      </c>
      <c r="B6" s="282">
        <v>7</v>
      </c>
    </row>
    <row r="7" spans="1:2" ht="30" x14ac:dyDescent="0.25">
      <c r="A7" s="225" t="s">
        <v>9</v>
      </c>
      <c r="B7" s="282">
        <v>1</v>
      </c>
    </row>
    <row r="8" spans="1:2" x14ac:dyDescent="0.25">
      <c r="A8" s="225" t="s">
        <v>21</v>
      </c>
      <c r="B8" s="282">
        <v>16</v>
      </c>
    </row>
    <row r="9" spans="1:2" x14ac:dyDescent="0.25">
      <c r="A9" s="225" t="s">
        <v>26</v>
      </c>
      <c r="B9" s="282">
        <v>10</v>
      </c>
    </row>
    <row r="10" spans="1:2" x14ac:dyDescent="0.25">
      <c r="A10" s="225" t="s">
        <v>15</v>
      </c>
      <c r="B10" s="282">
        <v>45</v>
      </c>
    </row>
    <row r="11" spans="1:2" ht="30" x14ac:dyDescent="0.25">
      <c r="A11" s="225" t="s">
        <v>50</v>
      </c>
      <c r="B11" s="282">
        <v>4</v>
      </c>
    </row>
    <row r="12" spans="1:2" x14ac:dyDescent="0.25">
      <c r="A12" s="225" t="s">
        <v>27</v>
      </c>
      <c r="B12" s="282">
        <v>15</v>
      </c>
    </row>
    <row r="13" spans="1:2" x14ac:dyDescent="0.25">
      <c r="A13" s="225" t="s">
        <v>33</v>
      </c>
      <c r="B13" s="282">
        <v>1</v>
      </c>
    </row>
    <row r="14" spans="1:2" ht="30" x14ac:dyDescent="0.25">
      <c r="A14" s="225" t="s">
        <v>46</v>
      </c>
      <c r="B14" s="282">
        <v>6</v>
      </c>
    </row>
    <row r="15" spans="1:2" x14ac:dyDescent="0.25">
      <c r="A15" s="225" t="s">
        <v>10</v>
      </c>
      <c r="B15" s="282">
        <v>17</v>
      </c>
    </row>
    <row r="16" spans="1:2" ht="30" x14ac:dyDescent="0.25">
      <c r="A16" s="225" t="s">
        <v>28</v>
      </c>
      <c r="B16" s="282">
        <v>11</v>
      </c>
    </row>
    <row r="17" spans="1:2" x14ac:dyDescent="0.25">
      <c r="A17" s="225" t="s">
        <v>16</v>
      </c>
      <c r="B17" s="282">
        <v>7</v>
      </c>
    </row>
    <row r="18" spans="1:2" ht="30" x14ac:dyDescent="0.25">
      <c r="A18" s="225" t="s">
        <v>34</v>
      </c>
      <c r="B18" s="282">
        <v>10</v>
      </c>
    </row>
    <row r="19" spans="1:2" x14ac:dyDescent="0.25">
      <c r="A19" s="225" t="s">
        <v>40</v>
      </c>
      <c r="B19" s="282">
        <v>31</v>
      </c>
    </row>
    <row r="20" spans="1:2" x14ac:dyDescent="0.25">
      <c r="A20" s="225" t="s">
        <v>29</v>
      </c>
      <c r="B20" s="282">
        <v>9</v>
      </c>
    </row>
    <row r="21" spans="1:2" x14ac:dyDescent="0.25">
      <c r="A21" s="225" t="s">
        <v>35</v>
      </c>
      <c r="B21" s="282">
        <v>4</v>
      </c>
    </row>
    <row r="22" spans="1:2" x14ac:dyDescent="0.25">
      <c r="A22" s="225" t="s">
        <v>41</v>
      </c>
      <c r="B22" s="282">
        <v>5</v>
      </c>
    </row>
    <row r="23" spans="1:2" x14ac:dyDescent="0.25">
      <c r="A23" s="225" t="s">
        <v>17</v>
      </c>
      <c r="B23" s="282">
        <v>7</v>
      </c>
    </row>
    <row r="24" spans="1:2" ht="30" x14ac:dyDescent="0.25">
      <c r="A24" s="225" t="s">
        <v>47</v>
      </c>
      <c r="B24" s="282">
        <v>4</v>
      </c>
    </row>
    <row r="25" spans="1:2" x14ac:dyDescent="0.25">
      <c r="A25" s="225" t="s">
        <v>36</v>
      </c>
      <c r="B25" s="282">
        <v>6</v>
      </c>
    </row>
    <row r="26" spans="1:2" x14ac:dyDescent="0.25">
      <c r="A26" s="225" t="s">
        <v>22</v>
      </c>
      <c r="B26" s="282">
        <v>14</v>
      </c>
    </row>
    <row r="27" spans="1:2" x14ac:dyDescent="0.25">
      <c r="A27" s="225" t="s">
        <v>39</v>
      </c>
      <c r="B27" s="282">
        <v>3</v>
      </c>
    </row>
    <row r="28" spans="1:2" ht="30" x14ac:dyDescent="0.25">
      <c r="A28" s="225" t="s">
        <v>11</v>
      </c>
      <c r="B28" s="282">
        <v>8</v>
      </c>
    </row>
    <row r="29" spans="1:2" ht="30" x14ac:dyDescent="0.25">
      <c r="A29" s="225" t="s">
        <v>42</v>
      </c>
      <c r="B29" s="282">
        <v>5</v>
      </c>
    </row>
    <row r="30" spans="1:2" x14ac:dyDescent="0.25">
      <c r="A30" s="225" t="s">
        <v>18</v>
      </c>
      <c r="B30" s="282">
        <v>8</v>
      </c>
    </row>
    <row r="31" spans="1:2" x14ac:dyDescent="0.25">
      <c r="A31" s="225" t="s">
        <v>23</v>
      </c>
      <c r="B31" s="282">
        <v>10</v>
      </c>
    </row>
    <row r="32" spans="1:2" x14ac:dyDescent="0.25">
      <c r="A32" s="225" t="s">
        <v>43</v>
      </c>
      <c r="B32" s="282">
        <v>11</v>
      </c>
    </row>
    <row r="33" spans="1:2" x14ac:dyDescent="0.25">
      <c r="A33" s="225" t="s">
        <v>37</v>
      </c>
      <c r="B33" s="282">
        <v>9</v>
      </c>
    </row>
    <row r="34" spans="1:2" x14ac:dyDescent="0.25">
      <c r="A34" s="225" t="s">
        <v>13</v>
      </c>
      <c r="B34" s="282">
        <v>8</v>
      </c>
    </row>
    <row r="35" spans="1:2" ht="30" x14ac:dyDescent="0.25">
      <c r="A35" s="225" t="s">
        <v>12</v>
      </c>
      <c r="B35" s="282">
        <v>10</v>
      </c>
    </row>
    <row r="36" spans="1:2" x14ac:dyDescent="0.25">
      <c r="A36" s="225" t="s">
        <v>19</v>
      </c>
      <c r="B36" s="282">
        <v>10</v>
      </c>
    </row>
    <row r="37" spans="1:2" x14ac:dyDescent="0.25">
      <c r="A37" s="225" t="s">
        <v>24</v>
      </c>
      <c r="B37" s="282">
        <v>1</v>
      </c>
    </row>
    <row r="38" spans="1:2" ht="30" x14ac:dyDescent="0.25">
      <c r="A38" s="225" t="s">
        <v>38</v>
      </c>
      <c r="B38" s="282">
        <v>9</v>
      </c>
    </row>
    <row r="39" spans="1:2" x14ac:dyDescent="0.25">
      <c r="A39" s="225" t="s">
        <v>48</v>
      </c>
      <c r="B39" s="282">
        <v>2</v>
      </c>
    </row>
    <row r="40" spans="1:2" x14ac:dyDescent="0.25">
      <c r="A40" s="225" t="s">
        <v>30</v>
      </c>
      <c r="B40" s="282">
        <v>6</v>
      </c>
    </row>
    <row r="41" spans="1:2" x14ac:dyDescent="0.25">
      <c r="A41" s="225" t="s">
        <v>44</v>
      </c>
      <c r="B41" s="282">
        <v>11</v>
      </c>
    </row>
    <row r="42" spans="1:2" x14ac:dyDescent="0.25">
      <c r="A42" s="225" t="s">
        <v>25</v>
      </c>
      <c r="B42" s="282">
        <v>8</v>
      </c>
    </row>
    <row r="43" spans="1:2" x14ac:dyDescent="0.25">
      <c r="A43" s="225" t="s">
        <v>31</v>
      </c>
      <c r="B43" s="282">
        <v>5</v>
      </c>
    </row>
  </sheetData>
  <pageMargins left="0.7" right="0.7" top="0.75" bottom="0.75" header="0.3" footer="0.3"/>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workbookViewId="0">
      <selection activeCell="A17" sqref="A17:A24"/>
    </sheetView>
  </sheetViews>
  <sheetFormatPr defaultRowHeight="15" x14ac:dyDescent="0.25"/>
  <cols>
    <col min="1" max="1" width="17.140625" customWidth="1"/>
  </cols>
  <sheetData>
    <row r="1" spans="1:15" x14ac:dyDescent="0.25">
      <c r="A1" s="3" t="s">
        <v>73</v>
      </c>
      <c r="B1" s="3" t="s">
        <v>51</v>
      </c>
      <c r="C1" s="3" t="s">
        <v>61</v>
      </c>
      <c r="D1" s="3" t="s">
        <v>62</v>
      </c>
      <c r="E1" s="3" t="s">
        <v>63</v>
      </c>
      <c r="F1" s="3" t="s">
        <v>64</v>
      </c>
      <c r="G1" s="3" t="s">
        <v>65</v>
      </c>
      <c r="H1" s="3" t="s">
        <v>66</v>
      </c>
      <c r="I1" s="3" t="s">
        <v>67</v>
      </c>
      <c r="J1" s="3" t="s">
        <v>68</v>
      </c>
      <c r="K1" s="3" t="s">
        <v>69</v>
      </c>
      <c r="L1" s="3" t="s">
        <v>70</v>
      </c>
      <c r="M1" s="3" t="s">
        <v>71</v>
      </c>
      <c r="N1" s="3" t="s">
        <v>72</v>
      </c>
      <c r="O1" s="3" t="s">
        <v>52</v>
      </c>
    </row>
    <row r="2" spans="1:15" x14ac:dyDescent="0.25">
      <c r="A2" s="1" t="s">
        <v>0</v>
      </c>
      <c r="B2" s="16">
        <v>378022</v>
      </c>
      <c r="C2" s="16">
        <v>370378</v>
      </c>
      <c r="D2" s="16">
        <v>365870</v>
      </c>
      <c r="E2" s="16">
        <v>360255</v>
      </c>
      <c r="F2" s="16">
        <v>353043</v>
      </c>
      <c r="G2" s="16">
        <v>341688</v>
      </c>
      <c r="H2" s="17">
        <v>350637</v>
      </c>
      <c r="I2" s="16">
        <v>344433</v>
      </c>
      <c r="J2" s="16">
        <v>339619</v>
      </c>
      <c r="K2" s="16">
        <v>330798</v>
      </c>
      <c r="L2" s="16">
        <v>328162</v>
      </c>
      <c r="M2" s="16">
        <v>324998</v>
      </c>
      <c r="N2" s="16">
        <v>321852</v>
      </c>
      <c r="O2" s="16">
        <v>318238</v>
      </c>
    </row>
    <row r="3" spans="1:15" x14ac:dyDescent="0.25">
      <c r="A3" s="1" t="s">
        <v>1</v>
      </c>
      <c r="B3" s="16">
        <v>336755</v>
      </c>
      <c r="C3" s="16">
        <v>329921</v>
      </c>
      <c r="D3" s="16">
        <v>322054</v>
      </c>
      <c r="E3" s="16">
        <v>316005</v>
      </c>
      <c r="F3" s="16">
        <v>310922</v>
      </c>
      <c r="G3" s="16">
        <v>302763</v>
      </c>
      <c r="H3" s="17">
        <v>315044</v>
      </c>
      <c r="I3" s="16">
        <v>311604</v>
      </c>
      <c r="J3" s="16">
        <v>307985</v>
      </c>
      <c r="K3" s="16">
        <v>302639</v>
      </c>
      <c r="L3" s="16">
        <v>300805</v>
      </c>
      <c r="M3" s="16">
        <v>298371</v>
      </c>
      <c r="N3" s="16">
        <v>296430</v>
      </c>
      <c r="O3" s="16">
        <v>294998</v>
      </c>
    </row>
    <row r="4" spans="1:15" x14ac:dyDescent="0.25">
      <c r="A4" s="1" t="s">
        <v>2</v>
      </c>
      <c r="B4" s="16">
        <v>548231</v>
      </c>
      <c r="C4" s="16">
        <v>536877</v>
      </c>
      <c r="D4" s="16">
        <v>526134</v>
      </c>
      <c r="E4" s="16">
        <v>519399</v>
      </c>
      <c r="F4" s="16">
        <v>508839</v>
      </c>
      <c r="G4" s="16">
        <v>496093</v>
      </c>
      <c r="H4" s="17">
        <v>511512</v>
      </c>
      <c r="I4" s="16">
        <v>501046</v>
      </c>
      <c r="J4" s="16">
        <v>493521</v>
      </c>
      <c r="K4" s="16">
        <v>478940</v>
      </c>
      <c r="L4" s="16">
        <v>470680</v>
      </c>
      <c r="M4" s="16">
        <v>461356</v>
      </c>
      <c r="N4" s="16">
        <v>452350</v>
      </c>
      <c r="O4" s="16">
        <v>442694</v>
      </c>
    </row>
    <row r="5" spans="1:15" x14ac:dyDescent="0.25">
      <c r="A5" s="1" t="s">
        <v>3</v>
      </c>
      <c r="B5" s="16">
        <v>373270</v>
      </c>
      <c r="C5" s="16">
        <v>364382</v>
      </c>
      <c r="D5" s="16">
        <v>354576</v>
      </c>
      <c r="E5" s="16">
        <v>349831</v>
      </c>
      <c r="F5" s="16">
        <v>342985</v>
      </c>
      <c r="G5" s="16">
        <v>334704</v>
      </c>
      <c r="H5" s="17">
        <v>344500</v>
      </c>
      <c r="I5" s="16">
        <v>339298</v>
      </c>
      <c r="J5" s="16">
        <v>335986</v>
      </c>
      <c r="K5" s="16">
        <v>328965</v>
      </c>
      <c r="L5" s="16">
        <v>324073</v>
      </c>
      <c r="M5" s="16">
        <v>319456</v>
      </c>
      <c r="N5" s="16">
        <v>314672</v>
      </c>
      <c r="O5" s="16">
        <v>308885</v>
      </c>
    </row>
    <row r="6" spans="1:15" x14ac:dyDescent="0.25">
      <c r="A6" s="1" t="s">
        <v>4</v>
      </c>
      <c r="B6" s="16">
        <v>435171</v>
      </c>
      <c r="C6" s="16">
        <v>425393</v>
      </c>
      <c r="D6" s="16">
        <v>413768</v>
      </c>
      <c r="E6" s="16">
        <v>405602</v>
      </c>
      <c r="F6" s="16">
        <v>396107</v>
      </c>
      <c r="G6" s="16">
        <v>384919</v>
      </c>
      <c r="H6" s="17">
        <v>396753</v>
      </c>
      <c r="I6" s="16">
        <v>388087</v>
      </c>
      <c r="J6" s="16">
        <v>383018</v>
      </c>
      <c r="K6" s="16">
        <v>372021</v>
      </c>
      <c r="L6" s="16">
        <v>366163</v>
      </c>
      <c r="M6" s="16">
        <v>359616</v>
      </c>
      <c r="N6" s="16">
        <v>352362</v>
      </c>
      <c r="O6" s="16">
        <v>345911</v>
      </c>
    </row>
    <row r="7" spans="1:15" ht="30" x14ac:dyDescent="0.25">
      <c r="A7" s="1" t="s">
        <v>5</v>
      </c>
      <c r="B7" s="16">
        <v>259535</v>
      </c>
      <c r="C7" s="16">
        <v>252530</v>
      </c>
      <c r="D7" s="16">
        <v>243619</v>
      </c>
      <c r="E7" s="16">
        <v>239021</v>
      </c>
      <c r="F7" s="16">
        <v>237933</v>
      </c>
      <c r="G7" s="16">
        <v>236887</v>
      </c>
      <c r="H7" s="17">
        <v>249323</v>
      </c>
      <c r="I7" s="16">
        <v>253781</v>
      </c>
      <c r="J7" s="16">
        <v>255823</v>
      </c>
      <c r="K7" s="16">
        <v>257319</v>
      </c>
      <c r="L7" s="16">
        <v>264165</v>
      </c>
      <c r="M7" s="16">
        <v>270911</v>
      </c>
      <c r="N7" s="16">
        <v>274408</v>
      </c>
      <c r="O7" s="16">
        <v>277592</v>
      </c>
    </row>
    <row r="8" spans="1:15" ht="30" x14ac:dyDescent="0.25">
      <c r="A8" s="1" t="s">
        <v>6</v>
      </c>
      <c r="B8" s="16">
        <v>318862</v>
      </c>
      <c r="C8" s="16">
        <v>312439</v>
      </c>
      <c r="D8" s="16">
        <v>306205</v>
      </c>
      <c r="E8" s="16">
        <v>299004</v>
      </c>
      <c r="F8" s="16">
        <v>292048</v>
      </c>
      <c r="G8" s="16">
        <v>282406</v>
      </c>
      <c r="H8" s="17">
        <v>286748</v>
      </c>
      <c r="I8" s="16">
        <v>281534</v>
      </c>
      <c r="J8" s="16">
        <v>274420</v>
      </c>
      <c r="K8" s="16">
        <v>262689</v>
      </c>
      <c r="L8" s="16">
        <v>256376</v>
      </c>
      <c r="M8" s="16">
        <v>250721</v>
      </c>
      <c r="N8" s="16">
        <v>245296</v>
      </c>
      <c r="O8" s="16">
        <v>239238</v>
      </c>
    </row>
    <row r="9" spans="1:15" x14ac:dyDescent="0.25">
      <c r="A9" s="1" t="s">
        <v>7</v>
      </c>
      <c r="B9" s="16">
        <v>261367</v>
      </c>
      <c r="C9" s="16">
        <v>254984</v>
      </c>
      <c r="D9" s="16">
        <v>248813</v>
      </c>
      <c r="E9" s="16">
        <v>246307</v>
      </c>
      <c r="F9" s="16">
        <v>240612</v>
      </c>
      <c r="G9" s="16">
        <v>230562</v>
      </c>
      <c r="H9" s="17">
        <v>234073</v>
      </c>
      <c r="I9" s="16">
        <v>229257</v>
      </c>
      <c r="J9" s="16">
        <v>225350</v>
      </c>
      <c r="K9" s="16">
        <v>220490</v>
      </c>
      <c r="L9" s="16">
        <v>213975</v>
      </c>
      <c r="M9" s="16">
        <v>212339</v>
      </c>
      <c r="N9" s="16">
        <v>208899</v>
      </c>
      <c r="O9" s="16">
        <v>206612</v>
      </c>
    </row>
    <row r="14" spans="1:15" x14ac:dyDescent="0.25">
      <c r="B14" s="16">
        <v>2911213</v>
      </c>
      <c r="C14" s="16">
        <v>2846904</v>
      </c>
      <c r="D14" s="16">
        <v>2781039</v>
      </c>
      <c r="E14" s="16">
        <v>2735424</v>
      </c>
      <c r="F14" s="16">
        <v>2682489</v>
      </c>
      <c r="G14" s="16">
        <v>2610022</v>
      </c>
      <c r="H14" s="17">
        <v>2688590</v>
      </c>
      <c r="I14" s="16">
        <v>2649040</v>
      </c>
      <c r="J14" s="16">
        <v>2615722</v>
      </c>
      <c r="K14" s="16">
        <v>2553861</v>
      </c>
      <c r="L14" s="16">
        <v>2524399</v>
      </c>
      <c r="M14" s="16">
        <v>2497768</v>
      </c>
      <c r="N14" s="16">
        <v>2466269</v>
      </c>
      <c r="O14" s="16">
        <v>2434168</v>
      </c>
    </row>
    <row r="17" spans="1:2" x14ac:dyDescent="0.25">
      <c r="A17" s="11" t="s">
        <v>0</v>
      </c>
      <c r="B17" s="6">
        <v>318238</v>
      </c>
    </row>
    <row r="18" spans="1:2" x14ac:dyDescent="0.25">
      <c r="A18" s="15" t="s">
        <v>1</v>
      </c>
      <c r="B18" s="5">
        <v>294998</v>
      </c>
    </row>
    <row r="19" spans="1:2" x14ac:dyDescent="0.25">
      <c r="A19" s="11" t="s">
        <v>2</v>
      </c>
      <c r="B19" s="6">
        <v>442694</v>
      </c>
    </row>
    <row r="20" spans="1:2" x14ac:dyDescent="0.25">
      <c r="A20" s="15" t="s">
        <v>3</v>
      </c>
      <c r="B20" s="5">
        <v>308885</v>
      </c>
    </row>
    <row r="21" spans="1:2" x14ac:dyDescent="0.25">
      <c r="A21" s="11" t="s">
        <v>4</v>
      </c>
      <c r="B21" s="6">
        <v>345911</v>
      </c>
    </row>
    <row r="22" spans="1:2" ht="30" x14ac:dyDescent="0.25">
      <c r="A22" s="15" t="s">
        <v>5</v>
      </c>
      <c r="B22" s="5">
        <v>277592</v>
      </c>
    </row>
    <row r="23" spans="1:2" ht="30" x14ac:dyDescent="0.25">
      <c r="A23" s="11" t="s">
        <v>6</v>
      </c>
      <c r="B23" s="6">
        <v>239238</v>
      </c>
    </row>
    <row r="24" spans="1:2" x14ac:dyDescent="0.25">
      <c r="A24" s="13" t="s">
        <v>7</v>
      </c>
      <c r="B24" s="9">
        <v>206612</v>
      </c>
    </row>
  </sheetData>
  <pageMargins left="0.7" right="0.7" top="0.75" bottom="0.75" header="0.3" footer="0.3"/>
  <pageSetup paperSize="9"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workbookViewId="0">
      <selection sqref="A1:O4"/>
    </sheetView>
  </sheetViews>
  <sheetFormatPr defaultRowHeight="15" x14ac:dyDescent="0.25"/>
  <cols>
    <col min="1" max="1" width="16.42578125" customWidth="1"/>
  </cols>
  <sheetData>
    <row r="1" spans="1:15" x14ac:dyDescent="0.25">
      <c r="A1" s="12" t="s">
        <v>74</v>
      </c>
      <c r="B1" s="12" t="s">
        <v>51</v>
      </c>
      <c r="C1" s="12" t="s">
        <v>61</v>
      </c>
      <c r="D1" s="12" t="s">
        <v>62</v>
      </c>
      <c r="E1" s="12" t="s">
        <v>63</v>
      </c>
      <c r="F1" s="12" t="s">
        <v>64</v>
      </c>
      <c r="G1" s="12" t="s">
        <v>65</v>
      </c>
      <c r="H1" s="12" t="s">
        <v>66</v>
      </c>
      <c r="I1" s="12" t="s">
        <v>67</v>
      </c>
      <c r="J1" s="12" t="s">
        <v>68</v>
      </c>
      <c r="K1" s="12" t="s">
        <v>69</v>
      </c>
      <c r="L1" s="12" t="s">
        <v>70</v>
      </c>
      <c r="M1" s="12" t="s">
        <v>71</v>
      </c>
      <c r="N1" s="12" t="s">
        <v>72</v>
      </c>
      <c r="O1" s="12" t="s">
        <v>52</v>
      </c>
    </row>
    <row r="2" spans="1:15" x14ac:dyDescent="0.25">
      <c r="A2" s="11" t="s">
        <v>75</v>
      </c>
      <c r="B2" s="16">
        <v>1912951</v>
      </c>
      <c r="C2" s="16">
        <v>1874081</v>
      </c>
      <c r="D2" s="16">
        <v>1828214</v>
      </c>
      <c r="E2" s="16">
        <v>1804326</v>
      </c>
      <c r="F2" s="16">
        <v>1772478</v>
      </c>
      <c r="G2" s="16">
        <v>1737248</v>
      </c>
      <c r="H2" s="17">
        <v>1775345</v>
      </c>
      <c r="I2" s="16">
        <v>1752634</v>
      </c>
      <c r="J2" s="16">
        <v>1741983</v>
      </c>
      <c r="K2" s="16">
        <v>1706729</v>
      </c>
      <c r="L2" s="16">
        <v>1701604</v>
      </c>
      <c r="M2" s="16">
        <v>1699650</v>
      </c>
      <c r="N2" s="16">
        <v>1693555</v>
      </c>
      <c r="O2" s="16">
        <v>1687330</v>
      </c>
    </row>
    <row r="3" spans="1:15" x14ac:dyDescent="0.25">
      <c r="A3" s="15" t="s">
        <v>76</v>
      </c>
      <c r="B3" s="16">
        <v>998262</v>
      </c>
      <c r="C3" s="16">
        <v>972823</v>
      </c>
      <c r="D3" s="16">
        <v>952825</v>
      </c>
      <c r="E3" s="16">
        <v>931098</v>
      </c>
      <c r="F3" s="16">
        <v>910011</v>
      </c>
      <c r="G3" s="16">
        <v>872774</v>
      </c>
      <c r="H3" s="17">
        <v>913245</v>
      </c>
      <c r="I3" s="16">
        <v>896406</v>
      </c>
      <c r="J3" s="16">
        <v>873739</v>
      </c>
      <c r="K3" s="16">
        <v>847132</v>
      </c>
      <c r="L3" s="16">
        <v>822795</v>
      </c>
      <c r="M3" s="16">
        <v>798118</v>
      </c>
      <c r="N3" s="16">
        <v>772714</v>
      </c>
      <c r="O3" s="16">
        <v>746838</v>
      </c>
    </row>
    <row r="4" spans="1:15" x14ac:dyDescent="0.25">
      <c r="A4" s="15" t="s">
        <v>77</v>
      </c>
      <c r="B4" s="7">
        <f>SUM(B3/(B3+B2))</f>
        <v>0.34290242589600967</v>
      </c>
      <c r="C4" s="7">
        <f t="shared" ref="C4:O4" si="0">SUM(C3/(C3+C2))</f>
        <v>0.34171261131390451</v>
      </c>
      <c r="D4" s="7">
        <f t="shared" si="0"/>
        <v>0.34261475657119517</v>
      </c>
      <c r="E4" s="7">
        <f t="shared" si="0"/>
        <v>0.3403852565452376</v>
      </c>
      <c r="F4" s="7">
        <f t="shared" si="0"/>
        <v>0.33924127927458414</v>
      </c>
      <c r="G4" s="7">
        <f t="shared" si="0"/>
        <v>0.33439334994111158</v>
      </c>
      <c r="H4" s="7">
        <f t="shared" si="0"/>
        <v>0.3396743274355703</v>
      </c>
      <c r="I4" s="7">
        <f t="shared" si="0"/>
        <v>0.33838900129858362</v>
      </c>
      <c r="J4" s="7">
        <f t="shared" si="0"/>
        <v>0.33403358613797646</v>
      </c>
      <c r="K4" s="7">
        <f t="shared" si="0"/>
        <v>0.33170638495987054</v>
      </c>
      <c r="L4" s="7">
        <f t="shared" si="0"/>
        <v>0.32593698539731636</v>
      </c>
      <c r="M4" s="7">
        <f t="shared" si="0"/>
        <v>0.31953247859689132</v>
      </c>
      <c r="N4" s="7">
        <f t="shared" si="0"/>
        <v>0.3133129435596847</v>
      </c>
      <c r="O4" s="7">
        <f t="shared" si="0"/>
        <v>0.30681448445629061</v>
      </c>
    </row>
    <row r="6" spans="1:15" x14ac:dyDescent="0.25">
      <c r="A6" s="283">
        <v>2019</v>
      </c>
      <c r="B6" s="283"/>
      <c r="C6" s="283"/>
      <c r="D6" s="283"/>
      <c r="G6" s="283">
        <v>2006</v>
      </c>
      <c r="H6" s="283"/>
      <c r="I6" s="283"/>
      <c r="J6" s="283"/>
    </row>
    <row r="7" spans="1:15" x14ac:dyDescent="0.25">
      <c r="B7" t="s">
        <v>75</v>
      </c>
      <c r="C7" t="s">
        <v>76</v>
      </c>
      <c r="G7" s="14"/>
      <c r="H7" s="14" t="s">
        <v>75</v>
      </c>
      <c r="I7" s="14" t="s">
        <v>76</v>
      </c>
      <c r="J7" s="14"/>
      <c r="N7" s="14">
        <v>2006</v>
      </c>
      <c r="O7" s="14">
        <v>2019</v>
      </c>
    </row>
    <row r="8" spans="1:15" x14ac:dyDescent="0.25">
      <c r="A8" s="10" t="s">
        <v>55</v>
      </c>
      <c r="B8">
        <v>22027</v>
      </c>
      <c r="C8">
        <v>479</v>
      </c>
      <c r="D8" s="7">
        <f t="shared" ref="D8:D14" si="1">SUM(C8/(C8+B8))</f>
        <v>2.1283213365324804E-2</v>
      </c>
      <c r="G8" s="10" t="s">
        <v>55</v>
      </c>
      <c r="H8" s="14">
        <v>0</v>
      </c>
      <c r="I8" s="14">
        <v>0</v>
      </c>
      <c r="J8" s="7">
        <v>0</v>
      </c>
      <c r="M8" s="10" t="s">
        <v>55</v>
      </c>
      <c r="N8" s="7">
        <v>0</v>
      </c>
      <c r="O8" s="7">
        <v>2.1283213365324804E-2</v>
      </c>
    </row>
    <row r="9" spans="1:15" s="14" customFormat="1" x14ac:dyDescent="0.25">
      <c r="A9" s="3" t="s">
        <v>56</v>
      </c>
      <c r="B9" s="16">
        <v>307018</v>
      </c>
      <c r="C9" s="16">
        <v>219198</v>
      </c>
      <c r="D9" s="7">
        <f t="shared" si="1"/>
        <v>0.41655517886191223</v>
      </c>
      <c r="G9" s="3" t="s">
        <v>56</v>
      </c>
      <c r="H9" s="16">
        <v>320682</v>
      </c>
      <c r="I9" s="16">
        <v>328180</v>
      </c>
      <c r="J9" s="7">
        <f t="shared" ref="J9:J14" si="2">SUM(I9/(I9+H9))</f>
        <v>0.50577780791601301</v>
      </c>
      <c r="M9" s="3" t="s">
        <v>56</v>
      </c>
      <c r="N9" s="7">
        <v>0.50577780791601301</v>
      </c>
      <c r="O9" s="7">
        <v>0.41655517886191223</v>
      </c>
    </row>
    <row r="10" spans="1:15" x14ac:dyDescent="0.25">
      <c r="A10" s="10" t="s">
        <v>78</v>
      </c>
      <c r="B10" s="16">
        <v>509431</v>
      </c>
      <c r="C10" s="16">
        <v>387851</v>
      </c>
      <c r="D10" s="7">
        <f t="shared" si="1"/>
        <v>0.43225095343492903</v>
      </c>
      <c r="G10" s="10" t="s">
        <v>78</v>
      </c>
      <c r="H10" s="16">
        <v>438028</v>
      </c>
      <c r="I10" s="16">
        <v>474202</v>
      </c>
      <c r="J10" s="7">
        <f t="shared" si="2"/>
        <v>0.51982723655218532</v>
      </c>
      <c r="M10" s="10" t="s">
        <v>78</v>
      </c>
      <c r="N10" s="7">
        <v>0.51982723655218532</v>
      </c>
      <c r="O10" s="7">
        <v>0.43225095343492903</v>
      </c>
    </row>
    <row r="11" spans="1:15" x14ac:dyDescent="0.25">
      <c r="A11" s="3" t="s">
        <v>79</v>
      </c>
      <c r="B11" s="16">
        <v>406654</v>
      </c>
      <c r="C11" s="16">
        <v>302060</v>
      </c>
      <c r="D11" s="7">
        <f t="shared" si="1"/>
        <v>0.42620859754428442</v>
      </c>
      <c r="G11" s="3" t="s">
        <v>79</v>
      </c>
      <c r="H11" s="16">
        <v>482199</v>
      </c>
      <c r="I11" s="16">
        <v>429700</v>
      </c>
      <c r="J11" s="7">
        <f t="shared" si="2"/>
        <v>0.47121446563709357</v>
      </c>
      <c r="M11" s="3" t="s">
        <v>79</v>
      </c>
      <c r="N11" s="7">
        <v>0.47121446563709357</v>
      </c>
      <c r="O11" s="7">
        <v>0.42620859754428442</v>
      </c>
    </row>
    <row r="12" spans="1:15" x14ac:dyDescent="0.25">
      <c r="A12" s="3" t="s">
        <v>58</v>
      </c>
      <c r="B12" s="16">
        <v>579348</v>
      </c>
      <c r="C12" s="16">
        <v>38927</v>
      </c>
      <c r="D12" s="7">
        <f t="shared" si="1"/>
        <v>6.2960656665723175E-2</v>
      </c>
      <c r="G12" s="3" t="s">
        <v>58</v>
      </c>
      <c r="H12" s="16">
        <v>732328</v>
      </c>
      <c r="I12" s="16">
        <v>48597</v>
      </c>
      <c r="J12" s="7">
        <f t="shared" si="2"/>
        <v>6.2230047699843132E-2</v>
      </c>
      <c r="M12" s="3" t="s">
        <v>58</v>
      </c>
      <c r="N12" s="7">
        <v>6.2230047699843132E-2</v>
      </c>
      <c r="O12" s="7">
        <v>6.2960656665723175E-2</v>
      </c>
    </row>
    <row r="13" spans="1:15" x14ac:dyDescent="0.25">
      <c r="A13" s="10" t="s">
        <v>59</v>
      </c>
      <c r="B13" s="16">
        <v>85826</v>
      </c>
      <c r="C13" s="16">
        <v>14949</v>
      </c>
      <c r="D13" s="7">
        <f t="shared" si="1"/>
        <v>0.14834036219300423</v>
      </c>
      <c r="G13" s="10" t="s">
        <v>59</v>
      </c>
      <c r="H13" s="16">
        <v>206678</v>
      </c>
      <c r="I13" s="16">
        <v>43705</v>
      </c>
      <c r="J13" s="7">
        <f t="shared" si="2"/>
        <v>0.17455258543910729</v>
      </c>
      <c r="M13" s="10" t="s">
        <v>59</v>
      </c>
      <c r="N13" s="7">
        <v>0.17455258543910729</v>
      </c>
      <c r="O13" s="7">
        <v>0.14834036219300423</v>
      </c>
    </row>
    <row r="14" spans="1:15" x14ac:dyDescent="0.25">
      <c r="A14" s="8" t="s">
        <v>60</v>
      </c>
      <c r="B14" s="16">
        <v>90197</v>
      </c>
      <c r="C14" s="16">
        <v>2280</v>
      </c>
      <c r="D14" s="7">
        <f t="shared" si="1"/>
        <v>2.4654779026136227E-2</v>
      </c>
      <c r="G14" s="8" t="s">
        <v>60</v>
      </c>
      <c r="H14" s="16">
        <v>37027</v>
      </c>
      <c r="I14" s="16">
        <v>670</v>
      </c>
      <c r="J14" s="7">
        <f t="shared" si="2"/>
        <v>1.7773297609889382E-2</v>
      </c>
      <c r="M14" s="8" t="s">
        <v>60</v>
      </c>
      <c r="N14" s="7">
        <v>1.7773297609889382E-2</v>
      </c>
      <c r="O14" s="7">
        <v>2.4654779026136227E-2</v>
      </c>
    </row>
    <row r="17" spans="1:8" x14ac:dyDescent="0.25">
      <c r="A17" t="s">
        <v>80</v>
      </c>
      <c r="B17" t="s">
        <v>75</v>
      </c>
      <c r="C17" t="s">
        <v>76</v>
      </c>
    </row>
    <row r="18" spans="1:8" x14ac:dyDescent="0.25">
      <c r="A18" s="11" t="s">
        <v>0</v>
      </c>
      <c r="B18" s="7">
        <v>0.30481903481042488</v>
      </c>
      <c r="C18" s="7">
        <v>0.69518096518957506</v>
      </c>
      <c r="D18" s="7"/>
      <c r="E18" s="7"/>
      <c r="G18" s="7"/>
      <c r="H18" s="7"/>
    </row>
    <row r="19" spans="1:8" x14ac:dyDescent="0.25">
      <c r="A19" s="15" t="s">
        <v>1</v>
      </c>
      <c r="B19" s="7">
        <v>0.29721896419636745</v>
      </c>
      <c r="C19" s="7">
        <v>0.7027810358036326</v>
      </c>
      <c r="D19" s="7"/>
      <c r="E19" s="7"/>
      <c r="G19" s="7"/>
      <c r="H19" s="7"/>
    </row>
    <row r="20" spans="1:8" x14ac:dyDescent="0.25">
      <c r="A20" s="11" t="s">
        <v>2</v>
      </c>
      <c r="B20" s="7">
        <v>0.40003704590529804</v>
      </c>
      <c r="C20" s="7">
        <v>0.59996295409470202</v>
      </c>
      <c r="D20" s="7"/>
      <c r="E20" s="7"/>
      <c r="G20" s="7"/>
      <c r="H20" s="7"/>
    </row>
    <row r="21" spans="1:8" x14ac:dyDescent="0.25">
      <c r="A21" s="15" t="s">
        <v>3</v>
      </c>
      <c r="B21" s="7">
        <v>0.32386163135147383</v>
      </c>
      <c r="C21" s="7">
        <v>0.67613836864852617</v>
      </c>
      <c r="D21" s="7"/>
      <c r="E21" s="7"/>
      <c r="G21" s="7"/>
      <c r="H21" s="7"/>
    </row>
    <row r="22" spans="1:8" x14ac:dyDescent="0.25">
      <c r="A22" s="11" t="s">
        <v>4</v>
      </c>
      <c r="B22" s="7">
        <v>0.3978364376964017</v>
      </c>
      <c r="C22" s="7">
        <v>0.60216356230359835</v>
      </c>
      <c r="D22" s="7"/>
      <c r="E22" s="7"/>
      <c r="G22" s="7"/>
      <c r="H22" s="7"/>
    </row>
    <row r="23" spans="1:8" ht="30" x14ac:dyDescent="0.25">
      <c r="A23" s="15" t="s">
        <v>5</v>
      </c>
      <c r="B23" s="7">
        <v>8.1763883685408795E-2</v>
      </c>
      <c r="C23" s="7">
        <v>0.91823611631459123</v>
      </c>
      <c r="D23" s="7"/>
      <c r="E23" s="7"/>
      <c r="G23" s="7"/>
      <c r="H23" s="7"/>
    </row>
    <row r="24" spans="1:8" ht="30" x14ac:dyDescent="0.25">
      <c r="A24" s="11" t="s">
        <v>6</v>
      </c>
      <c r="B24" s="7">
        <v>0.31064880997166</v>
      </c>
      <c r="C24" s="7">
        <v>0.68935119002834</v>
      </c>
      <c r="D24" s="7"/>
      <c r="E24" s="7"/>
      <c r="G24" s="7"/>
      <c r="H24" s="7"/>
    </row>
    <row r="25" spans="1:8" x14ac:dyDescent="0.25">
      <c r="A25" s="13" t="s">
        <v>7</v>
      </c>
      <c r="B25" s="7">
        <v>0.2438967726947128</v>
      </c>
      <c r="C25" s="7">
        <v>0.75610322730528723</v>
      </c>
      <c r="D25" s="7"/>
      <c r="E25" s="7"/>
      <c r="G25" s="7"/>
      <c r="H25" s="7"/>
    </row>
  </sheetData>
  <mergeCells count="2">
    <mergeCell ref="A6:D6"/>
    <mergeCell ref="G6:J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
  <sheetViews>
    <sheetView workbookViewId="0">
      <selection activeCell="B5" sqref="B5:O5"/>
    </sheetView>
  </sheetViews>
  <sheetFormatPr defaultRowHeight="15" x14ac:dyDescent="0.25"/>
  <sheetData>
    <row r="1" spans="1:15" x14ac:dyDescent="0.25">
      <c r="A1" s="12" t="s">
        <v>74</v>
      </c>
      <c r="B1" s="12" t="s">
        <v>51</v>
      </c>
      <c r="C1" s="12" t="s">
        <v>61</v>
      </c>
      <c r="D1" s="12" t="s">
        <v>62</v>
      </c>
      <c r="E1" s="12" t="s">
        <v>63</v>
      </c>
      <c r="F1" s="12" t="s">
        <v>64</v>
      </c>
      <c r="G1" s="12" t="s">
        <v>65</v>
      </c>
      <c r="H1" s="12" t="s">
        <v>66</v>
      </c>
      <c r="I1" s="12" t="s">
        <v>67</v>
      </c>
      <c r="J1" s="12" t="s">
        <v>68</v>
      </c>
      <c r="K1" s="12" t="s">
        <v>69</v>
      </c>
      <c r="L1" s="12" t="s">
        <v>70</v>
      </c>
      <c r="M1" s="12" t="s">
        <v>71</v>
      </c>
      <c r="N1" s="12" t="s">
        <v>72</v>
      </c>
      <c r="O1" s="12" t="s">
        <v>52</v>
      </c>
    </row>
    <row r="2" spans="1:15" x14ac:dyDescent="0.25">
      <c r="A2" s="11" t="s">
        <v>81</v>
      </c>
      <c r="B2" s="16">
        <v>1486459</v>
      </c>
      <c r="C2" s="16">
        <v>1454814</v>
      </c>
      <c r="D2" s="16">
        <v>1419500</v>
      </c>
      <c r="E2" s="16">
        <v>1397052</v>
      </c>
      <c r="F2" s="16">
        <v>1370743</v>
      </c>
      <c r="G2" s="16">
        <v>1331882</v>
      </c>
      <c r="H2" s="16">
        <v>1371825</v>
      </c>
      <c r="I2" s="16">
        <v>1348163</v>
      </c>
      <c r="J2" s="16">
        <v>1330144</v>
      </c>
      <c r="K2" s="16">
        <v>1299569</v>
      </c>
      <c r="L2" s="16">
        <v>1282389</v>
      </c>
      <c r="M2" s="16">
        <v>1267486</v>
      </c>
      <c r="N2" s="16">
        <v>1249860</v>
      </c>
      <c r="O2" s="16">
        <v>1232101</v>
      </c>
    </row>
    <row r="3" spans="1:15" x14ac:dyDescent="0.25">
      <c r="A3" s="15" t="s">
        <v>82</v>
      </c>
      <c r="B3" s="16">
        <v>1424754</v>
      </c>
      <c r="C3" s="16">
        <v>1392090</v>
      </c>
      <c r="D3" s="16">
        <v>1361539</v>
      </c>
      <c r="E3" s="16">
        <v>1338372</v>
      </c>
      <c r="F3" s="16">
        <v>1311746</v>
      </c>
      <c r="G3" s="16">
        <v>1278140</v>
      </c>
      <c r="H3" s="16">
        <v>1316765</v>
      </c>
      <c r="I3" s="16">
        <v>1300877</v>
      </c>
      <c r="J3" s="16">
        <v>1285578</v>
      </c>
      <c r="K3" s="16">
        <v>1254292</v>
      </c>
      <c r="L3" s="16">
        <v>1242010</v>
      </c>
      <c r="M3" s="16">
        <v>1230282</v>
      </c>
      <c r="N3" s="16">
        <v>1216409</v>
      </c>
      <c r="O3" s="16">
        <v>1202067</v>
      </c>
    </row>
    <row r="4" spans="1:15" ht="30" x14ac:dyDescent="0.25">
      <c r="A4" s="15" t="s">
        <v>83</v>
      </c>
      <c r="B4" s="7">
        <f>SUM(B3/(B3+B2))</f>
        <v>0.4894021839006627</v>
      </c>
      <c r="C4" s="7">
        <f t="shared" ref="C4:O4" si="0">SUM(C3/(C3+C2))</f>
        <v>0.48898382242604599</v>
      </c>
      <c r="D4" s="7">
        <f t="shared" si="0"/>
        <v>0.48957925437219685</v>
      </c>
      <c r="E4" s="7">
        <f t="shared" si="0"/>
        <v>0.48927405769635712</v>
      </c>
      <c r="F4" s="7">
        <f t="shared" si="0"/>
        <v>0.48900330998561409</v>
      </c>
      <c r="G4" s="7">
        <f t="shared" si="0"/>
        <v>0.48970468448158677</v>
      </c>
      <c r="H4" s="7">
        <f t="shared" si="0"/>
        <v>0.48976043204802516</v>
      </c>
      <c r="I4" s="7">
        <f t="shared" si="0"/>
        <v>0.49107487995651256</v>
      </c>
      <c r="J4" s="7">
        <f t="shared" si="0"/>
        <v>0.49148112834620805</v>
      </c>
      <c r="K4" s="7">
        <f t="shared" si="0"/>
        <v>0.49113557863955792</v>
      </c>
      <c r="L4" s="7">
        <f t="shared" si="0"/>
        <v>0.49200225479411142</v>
      </c>
      <c r="M4" s="7">
        <f t="shared" si="0"/>
        <v>0.49255255091745909</v>
      </c>
      <c r="N4" s="7">
        <f t="shared" si="0"/>
        <v>0.49321829857164812</v>
      </c>
      <c r="O4" s="7">
        <f t="shared" si="0"/>
        <v>0.49383074627552415</v>
      </c>
    </row>
    <row r="5" spans="1:15" x14ac:dyDescent="0.25">
      <c r="B5">
        <f>SUM(B2-B3)</f>
        <v>61705</v>
      </c>
      <c r="C5" s="14">
        <f t="shared" ref="C5:O5" si="1">SUM(C2-C3)</f>
        <v>62724</v>
      </c>
      <c r="D5" s="14">
        <f t="shared" si="1"/>
        <v>57961</v>
      </c>
      <c r="E5" s="14">
        <f t="shared" si="1"/>
        <v>58680</v>
      </c>
      <c r="F5" s="14">
        <f t="shared" si="1"/>
        <v>58997</v>
      </c>
      <c r="G5" s="14">
        <f t="shared" si="1"/>
        <v>53742</v>
      </c>
      <c r="H5" s="14">
        <f t="shared" si="1"/>
        <v>55060</v>
      </c>
      <c r="I5" s="14">
        <f t="shared" si="1"/>
        <v>47286</v>
      </c>
      <c r="J5" s="14">
        <f t="shared" si="1"/>
        <v>44566</v>
      </c>
      <c r="K5" s="14">
        <f t="shared" si="1"/>
        <v>45277</v>
      </c>
      <c r="L5" s="14">
        <f t="shared" si="1"/>
        <v>40379</v>
      </c>
      <c r="M5" s="14">
        <f t="shared" si="1"/>
        <v>37204</v>
      </c>
      <c r="N5" s="14">
        <f t="shared" si="1"/>
        <v>33451</v>
      </c>
      <c r="O5" s="14">
        <f t="shared" si="1"/>
        <v>30034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
  <sheetViews>
    <sheetView workbookViewId="0">
      <selection sqref="A1:O8"/>
    </sheetView>
  </sheetViews>
  <sheetFormatPr defaultRowHeight="15" x14ac:dyDescent="0.25"/>
  <sheetData>
    <row r="1" spans="1:15" x14ac:dyDescent="0.25">
      <c r="A1" s="3" t="s">
        <v>54</v>
      </c>
      <c r="B1" s="3" t="s">
        <v>51</v>
      </c>
      <c r="C1" s="3" t="s">
        <v>61</v>
      </c>
      <c r="D1" s="3" t="s">
        <v>62</v>
      </c>
      <c r="E1" s="3" t="s">
        <v>63</v>
      </c>
      <c r="F1" s="3" t="s">
        <v>64</v>
      </c>
      <c r="G1" s="3" t="s">
        <v>65</v>
      </c>
      <c r="H1" s="3" t="s">
        <v>66</v>
      </c>
      <c r="I1" s="3" t="s">
        <v>67</v>
      </c>
      <c r="J1" s="3" t="s">
        <v>68</v>
      </c>
      <c r="K1" s="3" t="s">
        <v>69</v>
      </c>
      <c r="L1" s="3" t="s">
        <v>70</v>
      </c>
      <c r="M1" s="3" t="s">
        <v>71</v>
      </c>
      <c r="N1" s="3" t="s">
        <v>72</v>
      </c>
      <c r="O1" s="3" t="s">
        <v>52</v>
      </c>
    </row>
    <row r="2" spans="1:15" x14ac:dyDescent="0.25">
      <c r="A2" s="3" t="s">
        <v>55</v>
      </c>
      <c r="B2" s="14">
        <v>0</v>
      </c>
      <c r="C2" s="14">
        <v>0</v>
      </c>
      <c r="D2" s="14">
        <v>0</v>
      </c>
      <c r="E2" s="14">
        <v>0</v>
      </c>
      <c r="F2" s="14">
        <v>0</v>
      </c>
      <c r="G2" s="14">
        <v>0</v>
      </c>
      <c r="H2" s="14">
        <v>0</v>
      </c>
      <c r="I2" s="14">
        <v>0</v>
      </c>
      <c r="J2" s="16">
        <v>18612</v>
      </c>
      <c r="K2" s="16">
        <v>18811</v>
      </c>
      <c r="L2" s="16">
        <v>20099</v>
      </c>
      <c r="M2" s="16">
        <v>20761</v>
      </c>
      <c r="N2" s="16">
        <v>21872</v>
      </c>
      <c r="O2" s="16">
        <v>22506</v>
      </c>
    </row>
    <row r="3" spans="1:15" x14ac:dyDescent="0.25">
      <c r="A3" s="3" t="s">
        <v>56</v>
      </c>
      <c r="B3" s="16">
        <v>648862</v>
      </c>
      <c r="C3" s="16">
        <v>650324</v>
      </c>
      <c r="D3" s="16">
        <v>652855</v>
      </c>
      <c r="E3" s="16">
        <v>666123</v>
      </c>
      <c r="F3" s="16">
        <v>673736</v>
      </c>
      <c r="G3" s="16">
        <v>673641</v>
      </c>
      <c r="H3" s="16">
        <v>581144</v>
      </c>
      <c r="I3" s="16">
        <v>568659</v>
      </c>
      <c r="J3" s="16">
        <v>559565</v>
      </c>
      <c r="K3" s="16">
        <v>534742</v>
      </c>
      <c r="L3" s="16">
        <v>521196</v>
      </c>
      <c r="M3" s="16">
        <v>521161</v>
      </c>
      <c r="N3" s="16">
        <v>525411</v>
      </c>
      <c r="O3" s="16">
        <v>526216</v>
      </c>
    </row>
    <row r="4" spans="1:15" x14ac:dyDescent="0.25">
      <c r="A4" s="3" t="s">
        <v>78</v>
      </c>
      <c r="B4" s="16">
        <v>912230</v>
      </c>
      <c r="C4" s="16">
        <v>858411</v>
      </c>
      <c r="D4" s="16">
        <v>852649</v>
      </c>
      <c r="E4" s="16">
        <v>839174</v>
      </c>
      <c r="F4" s="16">
        <v>822620</v>
      </c>
      <c r="G4" s="16">
        <v>803902</v>
      </c>
      <c r="H4" s="16">
        <v>925259</v>
      </c>
      <c r="I4" s="16">
        <v>935824</v>
      </c>
      <c r="J4" s="16">
        <v>939981</v>
      </c>
      <c r="K4" s="16">
        <v>932093</v>
      </c>
      <c r="L4" s="16">
        <v>921213</v>
      </c>
      <c r="M4" s="16">
        <v>940961</v>
      </c>
      <c r="N4" s="16">
        <v>924548</v>
      </c>
      <c r="O4" s="16">
        <v>897282</v>
      </c>
    </row>
    <row r="5" spans="1:15" x14ac:dyDescent="0.25">
      <c r="A5" s="3" t="s">
        <v>79</v>
      </c>
      <c r="B5" s="16">
        <v>911899</v>
      </c>
      <c r="C5" s="16">
        <v>914421</v>
      </c>
      <c r="D5" s="16">
        <v>883638</v>
      </c>
      <c r="E5" s="16">
        <v>864194</v>
      </c>
      <c r="F5" s="16">
        <v>852480</v>
      </c>
      <c r="G5" s="16">
        <v>809339</v>
      </c>
      <c r="H5" s="16">
        <v>802324</v>
      </c>
      <c r="I5" s="16">
        <v>790276</v>
      </c>
      <c r="J5" s="16">
        <v>774703</v>
      </c>
      <c r="K5" s="16">
        <v>762574</v>
      </c>
      <c r="L5" s="16">
        <v>756940</v>
      </c>
      <c r="M5" s="16">
        <v>720126</v>
      </c>
      <c r="N5" s="16">
        <v>712508</v>
      </c>
      <c r="O5" s="16">
        <v>708714</v>
      </c>
    </row>
    <row r="6" spans="1:15" x14ac:dyDescent="0.25">
      <c r="A6" s="3" t="s">
        <v>58</v>
      </c>
      <c r="B6" s="16">
        <v>780925</v>
      </c>
      <c r="C6" s="16">
        <v>791348</v>
      </c>
      <c r="D6" s="16">
        <v>784361</v>
      </c>
      <c r="E6" s="16">
        <v>837728</v>
      </c>
      <c r="F6" s="16">
        <v>866543</v>
      </c>
      <c r="G6" s="16">
        <v>888768</v>
      </c>
      <c r="H6" s="17">
        <v>831810</v>
      </c>
      <c r="I6" s="16">
        <v>776616</v>
      </c>
      <c r="J6" s="16">
        <v>727072</v>
      </c>
      <c r="K6" s="16">
        <v>673615</v>
      </c>
      <c r="L6" s="16">
        <v>650832</v>
      </c>
      <c r="M6" s="16">
        <v>637706</v>
      </c>
      <c r="N6" s="16">
        <v>629755</v>
      </c>
      <c r="O6" s="16">
        <v>618275</v>
      </c>
    </row>
    <row r="7" spans="1:15" x14ac:dyDescent="0.25">
      <c r="A7" s="3" t="s">
        <v>59</v>
      </c>
      <c r="B7" s="16">
        <v>250383</v>
      </c>
      <c r="C7" s="16">
        <v>220335</v>
      </c>
      <c r="D7" s="16">
        <v>189254</v>
      </c>
      <c r="E7" s="16">
        <v>115445</v>
      </c>
      <c r="F7" s="16">
        <v>54538</v>
      </c>
      <c r="G7" s="16">
        <v>12382</v>
      </c>
      <c r="H7" s="16">
        <v>19734</v>
      </c>
      <c r="I7" s="16">
        <v>26493</v>
      </c>
      <c r="J7" s="16">
        <v>50788</v>
      </c>
      <c r="K7" s="16">
        <v>68682</v>
      </c>
      <c r="L7" s="16">
        <v>84390</v>
      </c>
      <c r="M7" s="16">
        <v>90205</v>
      </c>
      <c r="N7" s="16">
        <v>90451</v>
      </c>
      <c r="O7" s="16">
        <v>100775</v>
      </c>
    </row>
    <row r="8" spans="1:15" x14ac:dyDescent="0.25">
      <c r="A8" s="3" t="s">
        <v>60</v>
      </c>
      <c r="B8" s="16">
        <v>37697</v>
      </c>
      <c r="C8" s="16">
        <v>45528</v>
      </c>
      <c r="D8" s="16">
        <v>55089</v>
      </c>
      <c r="E8" s="16">
        <v>62575</v>
      </c>
      <c r="F8" s="16">
        <v>69967</v>
      </c>
      <c r="G8" s="16">
        <v>79466</v>
      </c>
      <c r="H8" s="16">
        <v>92854</v>
      </c>
      <c r="I8" s="16">
        <v>102677</v>
      </c>
      <c r="J8" s="16">
        <v>105557</v>
      </c>
      <c r="K8" s="16">
        <v>99476</v>
      </c>
      <c r="L8" s="16">
        <v>93716</v>
      </c>
      <c r="M8" s="16">
        <v>91889</v>
      </c>
      <c r="N8" s="16">
        <v>92375</v>
      </c>
      <c r="O8" s="16">
        <v>92477</v>
      </c>
    </row>
  </sheetData>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
  <sheetViews>
    <sheetView workbookViewId="0">
      <selection activeCell="N1" sqref="N1:N4"/>
    </sheetView>
  </sheetViews>
  <sheetFormatPr defaultRowHeight="15" x14ac:dyDescent="0.25"/>
  <sheetData>
    <row r="1" spans="1:14" ht="25.5" x14ac:dyDescent="0.25">
      <c r="A1" s="18"/>
      <c r="B1" s="18" t="s">
        <v>96</v>
      </c>
      <c r="C1" s="18" t="s">
        <v>84</v>
      </c>
      <c r="D1" s="18" t="s">
        <v>85</v>
      </c>
      <c r="E1" s="18" t="s">
        <v>86</v>
      </c>
      <c r="F1" s="18" t="s">
        <v>87</v>
      </c>
      <c r="G1" s="18" t="s">
        <v>88</v>
      </c>
      <c r="H1" s="18" t="s">
        <v>89</v>
      </c>
      <c r="I1" s="18" t="s">
        <v>90</v>
      </c>
      <c r="J1" s="18" t="s">
        <v>91</v>
      </c>
      <c r="K1" s="18" t="s">
        <v>92</v>
      </c>
      <c r="L1" s="18" t="s">
        <v>93</v>
      </c>
      <c r="M1" s="18" t="s">
        <v>94</v>
      </c>
      <c r="N1" s="18" t="s">
        <v>97</v>
      </c>
    </row>
    <row r="2" spans="1:14" x14ac:dyDescent="0.25">
      <c r="A2" s="19" t="s">
        <v>95</v>
      </c>
      <c r="B2" s="19">
        <v>77.5</v>
      </c>
      <c r="C2" s="19">
        <v>80.099999999999994</v>
      </c>
      <c r="D2" s="19">
        <v>79.900000000000006</v>
      </c>
      <c r="E2" s="19">
        <v>78.7</v>
      </c>
      <c r="F2" s="19">
        <v>77</v>
      </c>
      <c r="G2" s="19">
        <v>74.099999999999994</v>
      </c>
      <c r="H2" s="19">
        <v>74.3</v>
      </c>
      <c r="I2" s="19">
        <v>74.7</v>
      </c>
      <c r="J2" s="19">
        <v>75</v>
      </c>
      <c r="K2" s="19">
        <v>76.599999999999994</v>
      </c>
      <c r="L2" s="19">
        <v>76.2</v>
      </c>
      <c r="M2" s="19">
        <v>76.3</v>
      </c>
      <c r="N2" s="19">
        <v>76.8</v>
      </c>
    </row>
    <row r="3" spans="1:14" x14ac:dyDescent="0.25">
      <c r="A3" s="18" t="s">
        <v>82</v>
      </c>
      <c r="B3" s="20">
        <v>80</v>
      </c>
      <c r="C3" s="20">
        <v>83</v>
      </c>
      <c r="D3" s="20">
        <v>82.6</v>
      </c>
      <c r="E3" s="20">
        <v>81.8</v>
      </c>
      <c r="F3" s="20">
        <v>79.099999999999994</v>
      </c>
      <c r="G3" s="20">
        <v>75.3</v>
      </c>
      <c r="H3" s="20">
        <v>75.2</v>
      </c>
      <c r="I3" s="20">
        <v>76.099999999999994</v>
      </c>
      <c r="J3" s="20">
        <v>77</v>
      </c>
      <c r="K3" s="20">
        <v>78.3</v>
      </c>
      <c r="L3" s="20">
        <v>77.900000000000006</v>
      </c>
      <c r="M3" s="20">
        <v>78.099999999999994</v>
      </c>
      <c r="N3" s="20">
        <v>78.599999999999994</v>
      </c>
    </row>
    <row r="4" spans="1:14" x14ac:dyDescent="0.25">
      <c r="A4" s="18" t="s">
        <v>81</v>
      </c>
      <c r="B4" s="20">
        <v>75.2</v>
      </c>
      <c r="C4" s="20">
        <v>77.2</v>
      </c>
      <c r="D4" s="20">
        <v>77.400000000000006</v>
      </c>
      <c r="E4" s="20">
        <v>76.5</v>
      </c>
      <c r="F4" s="20">
        <v>75</v>
      </c>
      <c r="G4" s="20">
        <v>72.900000000000006</v>
      </c>
      <c r="H4" s="20">
        <v>73.400000000000006</v>
      </c>
      <c r="I4" s="20">
        <v>72.8</v>
      </c>
      <c r="J4" s="20">
        <v>72.099999999999994</v>
      </c>
      <c r="K4" s="20">
        <v>75</v>
      </c>
      <c r="L4" s="20">
        <v>74.599999999999994</v>
      </c>
      <c r="M4" s="20">
        <v>74.7</v>
      </c>
      <c r="N4" s="20">
        <v>75.099999999999994</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workbookViewId="0">
      <selection activeCell="A75" sqref="A75:N75"/>
    </sheetView>
  </sheetViews>
  <sheetFormatPr defaultRowHeight="15" x14ac:dyDescent="0.25"/>
  <cols>
    <col min="1" max="14" width="11.28515625" customWidth="1"/>
  </cols>
  <sheetData>
    <row r="1" spans="1:14" x14ac:dyDescent="0.25">
      <c r="A1" s="284" t="s">
        <v>109</v>
      </c>
      <c r="B1" s="286"/>
      <c r="C1" s="286"/>
      <c r="D1" s="286"/>
      <c r="E1" s="286"/>
      <c r="F1" s="286"/>
      <c r="G1" s="286"/>
      <c r="H1" s="286"/>
      <c r="I1" s="286"/>
      <c r="J1" s="286"/>
      <c r="K1" s="27"/>
    </row>
    <row r="2" spans="1:14" x14ac:dyDescent="0.25">
      <c r="A2" s="20"/>
      <c r="B2" s="20"/>
      <c r="C2" s="20"/>
      <c r="D2" s="20"/>
      <c r="E2" s="20"/>
      <c r="F2" s="20"/>
      <c r="G2" s="20"/>
      <c r="H2" s="20"/>
      <c r="I2" s="20"/>
      <c r="J2" s="20"/>
      <c r="K2" s="23"/>
    </row>
    <row r="3" spans="1:14" x14ac:dyDescent="0.25">
      <c r="A3" s="18"/>
      <c r="B3" s="18" t="s">
        <v>96</v>
      </c>
      <c r="C3" s="18" t="s">
        <v>84</v>
      </c>
      <c r="D3" s="18" t="s">
        <v>85</v>
      </c>
      <c r="E3" s="18" t="s">
        <v>86</v>
      </c>
      <c r="F3" s="18" t="s">
        <v>87</v>
      </c>
      <c r="G3" s="18" t="s">
        <v>88</v>
      </c>
      <c r="H3" s="18" t="s">
        <v>89</v>
      </c>
      <c r="I3" s="18" t="s">
        <v>90</v>
      </c>
      <c r="J3" s="18" t="s">
        <v>91</v>
      </c>
      <c r="K3" s="18" t="s">
        <v>92</v>
      </c>
      <c r="L3" s="18" t="s">
        <v>93</v>
      </c>
      <c r="M3" s="18" t="s">
        <v>94</v>
      </c>
      <c r="N3" s="18" t="s">
        <v>97</v>
      </c>
    </row>
    <row r="4" spans="1:14" x14ac:dyDescent="0.25">
      <c r="A4" s="19" t="s">
        <v>95</v>
      </c>
      <c r="B4" s="19">
        <v>76.2</v>
      </c>
      <c r="C4" s="19">
        <v>77.599999999999994</v>
      </c>
      <c r="D4" s="19">
        <v>77.8</v>
      </c>
      <c r="E4" s="19">
        <v>78.400000000000006</v>
      </c>
      <c r="F4" s="19">
        <v>78.8</v>
      </c>
      <c r="G4" s="19">
        <v>78.400000000000006</v>
      </c>
      <c r="H4" s="19">
        <v>90.2</v>
      </c>
      <c r="I4" s="19">
        <v>87.4</v>
      </c>
      <c r="J4" s="19">
        <v>90.1</v>
      </c>
      <c r="K4" s="19">
        <v>90.9</v>
      </c>
      <c r="L4" s="19">
        <v>91.6</v>
      </c>
      <c r="M4" s="19">
        <v>91.4</v>
      </c>
      <c r="N4" s="19">
        <v>90</v>
      </c>
    </row>
    <row r="5" spans="1:14" x14ac:dyDescent="0.25">
      <c r="A5" s="18" t="s">
        <v>75</v>
      </c>
      <c r="B5" s="20">
        <v>79.3</v>
      </c>
      <c r="C5" s="20">
        <v>81.8</v>
      </c>
      <c r="D5" s="20">
        <v>81.3</v>
      </c>
      <c r="E5" s="20">
        <v>80.7</v>
      </c>
      <c r="F5" s="20">
        <v>80.900000000000006</v>
      </c>
      <c r="G5" s="20">
        <v>81</v>
      </c>
      <c r="H5" s="20">
        <v>93.2</v>
      </c>
      <c r="I5" s="20">
        <v>90.3</v>
      </c>
      <c r="J5" s="20">
        <v>97.7</v>
      </c>
      <c r="K5" s="20">
        <v>97.8</v>
      </c>
      <c r="L5" s="20">
        <v>97.4</v>
      </c>
      <c r="M5" s="20">
        <v>97.4</v>
      </c>
      <c r="N5" s="20">
        <v>95.8</v>
      </c>
    </row>
    <row r="6" spans="1:14" x14ac:dyDescent="0.25">
      <c r="A6" s="18" t="s">
        <v>76</v>
      </c>
      <c r="B6" s="20">
        <v>73.400000000000006</v>
      </c>
      <c r="C6" s="20">
        <v>73.7</v>
      </c>
      <c r="D6" s="20">
        <v>74.400000000000006</v>
      </c>
      <c r="E6" s="20">
        <v>76</v>
      </c>
      <c r="F6" s="20">
        <v>76.599999999999994</v>
      </c>
      <c r="G6" s="20">
        <v>75.5</v>
      </c>
      <c r="H6" s="20">
        <v>86.7</v>
      </c>
      <c r="I6" s="20">
        <v>83.9</v>
      </c>
      <c r="J6" s="20">
        <v>81.8</v>
      </c>
      <c r="K6" s="20">
        <v>83.4</v>
      </c>
      <c r="L6" s="20">
        <v>85</v>
      </c>
      <c r="M6" s="20">
        <v>84.5</v>
      </c>
      <c r="N6" s="20">
        <v>83.1</v>
      </c>
    </row>
    <row r="7" spans="1:14" x14ac:dyDescent="0.25">
      <c r="A7" s="18" t="s">
        <v>82</v>
      </c>
      <c r="B7" s="25">
        <v>76.8</v>
      </c>
      <c r="C7" s="25">
        <v>78</v>
      </c>
      <c r="D7" s="25">
        <v>78.3</v>
      </c>
      <c r="E7" s="25">
        <v>78.7</v>
      </c>
      <c r="F7" s="25">
        <v>79.099999999999994</v>
      </c>
      <c r="G7" s="25">
        <v>78.8</v>
      </c>
      <c r="H7" s="25">
        <v>90.5</v>
      </c>
      <c r="I7" s="25">
        <v>87.7</v>
      </c>
      <c r="J7" s="25">
        <v>90.2</v>
      </c>
      <c r="K7" s="25">
        <v>90.9</v>
      </c>
      <c r="L7" s="25">
        <v>91.5</v>
      </c>
      <c r="M7" s="25">
        <v>91.5</v>
      </c>
      <c r="N7" s="25">
        <v>90.1</v>
      </c>
    </row>
    <row r="8" spans="1:14" x14ac:dyDescent="0.25">
      <c r="A8" s="18" t="s">
        <v>81</v>
      </c>
      <c r="B8" s="20">
        <v>75.7</v>
      </c>
      <c r="C8" s="20">
        <v>77.2</v>
      </c>
      <c r="D8" s="20">
        <v>77.3</v>
      </c>
      <c r="E8" s="20">
        <v>78.099999999999994</v>
      </c>
      <c r="F8" s="20">
        <v>78.5</v>
      </c>
      <c r="G8" s="20">
        <v>78</v>
      </c>
      <c r="H8" s="20">
        <v>89.9</v>
      </c>
      <c r="I8" s="20">
        <v>87.1</v>
      </c>
      <c r="J8" s="20">
        <v>89.9</v>
      </c>
      <c r="K8" s="20">
        <v>90.9</v>
      </c>
      <c r="L8" s="20">
        <v>91.6</v>
      </c>
      <c r="M8" s="20">
        <v>91.2</v>
      </c>
      <c r="N8" s="20">
        <v>89.9</v>
      </c>
    </row>
    <row r="9" spans="1:14" x14ac:dyDescent="0.25">
      <c r="A9" s="28"/>
      <c r="B9" s="19"/>
      <c r="C9" s="19"/>
      <c r="D9" s="19"/>
      <c r="E9" s="19"/>
      <c r="F9" s="19"/>
      <c r="G9" s="19"/>
      <c r="H9" s="19"/>
      <c r="I9" s="19"/>
      <c r="J9" s="19"/>
      <c r="K9" s="19"/>
    </row>
    <row r="10" spans="1:14" x14ac:dyDescent="0.25">
      <c r="A10" s="27"/>
      <c r="B10" s="18"/>
      <c r="C10" s="20"/>
      <c r="D10" s="20"/>
      <c r="E10" s="20"/>
      <c r="F10" s="20"/>
      <c r="G10" s="20"/>
      <c r="H10" s="20"/>
      <c r="I10" s="20"/>
      <c r="J10" s="20"/>
      <c r="K10" s="20"/>
    </row>
    <row r="11" spans="1:14" x14ac:dyDescent="0.25">
      <c r="A11" s="284" t="s">
        <v>104</v>
      </c>
      <c r="B11" s="284"/>
      <c r="C11" s="284"/>
      <c r="D11" s="284"/>
      <c r="E11" s="284"/>
      <c r="F11" s="284"/>
      <c r="G11" s="284"/>
      <c r="H11" s="284"/>
      <c r="I11" s="284"/>
      <c r="J11" s="284"/>
      <c r="K11" s="284"/>
      <c r="L11" s="284"/>
      <c r="M11" s="14"/>
    </row>
    <row r="12" spans="1:14" x14ac:dyDescent="0.25">
      <c r="A12" s="20"/>
      <c r="B12" s="20"/>
      <c r="C12" s="20"/>
      <c r="D12" s="20"/>
      <c r="E12" s="20"/>
      <c r="F12" s="20"/>
      <c r="G12" s="20"/>
      <c r="H12" s="20"/>
      <c r="I12" s="20"/>
      <c r="J12" s="20"/>
      <c r="K12" s="20"/>
      <c r="L12" s="20"/>
      <c r="M12" s="14"/>
    </row>
    <row r="13" spans="1:14" x14ac:dyDescent="0.25">
      <c r="A13" s="18"/>
      <c r="B13" s="18" t="s">
        <v>96</v>
      </c>
      <c r="C13" s="18" t="s">
        <v>84</v>
      </c>
      <c r="D13" s="18" t="s">
        <v>85</v>
      </c>
      <c r="E13" s="18" t="s">
        <v>86</v>
      </c>
      <c r="F13" s="18" t="s">
        <v>87</v>
      </c>
      <c r="G13" s="18" t="s">
        <v>88</v>
      </c>
      <c r="H13" s="18" t="s">
        <v>89</v>
      </c>
      <c r="I13" s="18" t="s">
        <v>90</v>
      </c>
      <c r="J13" s="18" t="s">
        <v>91</v>
      </c>
      <c r="K13" s="18" t="s">
        <v>92</v>
      </c>
      <c r="L13" s="18" t="s">
        <v>93</v>
      </c>
      <c r="M13" s="18" t="s">
        <v>94</v>
      </c>
      <c r="N13" s="18" t="s">
        <v>97</v>
      </c>
    </row>
    <row r="14" spans="1:14" x14ac:dyDescent="0.25">
      <c r="A14" s="19" t="s">
        <v>95</v>
      </c>
      <c r="B14" s="19">
        <v>103.8</v>
      </c>
      <c r="C14" s="19">
        <v>97.8</v>
      </c>
      <c r="D14" s="19">
        <v>97.3</v>
      </c>
      <c r="E14" s="19">
        <v>97.6</v>
      </c>
      <c r="F14" s="19">
        <v>97.5</v>
      </c>
      <c r="G14" s="19">
        <v>95.6</v>
      </c>
      <c r="H14" s="19">
        <v>88.4</v>
      </c>
      <c r="I14" s="19">
        <v>89</v>
      </c>
      <c r="J14" s="19">
        <v>88.7</v>
      </c>
      <c r="K14" s="19">
        <v>87.7</v>
      </c>
      <c r="L14" s="19">
        <v>86.7</v>
      </c>
      <c r="M14" s="19">
        <v>90</v>
      </c>
      <c r="N14" s="19">
        <v>90.8</v>
      </c>
    </row>
    <row r="15" spans="1:14" x14ac:dyDescent="0.25">
      <c r="A15" s="18" t="s">
        <v>82</v>
      </c>
      <c r="B15" s="20">
        <v>103.2</v>
      </c>
      <c r="C15" s="20">
        <v>96.9</v>
      </c>
      <c r="D15" s="20">
        <v>96.5</v>
      </c>
      <c r="E15" s="20">
        <v>96.9</v>
      </c>
      <c r="F15" s="20">
        <v>96.7</v>
      </c>
      <c r="G15" s="20">
        <v>94.7</v>
      </c>
      <c r="H15" s="20">
        <v>87.7</v>
      </c>
      <c r="I15" s="20">
        <v>88.3</v>
      </c>
      <c r="J15" s="20">
        <v>88.1</v>
      </c>
      <c r="K15" s="20">
        <v>87.2</v>
      </c>
      <c r="L15" s="20">
        <v>85.9</v>
      </c>
      <c r="M15" s="20">
        <v>89.5</v>
      </c>
      <c r="N15" s="20">
        <v>90.3</v>
      </c>
    </row>
    <row r="16" spans="1:14" x14ac:dyDescent="0.25">
      <c r="A16" s="18" t="s">
        <v>81</v>
      </c>
      <c r="B16" s="20">
        <v>104.4</v>
      </c>
      <c r="C16" s="20">
        <v>98.7</v>
      </c>
      <c r="D16" s="20">
        <v>98.1</v>
      </c>
      <c r="E16" s="20">
        <v>98.3</v>
      </c>
      <c r="F16" s="20">
        <v>98.2</v>
      </c>
      <c r="G16" s="20">
        <v>96.4</v>
      </c>
      <c r="H16" s="20">
        <v>89</v>
      </c>
      <c r="I16" s="20">
        <v>89.6</v>
      </c>
      <c r="J16" s="20">
        <v>89.3</v>
      </c>
      <c r="K16" s="20">
        <v>88.3</v>
      </c>
      <c r="L16" s="20">
        <v>87.4</v>
      </c>
      <c r="M16" s="20">
        <v>90.4</v>
      </c>
      <c r="N16" s="20">
        <v>91.2</v>
      </c>
    </row>
    <row r="17" spans="1:14" x14ac:dyDescent="0.25">
      <c r="A17" s="14"/>
      <c r="B17" s="14">
        <f>SUM(B15-B16)</f>
        <v>-1.2000000000000028</v>
      </c>
      <c r="C17" s="22">
        <f t="shared" ref="C17:N17" si="0">SUM(C15-C16)</f>
        <v>-1.7999999999999972</v>
      </c>
      <c r="D17" s="22">
        <f t="shared" si="0"/>
        <v>-1.5999999999999943</v>
      </c>
      <c r="E17" s="22">
        <f t="shared" si="0"/>
        <v>-1.3999999999999915</v>
      </c>
      <c r="F17" s="22">
        <f t="shared" si="0"/>
        <v>-1.5</v>
      </c>
      <c r="G17" s="22">
        <f t="shared" si="0"/>
        <v>-1.7000000000000028</v>
      </c>
      <c r="H17" s="22">
        <f t="shared" si="0"/>
        <v>-1.2999999999999972</v>
      </c>
      <c r="I17" s="22">
        <f t="shared" si="0"/>
        <v>-1.2999999999999972</v>
      </c>
      <c r="J17" s="22">
        <f t="shared" si="0"/>
        <v>-1.2000000000000028</v>
      </c>
      <c r="K17" s="22">
        <f t="shared" si="0"/>
        <v>-1.0999999999999943</v>
      </c>
      <c r="L17" s="22">
        <f t="shared" si="0"/>
        <v>-1.5</v>
      </c>
      <c r="M17" s="22">
        <f t="shared" si="0"/>
        <v>-0.90000000000000568</v>
      </c>
      <c r="N17" s="22">
        <f t="shared" si="0"/>
        <v>-0.90000000000000568</v>
      </c>
    </row>
    <row r="18" spans="1:14" x14ac:dyDescent="0.25">
      <c r="A18" s="14"/>
      <c r="B18" s="14"/>
      <c r="C18" s="14"/>
      <c r="D18" s="14"/>
      <c r="E18" s="14"/>
      <c r="F18" s="14"/>
      <c r="G18" s="14"/>
      <c r="H18" s="14"/>
      <c r="I18" s="14"/>
      <c r="J18" s="14"/>
      <c r="K18" s="14"/>
      <c r="L18" s="14"/>
      <c r="M18" s="14"/>
    </row>
    <row r="19" spans="1:14" x14ac:dyDescent="0.25">
      <c r="A19" s="284" t="s">
        <v>105</v>
      </c>
      <c r="B19" s="284"/>
      <c r="C19" s="284"/>
      <c r="D19" s="284"/>
      <c r="E19" s="284"/>
      <c r="F19" s="284"/>
      <c r="G19" s="284"/>
      <c r="H19" s="284"/>
      <c r="I19" s="284"/>
      <c r="J19" s="284"/>
      <c r="K19" s="284"/>
      <c r="L19" s="284"/>
      <c r="M19" s="14"/>
    </row>
    <row r="20" spans="1:14" x14ac:dyDescent="0.25">
      <c r="A20" s="20"/>
      <c r="B20" s="20"/>
      <c r="C20" s="20"/>
      <c r="D20" s="20"/>
      <c r="E20" s="20"/>
      <c r="F20" s="20"/>
      <c r="G20" s="20"/>
      <c r="H20" s="20"/>
      <c r="I20" s="20"/>
      <c r="J20" s="20"/>
      <c r="K20" s="20"/>
      <c r="L20" s="20"/>
      <c r="M20" s="14"/>
    </row>
    <row r="21" spans="1:14" x14ac:dyDescent="0.25">
      <c r="A21" s="18"/>
      <c r="B21" s="18" t="s">
        <v>96</v>
      </c>
      <c r="C21" s="18" t="s">
        <v>84</v>
      </c>
      <c r="D21" s="18" t="s">
        <v>85</v>
      </c>
      <c r="E21" s="18" t="s">
        <v>86</v>
      </c>
      <c r="F21" s="18" t="s">
        <v>87</v>
      </c>
      <c r="G21" s="18" t="s">
        <v>88</v>
      </c>
      <c r="H21" s="18" t="s">
        <v>89</v>
      </c>
      <c r="I21" s="18" t="s">
        <v>90</v>
      </c>
      <c r="J21" s="18" t="s">
        <v>91</v>
      </c>
      <c r="K21" s="18" t="s">
        <v>92</v>
      </c>
      <c r="L21" s="18" t="s">
        <v>93</v>
      </c>
      <c r="M21" s="18" t="s">
        <v>94</v>
      </c>
      <c r="N21" s="18" t="s">
        <v>97</v>
      </c>
    </row>
    <row r="22" spans="1:14" x14ac:dyDescent="0.25">
      <c r="A22" s="19" t="s">
        <v>95</v>
      </c>
      <c r="B22" s="19">
        <v>96.7</v>
      </c>
      <c r="C22" s="19">
        <v>100.5</v>
      </c>
      <c r="D22" s="19">
        <v>99.5</v>
      </c>
      <c r="E22" s="19">
        <v>98.9</v>
      </c>
      <c r="F22" s="19">
        <v>97.6</v>
      </c>
      <c r="G22" s="19">
        <v>92.8</v>
      </c>
      <c r="H22" s="19">
        <v>93.4</v>
      </c>
      <c r="I22" s="19">
        <v>92.7</v>
      </c>
      <c r="J22" s="19">
        <v>91.4</v>
      </c>
      <c r="K22" s="19">
        <v>91.5</v>
      </c>
      <c r="L22" s="19">
        <v>91.2</v>
      </c>
      <c r="M22" s="19">
        <v>86.3</v>
      </c>
      <c r="N22" s="19">
        <v>85.1</v>
      </c>
    </row>
    <row r="23" spans="1:14" x14ac:dyDescent="0.25">
      <c r="A23" s="18" t="s">
        <v>82</v>
      </c>
      <c r="B23" s="20">
        <v>95.8</v>
      </c>
      <c r="C23" s="20">
        <v>99.7</v>
      </c>
      <c r="D23" s="20">
        <v>98.8</v>
      </c>
      <c r="E23" s="20">
        <v>98.1</v>
      </c>
      <c r="F23" s="20">
        <v>96.7</v>
      </c>
      <c r="G23" s="20">
        <v>91.6</v>
      </c>
      <c r="H23" s="20">
        <v>91.2</v>
      </c>
      <c r="I23" s="20">
        <v>91.9</v>
      </c>
      <c r="J23" s="20">
        <v>90.6</v>
      </c>
      <c r="K23" s="20">
        <v>90.5</v>
      </c>
      <c r="L23" s="20">
        <v>90.5</v>
      </c>
      <c r="M23" s="20">
        <v>85.3</v>
      </c>
      <c r="N23" s="20">
        <v>84.1</v>
      </c>
    </row>
    <row r="24" spans="1:14" x14ac:dyDescent="0.25">
      <c r="A24" s="18" t="s">
        <v>81</v>
      </c>
      <c r="B24" s="20">
        <v>97.6</v>
      </c>
      <c r="C24" s="20">
        <v>101.1</v>
      </c>
      <c r="D24" s="20">
        <v>100.2</v>
      </c>
      <c r="E24" s="20">
        <v>99.6</v>
      </c>
      <c r="F24" s="20">
        <v>98.4</v>
      </c>
      <c r="G24" s="20">
        <v>94</v>
      </c>
      <c r="H24" s="20">
        <v>95.4</v>
      </c>
      <c r="I24" s="20">
        <v>93.5</v>
      </c>
      <c r="J24" s="20">
        <v>92.2</v>
      </c>
      <c r="K24" s="20">
        <v>92.3</v>
      </c>
      <c r="L24" s="20">
        <v>91.9</v>
      </c>
      <c r="M24" s="20">
        <v>87.2</v>
      </c>
      <c r="N24" s="20">
        <v>86</v>
      </c>
    </row>
    <row r="25" spans="1:14" x14ac:dyDescent="0.25">
      <c r="A25" s="14"/>
      <c r="B25" s="22">
        <f>SUM(B23-B24)</f>
        <v>-1.7999999999999972</v>
      </c>
      <c r="C25" s="22">
        <f t="shared" ref="C25" si="1">SUM(C23-C24)</f>
        <v>-1.3999999999999915</v>
      </c>
      <c r="D25" s="22">
        <f t="shared" ref="D25" si="2">SUM(D23-D24)</f>
        <v>-1.4000000000000057</v>
      </c>
      <c r="E25" s="22">
        <f t="shared" ref="E25" si="3">SUM(E23-E24)</f>
        <v>-1.5</v>
      </c>
      <c r="F25" s="22">
        <f t="shared" ref="F25" si="4">SUM(F23-F24)</f>
        <v>-1.7000000000000028</v>
      </c>
      <c r="G25" s="22">
        <f t="shared" ref="G25" si="5">SUM(G23-G24)</f>
        <v>-2.4000000000000057</v>
      </c>
      <c r="H25" s="22">
        <f t="shared" ref="H25" si="6">SUM(H23-H24)</f>
        <v>-4.2000000000000028</v>
      </c>
      <c r="I25" s="22">
        <f t="shared" ref="I25" si="7">SUM(I23-I24)</f>
        <v>-1.5999999999999943</v>
      </c>
      <c r="J25" s="22">
        <f t="shared" ref="J25" si="8">SUM(J23-J24)</f>
        <v>-1.6000000000000085</v>
      </c>
      <c r="K25" s="22">
        <f t="shared" ref="K25" si="9">SUM(K23-K24)</f>
        <v>-1.7999999999999972</v>
      </c>
      <c r="L25" s="22">
        <f t="shared" ref="L25" si="10">SUM(L23-L24)</f>
        <v>-1.4000000000000057</v>
      </c>
      <c r="M25" s="22">
        <f t="shared" ref="M25" si="11">SUM(M23-M24)</f>
        <v>-1.9000000000000057</v>
      </c>
      <c r="N25" s="22">
        <f t="shared" ref="N25" si="12">SUM(N23-N24)</f>
        <v>-1.9000000000000057</v>
      </c>
    </row>
    <row r="26" spans="1:14" ht="14.45" customHeight="1" x14ac:dyDescent="0.25">
      <c r="A26" s="14"/>
      <c r="B26" s="14"/>
      <c r="C26" s="14"/>
      <c r="D26" s="14"/>
      <c r="E26" s="14"/>
      <c r="F26" s="14"/>
      <c r="G26" s="14"/>
      <c r="H26" s="14"/>
      <c r="I26" s="14"/>
      <c r="J26" s="14"/>
      <c r="K26" s="14"/>
      <c r="L26" s="14"/>
      <c r="M26" s="14"/>
    </row>
    <row r="27" spans="1:14" x14ac:dyDescent="0.25">
      <c r="A27" s="284" t="s">
        <v>106</v>
      </c>
      <c r="B27" s="284"/>
      <c r="C27" s="284"/>
      <c r="D27" s="284"/>
      <c r="E27" s="284"/>
      <c r="F27" s="284"/>
      <c r="G27" s="284"/>
      <c r="H27" s="284"/>
      <c r="I27" s="284"/>
      <c r="J27" s="284"/>
      <c r="K27" s="284"/>
      <c r="L27" s="284"/>
      <c r="M27" s="14"/>
    </row>
    <row r="28" spans="1:14" x14ac:dyDescent="0.25">
      <c r="A28" s="20"/>
      <c r="B28" s="20"/>
      <c r="C28" s="20"/>
      <c r="D28" s="20"/>
      <c r="E28" s="20"/>
      <c r="F28" s="20"/>
      <c r="G28" s="20"/>
      <c r="H28" s="20"/>
      <c r="I28" s="20"/>
      <c r="J28" s="20"/>
      <c r="K28" s="14"/>
      <c r="L28" s="14"/>
      <c r="M28" s="14"/>
    </row>
    <row r="29" spans="1:14" x14ac:dyDescent="0.25">
      <c r="A29" s="18"/>
      <c r="B29" s="18" t="s">
        <v>96</v>
      </c>
      <c r="C29" s="18" t="s">
        <v>84</v>
      </c>
      <c r="D29" s="18" t="s">
        <v>85</v>
      </c>
      <c r="E29" s="18" t="s">
        <v>86</v>
      </c>
      <c r="F29" s="18" t="s">
        <v>87</v>
      </c>
      <c r="G29" s="18" t="s">
        <v>88</v>
      </c>
      <c r="H29" s="18" t="s">
        <v>89</v>
      </c>
      <c r="I29" s="18" t="s">
        <v>90</v>
      </c>
      <c r="J29" s="18" t="s">
        <v>91</v>
      </c>
      <c r="K29" s="18" t="s">
        <v>92</v>
      </c>
      <c r="L29" s="18" t="s">
        <v>93</v>
      </c>
      <c r="M29" s="18" t="s">
        <v>94</v>
      </c>
      <c r="N29" s="18" t="s">
        <v>97</v>
      </c>
    </row>
    <row r="30" spans="1:14" x14ac:dyDescent="0.25">
      <c r="A30" s="19" t="s">
        <v>95</v>
      </c>
      <c r="B30" s="19">
        <v>60.5</v>
      </c>
      <c r="C30" s="19">
        <v>66.400000000000006</v>
      </c>
      <c r="D30" s="19">
        <v>72</v>
      </c>
      <c r="E30" s="19">
        <v>85</v>
      </c>
      <c r="F30" s="19">
        <v>90.8</v>
      </c>
      <c r="G30" s="19">
        <v>94.6</v>
      </c>
      <c r="H30" s="19">
        <v>92.7</v>
      </c>
      <c r="I30" s="19">
        <v>88.2</v>
      </c>
      <c r="J30" s="19">
        <v>84.1</v>
      </c>
      <c r="K30" s="19">
        <v>77.7</v>
      </c>
      <c r="L30" s="19">
        <v>75.099999999999994</v>
      </c>
      <c r="M30" s="19">
        <v>74.7</v>
      </c>
      <c r="N30" s="19">
        <v>75.3</v>
      </c>
    </row>
    <row r="31" spans="1:14" x14ac:dyDescent="0.25">
      <c r="A31" s="18" t="s">
        <v>82</v>
      </c>
      <c r="B31" s="20">
        <v>64.900000000000006</v>
      </c>
      <c r="C31" s="20">
        <v>70.099999999999994</v>
      </c>
      <c r="D31" s="20">
        <v>75.8</v>
      </c>
      <c r="E31" s="20">
        <v>87.2</v>
      </c>
      <c r="F31" s="20">
        <v>91.4</v>
      </c>
      <c r="G31" s="20">
        <v>94.3</v>
      </c>
      <c r="H31" s="20">
        <v>93.1</v>
      </c>
      <c r="I31" s="20">
        <v>89.7</v>
      </c>
      <c r="J31" s="20">
        <v>87.2</v>
      </c>
      <c r="K31" s="20">
        <v>81.2</v>
      </c>
      <c r="L31" s="20">
        <v>79.400000000000006</v>
      </c>
      <c r="M31" s="20">
        <v>79.599999999999994</v>
      </c>
      <c r="N31" s="20">
        <v>80.099999999999994</v>
      </c>
    </row>
    <row r="32" spans="1:14" x14ac:dyDescent="0.25">
      <c r="A32" s="18" t="s">
        <v>81</v>
      </c>
      <c r="B32" s="20">
        <v>56.3</v>
      </c>
      <c r="C32" s="20">
        <v>62.9</v>
      </c>
      <c r="D32" s="20">
        <v>68.3</v>
      </c>
      <c r="E32" s="20">
        <v>82.9</v>
      </c>
      <c r="F32" s="20">
        <v>90.6</v>
      </c>
      <c r="G32" s="20">
        <v>95</v>
      </c>
      <c r="H32" s="20">
        <v>92.4</v>
      </c>
      <c r="I32" s="20">
        <v>86.7</v>
      </c>
      <c r="J32" s="20">
        <v>81.099999999999994</v>
      </c>
      <c r="K32" s="20">
        <v>74.400000000000006</v>
      </c>
      <c r="L32" s="20">
        <v>71</v>
      </c>
      <c r="M32" s="20">
        <v>70.2</v>
      </c>
      <c r="N32" s="20">
        <v>70.8</v>
      </c>
    </row>
    <row r="33" spans="1:14" x14ac:dyDescent="0.25">
      <c r="A33" s="14"/>
      <c r="B33" s="22">
        <f>SUM(B31-B32)</f>
        <v>8.6000000000000085</v>
      </c>
      <c r="C33" s="22">
        <f t="shared" ref="C33" si="13">SUM(C31-C32)</f>
        <v>7.1999999999999957</v>
      </c>
      <c r="D33" s="22">
        <f t="shared" ref="D33" si="14">SUM(D31-D32)</f>
        <v>7.5</v>
      </c>
      <c r="E33" s="22">
        <f t="shared" ref="E33" si="15">SUM(E31-E32)</f>
        <v>4.2999999999999972</v>
      </c>
      <c r="F33" s="22">
        <f t="shared" ref="F33" si="16">SUM(F31-F32)</f>
        <v>0.80000000000001137</v>
      </c>
      <c r="G33" s="22">
        <f t="shared" ref="G33" si="17">SUM(G31-G32)</f>
        <v>-0.70000000000000284</v>
      </c>
      <c r="H33" s="22">
        <f t="shared" ref="H33" si="18">SUM(H31-H32)</f>
        <v>0.69999999999998863</v>
      </c>
      <c r="I33" s="22">
        <f t="shared" ref="I33" si="19">SUM(I31-I32)</f>
        <v>3</v>
      </c>
      <c r="J33" s="22">
        <f t="shared" ref="J33" si="20">SUM(J31-J32)</f>
        <v>6.1000000000000085</v>
      </c>
      <c r="K33" s="22">
        <f t="shared" ref="K33" si="21">SUM(K31-K32)</f>
        <v>6.7999999999999972</v>
      </c>
      <c r="L33" s="22">
        <f t="shared" ref="L33" si="22">SUM(L31-L32)</f>
        <v>8.4000000000000057</v>
      </c>
      <c r="M33" s="22">
        <f t="shared" ref="M33" si="23">SUM(M31-M32)</f>
        <v>9.3999999999999915</v>
      </c>
      <c r="N33" s="22">
        <f t="shared" ref="N33" si="24">SUM(N31-N32)</f>
        <v>9.2999999999999972</v>
      </c>
    </row>
    <row r="34" spans="1:14" ht="14.45" customHeight="1" x14ac:dyDescent="0.25">
      <c r="A34" s="14"/>
      <c r="B34" s="14"/>
      <c r="C34" s="14"/>
      <c r="D34" s="14"/>
      <c r="E34" s="14"/>
      <c r="F34" s="14"/>
      <c r="G34" s="14"/>
      <c r="H34" s="14"/>
      <c r="I34" s="14"/>
      <c r="J34" s="14"/>
      <c r="K34" s="14"/>
      <c r="L34" s="14"/>
      <c r="M34" s="14"/>
    </row>
    <row r="35" spans="1:14" x14ac:dyDescent="0.25">
      <c r="A35" s="284" t="s">
        <v>107</v>
      </c>
      <c r="B35" s="284"/>
      <c r="C35" s="284"/>
      <c r="D35" s="284"/>
      <c r="E35" s="284"/>
      <c r="F35" s="284"/>
      <c r="G35" s="284"/>
      <c r="H35" s="284"/>
      <c r="I35" s="284"/>
      <c r="J35" s="284"/>
      <c r="K35" s="284"/>
      <c r="L35" s="284"/>
      <c r="M35" s="14"/>
    </row>
    <row r="36" spans="1:14" x14ac:dyDescent="0.25">
      <c r="A36" s="20"/>
      <c r="B36" s="20"/>
      <c r="C36" s="20"/>
      <c r="D36" s="20"/>
      <c r="E36" s="20"/>
      <c r="F36" s="20"/>
      <c r="G36" s="20"/>
      <c r="H36" s="20"/>
      <c r="I36" s="20"/>
      <c r="J36" s="20"/>
      <c r="K36" s="14"/>
      <c r="L36" s="14"/>
      <c r="M36" s="14"/>
    </row>
    <row r="37" spans="1:14" x14ac:dyDescent="0.25">
      <c r="A37" s="18"/>
      <c r="B37" s="18" t="s">
        <v>96</v>
      </c>
      <c r="C37" s="18" t="s">
        <v>84</v>
      </c>
      <c r="D37" s="18" t="s">
        <v>85</v>
      </c>
      <c r="E37" s="18" t="s">
        <v>86</v>
      </c>
      <c r="F37" s="18" t="s">
        <v>87</v>
      </c>
      <c r="G37" s="18" t="s">
        <v>88</v>
      </c>
      <c r="H37" s="18" t="s">
        <v>89</v>
      </c>
      <c r="I37" s="18" t="s">
        <v>90</v>
      </c>
      <c r="J37" s="18" t="s">
        <v>91</v>
      </c>
      <c r="K37" s="18" t="s">
        <v>92</v>
      </c>
      <c r="L37" s="18" t="s">
        <v>93</v>
      </c>
      <c r="M37" s="18" t="s">
        <v>94</v>
      </c>
      <c r="N37" s="18" t="s">
        <v>97</v>
      </c>
    </row>
    <row r="38" spans="1:14" x14ac:dyDescent="0.25">
      <c r="A38" s="19" t="s">
        <v>95</v>
      </c>
      <c r="B38" s="19">
        <v>26.8</v>
      </c>
      <c r="C38" s="19">
        <v>25.8</v>
      </c>
      <c r="D38" s="19">
        <v>25.3</v>
      </c>
      <c r="E38" s="19">
        <v>15.8</v>
      </c>
      <c r="F38" s="19">
        <v>7.8</v>
      </c>
      <c r="G38" s="19">
        <v>1.8</v>
      </c>
      <c r="H38" s="19">
        <v>3</v>
      </c>
      <c r="I38" s="19">
        <v>4</v>
      </c>
      <c r="J38" s="19">
        <v>7.8</v>
      </c>
      <c r="K38" s="19">
        <v>10.5</v>
      </c>
      <c r="L38" s="19">
        <v>13</v>
      </c>
      <c r="M38" s="19">
        <v>14.1</v>
      </c>
      <c r="N38" s="19">
        <v>14.5</v>
      </c>
    </row>
    <row r="39" spans="1:14" x14ac:dyDescent="0.25">
      <c r="A39" s="18" t="s">
        <v>82</v>
      </c>
      <c r="B39" s="20">
        <v>20.7</v>
      </c>
      <c r="C39" s="20">
        <v>20</v>
      </c>
      <c r="D39" s="20">
        <v>19.2</v>
      </c>
      <c r="E39" s="20">
        <v>11.9</v>
      </c>
      <c r="F39" s="20">
        <v>5.7</v>
      </c>
      <c r="G39" s="20">
        <v>1.3</v>
      </c>
      <c r="H39" s="20">
        <v>1.5</v>
      </c>
      <c r="I39" s="20">
        <v>1.9</v>
      </c>
      <c r="J39" s="20">
        <v>4.2</v>
      </c>
      <c r="K39" s="20">
        <v>6.2</v>
      </c>
      <c r="L39" s="20">
        <v>8.1</v>
      </c>
      <c r="M39" s="20">
        <v>9.1</v>
      </c>
      <c r="N39" s="20">
        <v>9.5</v>
      </c>
    </row>
    <row r="40" spans="1:14" x14ac:dyDescent="0.25">
      <c r="A40" s="18" t="s">
        <v>81</v>
      </c>
      <c r="B40" s="20">
        <v>32.6</v>
      </c>
      <c r="C40" s="20">
        <v>31.4</v>
      </c>
      <c r="D40" s="20">
        <v>31</v>
      </c>
      <c r="E40" s="20">
        <v>19.5</v>
      </c>
      <c r="F40" s="20">
        <v>9.6999999999999993</v>
      </c>
      <c r="G40" s="20">
        <v>2.2000000000000002</v>
      </c>
      <c r="H40" s="20">
        <v>4.5</v>
      </c>
      <c r="I40" s="20">
        <v>5.5</v>
      </c>
      <c r="J40" s="20">
        <v>11.2</v>
      </c>
      <c r="K40" s="20">
        <v>14.6</v>
      </c>
      <c r="L40" s="20">
        <v>17.600000000000001</v>
      </c>
      <c r="M40" s="20">
        <v>18.899999999999999</v>
      </c>
      <c r="N40" s="20">
        <v>19.3</v>
      </c>
    </row>
    <row r="41" spans="1:14" x14ac:dyDescent="0.25">
      <c r="B41" s="22">
        <f>SUM(B39-B40)</f>
        <v>-11.900000000000002</v>
      </c>
      <c r="C41" s="22">
        <f t="shared" ref="C41" si="25">SUM(C39-C40)</f>
        <v>-11.399999999999999</v>
      </c>
      <c r="D41" s="22">
        <f t="shared" ref="D41" si="26">SUM(D39-D40)</f>
        <v>-11.8</v>
      </c>
      <c r="E41" s="22">
        <f t="shared" ref="E41" si="27">SUM(E39-E40)</f>
        <v>-7.6</v>
      </c>
      <c r="F41" s="22">
        <f t="shared" ref="F41" si="28">SUM(F39-F40)</f>
        <v>-3.9999999999999991</v>
      </c>
      <c r="G41" s="22">
        <f t="shared" ref="G41" si="29">SUM(G39-G40)</f>
        <v>-0.90000000000000013</v>
      </c>
      <c r="H41" s="22">
        <f t="shared" ref="H41" si="30">SUM(H39-H40)</f>
        <v>-3</v>
      </c>
      <c r="I41" s="22">
        <f t="shared" ref="I41" si="31">SUM(I39-I40)</f>
        <v>-3.6</v>
      </c>
      <c r="J41" s="22">
        <f t="shared" ref="J41" si="32">SUM(J39-J40)</f>
        <v>-6.9999999999999991</v>
      </c>
      <c r="K41" s="22">
        <f t="shared" ref="K41" si="33">SUM(K39-K40)</f>
        <v>-8.3999999999999986</v>
      </c>
      <c r="L41" s="22">
        <f t="shared" ref="L41" si="34">SUM(L39-L40)</f>
        <v>-9.5000000000000018</v>
      </c>
      <c r="M41" s="22">
        <f t="shared" ref="M41" si="35">SUM(M39-M40)</f>
        <v>-9.7999999999999989</v>
      </c>
      <c r="N41" s="22">
        <f t="shared" ref="N41" si="36">SUM(N39-N40)</f>
        <v>-9.8000000000000007</v>
      </c>
    </row>
    <row r="42" spans="1:14" ht="14.45" customHeight="1" x14ac:dyDescent="0.25"/>
    <row r="43" spans="1:14" x14ac:dyDescent="0.25">
      <c r="A43" s="284" t="s">
        <v>108</v>
      </c>
      <c r="B43" s="286"/>
      <c r="C43" s="286"/>
      <c r="D43" s="286"/>
      <c r="E43" s="286"/>
      <c r="F43" s="286"/>
      <c r="G43" s="286"/>
      <c r="H43" s="286"/>
      <c r="I43" s="286"/>
      <c r="J43" s="286"/>
    </row>
    <row r="44" spans="1:14" x14ac:dyDescent="0.25">
      <c r="A44" s="20"/>
      <c r="B44" s="20"/>
      <c r="C44" s="20"/>
      <c r="D44" s="20"/>
      <c r="E44" s="20"/>
      <c r="F44" s="20"/>
      <c r="G44" s="20"/>
      <c r="H44" s="20"/>
      <c r="I44" s="20"/>
      <c r="J44" s="20"/>
    </row>
    <row r="45" spans="1:14" x14ac:dyDescent="0.25">
      <c r="A45" s="18"/>
      <c r="B45" s="18" t="s">
        <v>96</v>
      </c>
      <c r="C45" s="18" t="s">
        <v>84</v>
      </c>
      <c r="D45" s="18" t="s">
        <v>85</v>
      </c>
      <c r="E45" s="18" t="s">
        <v>86</v>
      </c>
      <c r="F45" s="18" t="s">
        <v>87</v>
      </c>
      <c r="G45" s="18" t="s">
        <v>88</v>
      </c>
      <c r="H45" s="18" t="s">
        <v>89</v>
      </c>
      <c r="I45" s="18" t="s">
        <v>90</v>
      </c>
      <c r="J45" s="18" t="s">
        <v>91</v>
      </c>
      <c r="K45" s="18" t="s">
        <v>92</v>
      </c>
      <c r="L45" s="18" t="s">
        <v>93</v>
      </c>
      <c r="M45" s="18" t="s">
        <v>94</v>
      </c>
      <c r="N45" s="18" t="s">
        <v>97</v>
      </c>
    </row>
    <row r="46" spans="1:14" x14ac:dyDescent="0.25">
      <c r="A46" s="19" t="s">
        <v>95</v>
      </c>
      <c r="B46" s="19">
        <v>3.6</v>
      </c>
      <c r="C46" s="19">
        <v>4.4000000000000004</v>
      </c>
      <c r="D46" s="19">
        <v>5.2</v>
      </c>
      <c r="E46" s="19">
        <v>6.1</v>
      </c>
      <c r="F46" s="19">
        <v>7.5</v>
      </c>
      <c r="G46" s="19">
        <v>9</v>
      </c>
      <c r="H46" s="19">
        <v>12.4</v>
      </c>
      <c r="I46" s="19">
        <v>14.1</v>
      </c>
      <c r="J46" s="19">
        <v>16.2</v>
      </c>
      <c r="K46" s="19">
        <v>15.3</v>
      </c>
      <c r="L46" s="19">
        <v>14.7</v>
      </c>
      <c r="M46" s="19">
        <v>14.6</v>
      </c>
      <c r="N46" s="19">
        <v>14.8</v>
      </c>
    </row>
    <row r="47" spans="1:14" x14ac:dyDescent="0.25">
      <c r="A47" s="18" t="s">
        <v>82</v>
      </c>
      <c r="B47" s="20">
        <v>5.4</v>
      </c>
      <c r="C47" s="20">
        <v>6.5</v>
      </c>
      <c r="D47" s="20">
        <v>7.6</v>
      </c>
      <c r="E47" s="20">
        <v>9</v>
      </c>
      <c r="F47" s="20">
        <v>11.5</v>
      </c>
      <c r="G47" s="20">
        <v>13</v>
      </c>
      <c r="H47" s="20">
        <v>17.399999999999999</v>
      </c>
      <c r="I47" s="20">
        <v>19.2</v>
      </c>
      <c r="J47" s="20">
        <v>22</v>
      </c>
      <c r="K47" s="20">
        <v>20.7</v>
      </c>
      <c r="L47" s="20">
        <v>20.2</v>
      </c>
      <c r="M47" s="26">
        <v>20.3</v>
      </c>
      <c r="N47" s="20">
        <v>20.9</v>
      </c>
    </row>
    <row r="48" spans="1:14" x14ac:dyDescent="0.25">
      <c r="A48" s="18" t="s">
        <v>81</v>
      </c>
      <c r="B48" s="20">
        <v>2</v>
      </c>
      <c r="C48" s="20">
        <v>2.2999999999999998</v>
      </c>
      <c r="D48" s="20">
        <v>2.9</v>
      </c>
      <c r="E48" s="20">
        <v>3.3</v>
      </c>
      <c r="F48" s="20">
        <v>4.0999999999999996</v>
      </c>
      <c r="G48" s="20">
        <v>5.0999999999999996</v>
      </c>
      <c r="H48" s="20">
        <v>7.6</v>
      </c>
      <c r="I48" s="20">
        <v>9.1999999999999993</v>
      </c>
      <c r="J48" s="20">
        <v>10.7</v>
      </c>
      <c r="K48" s="20">
        <v>10.199999999999999</v>
      </c>
      <c r="L48" s="20">
        <v>9.5</v>
      </c>
      <c r="M48" s="26">
        <v>9.1999999999999993</v>
      </c>
      <c r="N48" s="20">
        <v>9</v>
      </c>
    </row>
    <row r="49" spans="1:14" x14ac:dyDescent="0.25">
      <c r="B49" s="22">
        <f>SUM(B47-B48)</f>
        <v>3.4000000000000004</v>
      </c>
      <c r="C49" s="22">
        <f t="shared" ref="C49" si="37">SUM(C47-C48)</f>
        <v>4.2</v>
      </c>
      <c r="D49" s="22">
        <f t="shared" ref="D49" si="38">SUM(D47-D48)</f>
        <v>4.6999999999999993</v>
      </c>
      <c r="E49" s="22">
        <f t="shared" ref="E49" si="39">SUM(E47-E48)</f>
        <v>5.7</v>
      </c>
      <c r="F49" s="22">
        <f t="shared" ref="F49" si="40">SUM(F47-F48)</f>
        <v>7.4</v>
      </c>
      <c r="G49" s="22">
        <f t="shared" ref="G49" si="41">SUM(G47-G48)</f>
        <v>7.9</v>
      </c>
      <c r="H49" s="22">
        <f t="shared" ref="H49" si="42">SUM(H47-H48)</f>
        <v>9.7999999999999989</v>
      </c>
      <c r="I49" s="22">
        <f t="shared" ref="I49" si="43">SUM(I47-I48)</f>
        <v>10</v>
      </c>
      <c r="J49" s="22">
        <f t="shared" ref="J49" si="44">SUM(J47-J48)</f>
        <v>11.3</v>
      </c>
      <c r="K49" s="22">
        <f t="shared" ref="K49" si="45">SUM(K47-K48)</f>
        <v>10.5</v>
      </c>
      <c r="L49" s="22">
        <f t="shared" ref="L49" si="46">SUM(L47-L48)</f>
        <v>10.7</v>
      </c>
      <c r="M49" s="22">
        <f t="shared" ref="M49" si="47">SUM(M47-M48)</f>
        <v>11.100000000000001</v>
      </c>
      <c r="N49" s="22">
        <f t="shared" ref="N49" si="48">SUM(N47-N48)</f>
        <v>11.899999999999999</v>
      </c>
    </row>
    <row r="50" spans="1:14" ht="14.45" customHeight="1" x14ac:dyDescent="0.25"/>
    <row r="52" spans="1:14" x14ac:dyDescent="0.25">
      <c r="B52" s="18" t="s">
        <v>96</v>
      </c>
      <c r="C52" s="18" t="s">
        <v>84</v>
      </c>
      <c r="D52" s="18" t="s">
        <v>85</v>
      </c>
      <c r="E52" s="18" t="s">
        <v>86</v>
      </c>
      <c r="F52" s="18" t="s">
        <v>87</v>
      </c>
      <c r="G52" s="18" t="s">
        <v>88</v>
      </c>
      <c r="H52" s="18" t="s">
        <v>89</v>
      </c>
      <c r="I52" s="18" t="s">
        <v>90</v>
      </c>
      <c r="J52" s="18" t="s">
        <v>91</v>
      </c>
      <c r="K52" s="18" t="s">
        <v>92</v>
      </c>
      <c r="L52" s="18" t="s">
        <v>93</v>
      </c>
      <c r="M52" s="18" t="s">
        <v>94</v>
      </c>
      <c r="N52" s="18" t="s">
        <v>97</v>
      </c>
    </row>
    <row r="53" spans="1:14" x14ac:dyDescent="0.25">
      <c r="A53" s="18" t="s">
        <v>78</v>
      </c>
      <c r="B53" s="19">
        <v>103.8</v>
      </c>
      <c r="C53" s="19">
        <v>97.8</v>
      </c>
      <c r="D53" s="19">
        <v>97.3</v>
      </c>
      <c r="E53" s="19">
        <v>97.6</v>
      </c>
      <c r="F53" s="19">
        <v>97.5</v>
      </c>
      <c r="G53" s="19">
        <v>95.6</v>
      </c>
      <c r="H53" s="19">
        <v>88.4</v>
      </c>
      <c r="I53" s="19">
        <v>89</v>
      </c>
      <c r="J53" s="19">
        <v>88.7</v>
      </c>
      <c r="K53" s="19">
        <v>87.7</v>
      </c>
      <c r="L53" s="19">
        <v>86.7</v>
      </c>
      <c r="M53" s="19">
        <v>90</v>
      </c>
      <c r="N53" s="19">
        <v>90.8</v>
      </c>
    </row>
    <row r="54" spans="1:14" x14ac:dyDescent="0.25">
      <c r="A54" s="18" t="s">
        <v>79</v>
      </c>
      <c r="B54" s="19">
        <v>96.7</v>
      </c>
      <c r="C54" s="19">
        <v>100.5</v>
      </c>
      <c r="D54" s="19">
        <v>99.5</v>
      </c>
      <c r="E54" s="19">
        <v>98.9</v>
      </c>
      <c r="F54" s="19">
        <v>97.6</v>
      </c>
      <c r="G54" s="19">
        <v>92.8</v>
      </c>
      <c r="H54" s="19">
        <v>93.4</v>
      </c>
      <c r="I54" s="19">
        <v>92.7</v>
      </c>
      <c r="J54" s="19">
        <v>91.4</v>
      </c>
      <c r="K54" s="19">
        <v>91.5</v>
      </c>
      <c r="L54" s="19">
        <v>91.2</v>
      </c>
      <c r="M54" s="19">
        <v>86.3</v>
      </c>
      <c r="N54" s="19">
        <v>85.1</v>
      </c>
    </row>
    <row r="55" spans="1:14" x14ac:dyDescent="0.25">
      <c r="A55" s="18" t="s">
        <v>58</v>
      </c>
      <c r="B55" s="19">
        <v>60.5</v>
      </c>
      <c r="C55" s="19">
        <v>66.400000000000006</v>
      </c>
      <c r="D55" s="19">
        <v>72</v>
      </c>
      <c r="E55" s="19">
        <v>85</v>
      </c>
      <c r="F55" s="19">
        <v>90.8</v>
      </c>
      <c r="G55" s="19">
        <v>94.6</v>
      </c>
      <c r="H55" s="19">
        <v>92.7</v>
      </c>
      <c r="I55" s="19">
        <v>88.2</v>
      </c>
      <c r="J55" s="19">
        <v>84.1</v>
      </c>
      <c r="K55" s="19">
        <v>77.7</v>
      </c>
      <c r="L55" s="19">
        <v>75.099999999999994</v>
      </c>
      <c r="M55" s="19">
        <v>74.7</v>
      </c>
      <c r="N55" s="19">
        <v>75.3</v>
      </c>
    </row>
    <row r="56" spans="1:14" x14ac:dyDescent="0.25">
      <c r="A56" s="18" t="s">
        <v>59</v>
      </c>
      <c r="B56" s="19">
        <v>26.8</v>
      </c>
      <c r="C56" s="19">
        <v>25.8</v>
      </c>
      <c r="D56" s="19">
        <v>25.3</v>
      </c>
      <c r="E56" s="19">
        <v>15.8</v>
      </c>
      <c r="F56" s="19">
        <v>7.8</v>
      </c>
      <c r="G56" s="19">
        <v>1.8</v>
      </c>
      <c r="H56" s="19">
        <v>3</v>
      </c>
      <c r="I56" s="19">
        <v>4</v>
      </c>
      <c r="J56" s="19">
        <v>7.8</v>
      </c>
      <c r="K56" s="19">
        <v>10.5</v>
      </c>
      <c r="L56" s="19">
        <v>13</v>
      </c>
      <c r="M56" s="19">
        <v>14.1</v>
      </c>
      <c r="N56" s="19">
        <v>14.5</v>
      </c>
    </row>
    <row r="57" spans="1:14" x14ac:dyDescent="0.25">
      <c r="A57" s="18" t="s">
        <v>60</v>
      </c>
      <c r="B57" s="19">
        <v>3.6</v>
      </c>
      <c r="C57" s="19">
        <v>4.4000000000000004</v>
      </c>
      <c r="D57" s="19">
        <v>5.2</v>
      </c>
      <c r="E57" s="19">
        <v>6.1</v>
      </c>
      <c r="F57" s="19">
        <v>7.5</v>
      </c>
      <c r="G57" s="19">
        <v>9</v>
      </c>
      <c r="H57" s="19">
        <v>12.4</v>
      </c>
      <c r="I57" s="19">
        <v>14.1</v>
      </c>
      <c r="J57" s="19">
        <v>16.2</v>
      </c>
      <c r="K57" s="19">
        <v>15.3</v>
      </c>
      <c r="L57" s="19">
        <v>14.7</v>
      </c>
      <c r="M57" s="19">
        <v>14.6</v>
      </c>
      <c r="N57" s="19">
        <v>14.8</v>
      </c>
    </row>
    <row r="60" spans="1:14" x14ac:dyDescent="0.25">
      <c r="B60" s="24" t="s">
        <v>96</v>
      </c>
      <c r="C60" s="24" t="s">
        <v>84</v>
      </c>
      <c r="D60" s="24" t="s">
        <v>85</v>
      </c>
      <c r="E60" s="24" t="s">
        <v>86</v>
      </c>
      <c r="F60" s="24" t="s">
        <v>87</v>
      </c>
      <c r="G60" s="24" t="s">
        <v>88</v>
      </c>
      <c r="H60" s="24" t="s">
        <v>89</v>
      </c>
      <c r="I60" s="24" t="s">
        <v>90</v>
      </c>
      <c r="J60" s="24" t="s">
        <v>91</v>
      </c>
      <c r="K60" s="24" t="s">
        <v>92</v>
      </c>
      <c r="L60" s="24" t="s">
        <v>93</v>
      </c>
      <c r="M60" s="24" t="s">
        <v>94</v>
      </c>
      <c r="N60" s="24" t="s">
        <v>97</v>
      </c>
    </row>
    <row r="61" spans="1:14" x14ac:dyDescent="0.25">
      <c r="A61" t="s">
        <v>130</v>
      </c>
      <c r="B61" s="20">
        <v>64.900000000000006</v>
      </c>
      <c r="C61" s="20">
        <v>70.099999999999994</v>
      </c>
      <c r="D61" s="20">
        <v>75.8</v>
      </c>
      <c r="E61" s="20">
        <v>87.2</v>
      </c>
      <c r="F61" s="20">
        <v>91.4</v>
      </c>
      <c r="G61" s="20">
        <v>94.3</v>
      </c>
      <c r="H61" s="20">
        <v>93.1</v>
      </c>
      <c r="I61" s="20">
        <v>89.7</v>
      </c>
      <c r="J61" s="20">
        <v>87.2</v>
      </c>
      <c r="K61" s="20">
        <v>81.2</v>
      </c>
      <c r="L61" s="20">
        <v>79.400000000000006</v>
      </c>
      <c r="M61" s="20">
        <v>79.599999999999994</v>
      </c>
      <c r="N61" s="20">
        <v>80.099999999999994</v>
      </c>
    </row>
    <row r="62" spans="1:14" x14ac:dyDescent="0.25">
      <c r="A62" t="s">
        <v>132</v>
      </c>
      <c r="B62" s="20">
        <v>56.3</v>
      </c>
      <c r="C62" s="20">
        <v>62.9</v>
      </c>
      <c r="D62" s="20">
        <v>68.3</v>
      </c>
      <c r="E62" s="20">
        <v>82.9</v>
      </c>
      <c r="F62" s="20">
        <v>90.6</v>
      </c>
      <c r="G62" s="20">
        <v>95</v>
      </c>
      <c r="H62" s="20">
        <v>92.4</v>
      </c>
      <c r="I62" s="20">
        <v>86.7</v>
      </c>
      <c r="J62" s="20">
        <v>81.099999999999994</v>
      </c>
      <c r="K62" s="20">
        <v>74.400000000000006</v>
      </c>
      <c r="L62" s="20">
        <v>71</v>
      </c>
      <c r="M62" s="20">
        <v>70.2</v>
      </c>
      <c r="N62" s="20">
        <v>70.8</v>
      </c>
    </row>
    <row r="63" spans="1:14" x14ac:dyDescent="0.25">
      <c r="A63" t="s">
        <v>131</v>
      </c>
      <c r="B63" s="20">
        <v>20.7</v>
      </c>
      <c r="C63" s="20">
        <v>20</v>
      </c>
      <c r="D63" s="20">
        <v>19.2</v>
      </c>
      <c r="E63" s="20">
        <v>11.9</v>
      </c>
      <c r="F63" s="20">
        <v>5.7</v>
      </c>
      <c r="G63" s="20">
        <v>1.3</v>
      </c>
      <c r="H63" s="20">
        <v>1.5</v>
      </c>
      <c r="I63" s="20">
        <v>1.9</v>
      </c>
      <c r="J63" s="20">
        <v>4.2</v>
      </c>
      <c r="K63" s="20">
        <v>6.2</v>
      </c>
      <c r="L63" s="20">
        <v>8.1</v>
      </c>
      <c r="M63" s="20">
        <v>9.1</v>
      </c>
      <c r="N63" s="20">
        <v>9.5</v>
      </c>
    </row>
    <row r="64" spans="1:14" x14ac:dyDescent="0.25">
      <c r="A64" t="s">
        <v>133</v>
      </c>
      <c r="B64" s="20">
        <v>32.6</v>
      </c>
      <c r="C64" s="20">
        <v>31.4</v>
      </c>
      <c r="D64" s="20">
        <v>31</v>
      </c>
      <c r="E64" s="20">
        <v>19.5</v>
      </c>
      <c r="F64" s="20">
        <v>9.6999999999999993</v>
      </c>
      <c r="G64" s="20">
        <v>2.2000000000000002</v>
      </c>
      <c r="H64" s="20">
        <v>4.5</v>
      </c>
      <c r="I64" s="20">
        <v>5.5</v>
      </c>
      <c r="J64" s="20">
        <v>11.2</v>
      </c>
      <c r="K64" s="20">
        <v>14.6</v>
      </c>
      <c r="L64" s="20">
        <v>17.600000000000001</v>
      </c>
      <c r="M64" s="20">
        <v>18.899999999999999</v>
      </c>
      <c r="N64" s="20">
        <v>19.3</v>
      </c>
    </row>
    <row r="67" spans="1:14" ht="14.45" customHeight="1" x14ac:dyDescent="0.25">
      <c r="A67" s="284" t="s">
        <v>141</v>
      </c>
      <c r="B67" s="284"/>
      <c r="C67" s="284"/>
      <c r="D67" s="284"/>
      <c r="E67" s="284"/>
      <c r="F67" s="284"/>
      <c r="G67" s="284"/>
      <c r="H67" s="284"/>
      <c r="I67" s="284"/>
      <c r="J67" s="284"/>
      <c r="K67" s="284"/>
      <c r="L67" s="284"/>
      <c r="M67" s="284"/>
      <c r="N67" s="284"/>
    </row>
    <row r="68" spans="1:14" x14ac:dyDescent="0.25">
      <c r="A68" s="20"/>
      <c r="B68" s="20"/>
      <c r="C68" s="20"/>
      <c r="D68" s="20"/>
      <c r="E68" s="20"/>
      <c r="F68" s="20"/>
      <c r="G68" s="20"/>
      <c r="H68" s="20"/>
      <c r="I68" s="20"/>
      <c r="J68" s="20"/>
    </row>
    <row r="69" spans="1:14" x14ac:dyDescent="0.25">
      <c r="A69" s="24" t="s">
        <v>140</v>
      </c>
      <c r="B69" s="24" t="s">
        <v>96</v>
      </c>
      <c r="C69" s="24" t="s">
        <v>84</v>
      </c>
      <c r="D69" s="24" t="s">
        <v>85</v>
      </c>
      <c r="E69" s="24" t="s">
        <v>86</v>
      </c>
      <c r="F69" s="24" t="s">
        <v>87</v>
      </c>
      <c r="G69" s="24" t="s">
        <v>88</v>
      </c>
      <c r="H69" s="24" t="s">
        <v>89</v>
      </c>
      <c r="I69" s="24" t="s">
        <v>90</v>
      </c>
      <c r="J69" s="24" t="s">
        <v>91</v>
      </c>
      <c r="K69" s="24" t="s">
        <v>92</v>
      </c>
      <c r="L69" s="24" t="s">
        <v>93</v>
      </c>
      <c r="M69" s="24" t="s">
        <v>94</v>
      </c>
      <c r="N69" s="24" t="s">
        <v>97</v>
      </c>
    </row>
    <row r="70" spans="1:14" ht="51" x14ac:dyDescent="0.25">
      <c r="A70" s="24" t="s">
        <v>134</v>
      </c>
      <c r="B70" s="20">
        <v>80</v>
      </c>
      <c r="C70" s="20">
        <v>84.9</v>
      </c>
      <c r="D70" s="20">
        <v>89.3</v>
      </c>
      <c r="E70" s="20">
        <v>96.7</v>
      </c>
      <c r="F70" s="20">
        <v>96.5</v>
      </c>
      <c r="G70" s="20">
        <v>96</v>
      </c>
      <c r="H70" s="20">
        <v>94.9</v>
      </c>
      <c r="I70" s="20">
        <v>91.2</v>
      </c>
      <c r="J70" s="20">
        <v>90</v>
      </c>
      <c r="K70" s="20">
        <v>85.6</v>
      </c>
      <c r="L70" s="20">
        <v>84.5</v>
      </c>
      <c r="M70" s="20">
        <v>84.9</v>
      </c>
      <c r="N70" s="20">
        <v>86.2</v>
      </c>
    </row>
    <row r="71" spans="1:14" ht="51" x14ac:dyDescent="0.25">
      <c r="A71" s="24" t="s">
        <v>135</v>
      </c>
      <c r="B71" s="20">
        <v>60.5</v>
      </c>
      <c r="C71" s="20">
        <v>66.400000000000006</v>
      </c>
      <c r="D71" s="20">
        <v>72</v>
      </c>
      <c r="E71" s="20">
        <v>85</v>
      </c>
      <c r="F71" s="20">
        <v>90.8</v>
      </c>
      <c r="G71" s="20">
        <v>94.6</v>
      </c>
      <c r="H71" s="20">
        <v>92.7</v>
      </c>
      <c r="I71" s="20">
        <v>89.2</v>
      </c>
      <c r="J71" s="20">
        <v>84.1</v>
      </c>
      <c r="K71" s="20">
        <v>77.7</v>
      </c>
      <c r="L71" s="20">
        <v>74.8</v>
      </c>
      <c r="M71" s="20">
        <v>74.400000000000006</v>
      </c>
      <c r="N71" s="20">
        <v>75.3</v>
      </c>
    </row>
    <row r="72" spans="1:14" ht="38.25" x14ac:dyDescent="0.25">
      <c r="A72" s="20" t="s">
        <v>136</v>
      </c>
      <c r="B72" s="20">
        <v>32</v>
      </c>
      <c r="C72" s="20">
        <v>33.9</v>
      </c>
      <c r="D72" s="20">
        <v>36.5</v>
      </c>
      <c r="E72" s="20">
        <v>39.5</v>
      </c>
      <c r="F72" s="20">
        <v>40.299999999999997</v>
      </c>
      <c r="G72" s="20">
        <v>41.7</v>
      </c>
      <c r="H72" s="20">
        <v>43.4</v>
      </c>
      <c r="I72" s="20">
        <v>45.1</v>
      </c>
      <c r="J72" s="20">
        <v>45.2</v>
      </c>
      <c r="K72" s="20">
        <v>43.2</v>
      </c>
      <c r="L72" s="20">
        <v>43</v>
      </c>
      <c r="M72" s="20">
        <v>43.3</v>
      </c>
      <c r="N72" s="20">
        <v>43.9</v>
      </c>
    </row>
    <row r="73" spans="1:14" ht="25.5" x14ac:dyDescent="0.25">
      <c r="A73" s="20" t="s">
        <v>137</v>
      </c>
      <c r="B73" s="20">
        <v>28.5</v>
      </c>
      <c r="C73" s="20">
        <v>32.6</v>
      </c>
      <c r="D73" s="20">
        <v>35.5</v>
      </c>
      <c r="E73" s="20">
        <v>45.5</v>
      </c>
      <c r="F73" s="20">
        <v>50.4</v>
      </c>
      <c r="G73" s="20">
        <v>53</v>
      </c>
      <c r="H73" s="20">
        <v>49.4</v>
      </c>
      <c r="I73" s="20">
        <v>44.1</v>
      </c>
      <c r="J73" s="20">
        <v>38.9</v>
      </c>
      <c r="K73" s="20">
        <v>34.5</v>
      </c>
      <c r="L73" s="20">
        <v>31.8</v>
      </c>
      <c r="M73" s="20">
        <v>31.1</v>
      </c>
      <c r="N73" s="20">
        <v>31.5</v>
      </c>
    </row>
    <row r="74" spans="1:14" ht="102" x14ac:dyDescent="0.25">
      <c r="A74" s="24" t="s">
        <v>138</v>
      </c>
      <c r="B74" s="20">
        <v>48</v>
      </c>
      <c r="C74" s="20">
        <v>51.1</v>
      </c>
      <c r="D74" s="20">
        <v>52.8</v>
      </c>
      <c r="E74" s="20">
        <v>61.3</v>
      </c>
      <c r="F74" s="20">
        <v>58.2</v>
      </c>
      <c r="G74" s="20">
        <v>54.8</v>
      </c>
      <c r="H74" s="20">
        <v>52.4</v>
      </c>
      <c r="I74" s="20">
        <v>48.1</v>
      </c>
      <c r="J74" s="20">
        <v>46.7</v>
      </c>
      <c r="K74" s="20">
        <v>45</v>
      </c>
      <c r="L74" s="20">
        <v>41.8</v>
      </c>
      <c r="M74" s="20">
        <v>42</v>
      </c>
      <c r="N74" s="20">
        <v>42.3</v>
      </c>
    </row>
    <row r="75" spans="1:14" ht="42.75" customHeight="1" x14ac:dyDescent="0.25">
      <c r="A75" s="285" t="s">
        <v>139</v>
      </c>
      <c r="B75" s="285"/>
      <c r="C75" s="285"/>
      <c r="D75" s="285"/>
      <c r="E75" s="285"/>
      <c r="F75" s="285"/>
      <c r="G75" s="285"/>
      <c r="H75" s="285"/>
      <c r="I75" s="285"/>
      <c r="J75" s="285"/>
      <c r="K75" s="285"/>
      <c r="L75" s="285"/>
      <c r="M75" s="285"/>
      <c r="N75" s="285"/>
    </row>
  </sheetData>
  <mergeCells count="8">
    <mergeCell ref="A67:N67"/>
    <mergeCell ref="A75:N75"/>
    <mergeCell ref="A43:J43"/>
    <mergeCell ref="A1:J1"/>
    <mergeCell ref="A11:L11"/>
    <mergeCell ref="A19:L19"/>
    <mergeCell ref="A27:L27"/>
    <mergeCell ref="A35:L35"/>
  </mergeCells>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nr scoli regiuni</vt:lpstr>
      <vt:lpstr>nr scoli judete</vt:lpstr>
      <vt:lpstr>nr scoli pe nivel</vt:lpstr>
      <vt:lpstr>ELEVI REGIUNI</vt:lpstr>
      <vt:lpstr>elevi urbrur</vt:lpstr>
      <vt:lpstr>elevi sexe</vt:lpstr>
      <vt:lpstr>elevi niveluri</vt:lpstr>
      <vt:lpstr>rata bruta toate niv</vt:lpstr>
      <vt:lpstr>rata brută pe niv</vt:lpstr>
      <vt:lpstr>rata specifică</vt:lpstr>
      <vt:lpstr>rata abandon</vt:lpstr>
      <vt:lpstr>absolvenți</vt:lpstr>
      <vt:lpstr>absolvenți județe</vt:lpstr>
      <vt:lpstr>rata absolvire</vt:lpstr>
      <vt:lpstr>CES</vt:lpstr>
      <vt:lpstr>romi</vt:lpstr>
      <vt:lpstr>pondere preșcolari</vt:lpstr>
      <vt:lpstr>ADȘ</vt:lpstr>
      <vt:lpstr>ADȘ județe</vt:lpstr>
      <vt:lpstr>participare edu 18+</vt:lpstr>
      <vt:lpstr>cadre didactice</vt:lpstr>
      <vt:lpstr>PISA</vt:lpstr>
      <vt:lpstr>EN</vt:lpstr>
      <vt:lpstr>EN județe</vt:lpstr>
      <vt:lpstr>BAC</vt:lpstr>
      <vt:lpstr>BAC județe</vt:lpstr>
      <vt:lpstr>PTȘ</vt:lpstr>
      <vt:lpstr>PTȘ hartă</vt:lpstr>
      <vt:lpstr>angajare tineri</vt:lpstr>
      <vt:lpstr>șomaj tineri</vt:lpstr>
      <vt:lpstr>mediatori</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Maria Malureanu</cp:lastModifiedBy>
  <dcterms:created xsi:type="dcterms:W3CDTF">2020-12-14T19:13:26Z</dcterms:created>
  <dcterms:modified xsi:type="dcterms:W3CDTF">2021-07-20T10:04:19Z</dcterms:modified>
</cp:coreProperties>
</file>