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Extensie instrument de prognoza Tema E\"/>
    </mc:Choice>
  </mc:AlternateContent>
  <xr:revisionPtr revIDLastSave="0" documentId="13_ncr:1_{3A92FAC3-82C4-4944-947C-7C91AA2C441F}" xr6:coauthVersionLast="46" xr6:coauthVersionMax="46" xr10:uidLastSave="{00000000-0000-0000-0000-000000000000}"/>
  <bookViews>
    <workbookView xWindow="-108" yWindow="-108" windowWidth="23256" windowHeight="12576" xr2:uid="{AB8E4C52-A769-45E2-9E8B-33248A3A6FF1}"/>
  </bookViews>
  <sheets>
    <sheet name="CDF" sheetId="1" r:id="rId1"/>
    <sheet name="Indicatori" sheetId="2" r:id="rId2"/>
    <sheet name="Match indicatori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2" i="1" l="1"/>
  <c r="H126" i="1"/>
  <c r="I126" i="1"/>
  <c r="J126" i="1"/>
  <c r="K126" i="1"/>
  <c r="C130" i="1" s="1"/>
  <c r="K181" i="1"/>
  <c r="J181" i="1"/>
  <c r="I181" i="1"/>
  <c r="H181" i="1"/>
  <c r="G181" i="1"/>
  <c r="C186" i="1"/>
  <c r="D34" i="1"/>
  <c r="E34" i="1"/>
  <c r="F34" i="1"/>
  <c r="G34" i="1"/>
  <c r="H34" i="1"/>
  <c r="I34" i="1"/>
  <c r="J34" i="1"/>
  <c r="K34" i="1"/>
  <c r="C38" i="1" s="1"/>
  <c r="C34" i="1"/>
  <c r="G80" i="1"/>
  <c r="H80" i="1"/>
  <c r="I80" i="1"/>
  <c r="J80" i="1"/>
  <c r="K80" i="1"/>
  <c r="C84" i="1" s="1"/>
  <c r="I163" i="1"/>
  <c r="J163" i="1"/>
  <c r="K163" i="1"/>
  <c r="H163" i="1"/>
  <c r="D163" i="1"/>
  <c r="E163" i="1"/>
  <c r="F163" i="1"/>
  <c r="G163" i="1"/>
  <c r="C163" i="1"/>
  <c r="K108" i="1"/>
  <c r="I108" i="1"/>
  <c r="J108" i="1"/>
  <c r="H108" i="1"/>
  <c r="D108" i="1"/>
  <c r="E108" i="1"/>
  <c r="F108" i="1"/>
  <c r="G108" i="1"/>
  <c r="C108" i="1"/>
  <c r="I62" i="1"/>
  <c r="J62" i="1"/>
  <c r="K62" i="1"/>
  <c r="H62" i="1"/>
  <c r="D62" i="1"/>
  <c r="E62" i="1"/>
  <c r="F62" i="1"/>
  <c r="G62" i="1"/>
  <c r="C62" i="1"/>
  <c r="I15" i="1"/>
  <c r="J15" i="1"/>
  <c r="K15" i="1"/>
  <c r="H15" i="1"/>
  <c r="D15" i="1"/>
  <c r="E15" i="1"/>
  <c r="F15" i="1"/>
  <c r="G15" i="1"/>
  <c r="C15" i="1"/>
  <c r="I7" i="2"/>
  <c r="H7" i="2"/>
  <c r="G7" i="2"/>
  <c r="F7" i="2"/>
  <c r="E172" i="1" l="1"/>
  <c r="E117" i="1"/>
  <c r="C25" i="1"/>
  <c r="E71" i="1"/>
  <c r="E24" i="1"/>
  <c r="G12" i="2" l="1"/>
  <c r="H12" i="2"/>
  <c r="I12" i="2"/>
  <c r="F12" i="2"/>
  <c r="E173" i="1" l="1"/>
  <c r="C154" i="1" l="1"/>
  <c r="I5" i="2"/>
  <c r="H5" i="2"/>
  <c r="E118" i="1"/>
  <c r="C100" i="1"/>
  <c r="C101" i="1" s="1"/>
  <c r="D118" i="1"/>
  <c r="C118" i="1"/>
  <c r="I113" i="1"/>
  <c r="H113" i="1"/>
  <c r="G113" i="1"/>
  <c r="F113" i="1"/>
  <c r="E113" i="1"/>
  <c r="D113" i="1"/>
  <c r="C113" i="1"/>
  <c r="D107" i="1"/>
  <c r="E107" i="1" s="1"/>
  <c r="F107" i="1" s="1"/>
  <c r="G107" i="1" s="1"/>
  <c r="H107" i="1" s="1"/>
  <c r="I107" i="1" s="1"/>
  <c r="J107" i="1" s="1"/>
  <c r="K107" i="1" s="1"/>
  <c r="D103" i="1"/>
  <c r="E103" i="1" s="1"/>
  <c r="F103" i="1" s="1"/>
  <c r="G103" i="1" s="1"/>
  <c r="H103" i="1" s="1"/>
  <c r="I103" i="1" s="1"/>
  <c r="J103" i="1" s="1"/>
  <c r="K103" i="1" s="1"/>
  <c r="L103" i="1" s="1"/>
  <c r="C53" i="1"/>
  <c r="G6" i="2"/>
  <c r="F6" i="2"/>
  <c r="H6" i="2"/>
  <c r="I6" i="2"/>
  <c r="C7" i="1"/>
  <c r="D180" i="1" l="1"/>
  <c r="E180" i="1" s="1"/>
  <c r="F180" i="1" s="1"/>
  <c r="G180" i="1" s="1"/>
  <c r="H180" i="1" s="1"/>
  <c r="I180" i="1" s="1"/>
  <c r="J180" i="1" s="1"/>
  <c r="K180" i="1" s="1"/>
  <c r="D173" i="1"/>
  <c r="C173" i="1"/>
  <c r="I168" i="1"/>
  <c r="H168" i="1"/>
  <c r="G168" i="1"/>
  <c r="F168" i="1"/>
  <c r="E168" i="1"/>
  <c r="D168" i="1"/>
  <c r="C168" i="1"/>
  <c r="D162" i="1"/>
  <c r="E162" i="1" s="1"/>
  <c r="F162" i="1" s="1"/>
  <c r="G162" i="1" s="1"/>
  <c r="H162" i="1" s="1"/>
  <c r="I162" i="1" s="1"/>
  <c r="J162" i="1" s="1"/>
  <c r="K162" i="1" s="1"/>
  <c r="D158" i="1"/>
  <c r="E158" i="1" s="1"/>
  <c r="F158" i="1" s="1"/>
  <c r="G158" i="1" s="1"/>
  <c r="H158" i="1" s="1"/>
  <c r="I158" i="1" s="1"/>
  <c r="J158" i="1" s="1"/>
  <c r="K158" i="1" s="1"/>
  <c r="L158" i="1" s="1"/>
  <c r="C155" i="1"/>
  <c r="D79" i="1" l="1"/>
  <c r="E79" i="1" s="1"/>
  <c r="F79" i="1" s="1"/>
  <c r="G79" i="1" s="1"/>
  <c r="H79" i="1" s="1"/>
  <c r="I79" i="1" s="1"/>
  <c r="J79" i="1" s="1"/>
  <c r="K79" i="1" s="1"/>
  <c r="D72" i="1"/>
  <c r="C72" i="1"/>
  <c r="I67" i="1"/>
  <c r="H67" i="1"/>
  <c r="G67" i="1"/>
  <c r="F67" i="1"/>
  <c r="E67" i="1"/>
  <c r="D67" i="1"/>
  <c r="C67" i="1"/>
  <c r="D61" i="1"/>
  <c r="E61" i="1" s="1"/>
  <c r="F61" i="1" s="1"/>
  <c r="G61" i="1" s="1"/>
  <c r="H61" i="1" s="1"/>
  <c r="I61" i="1" s="1"/>
  <c r="J61" i="1" s="1"/>
  <c r="K61" i="1" s="1"/>
  <c r="D57" i="1"/>
  <c r="E57" i="1" s="1"/>
  <c r="F57" i="1" s="1"/>
  <c r="G57" i="1" s="1"/>
  <c r="H57" i="1" s="1"/>
  <c r="I57" i="1" s="1"/>
  <c r="J57" i="1" s="1"/>
  <c r="K57" i="1" s="1"/>
  <c r="L57" i="1" s="1"/>
  <c r="C54" i="1"/>
  <c r="D125" i="1" l="1"/>
  <c r="E125" i="1" s="1"/>
  <c r="F125" i="1" s="1"/>
  <c r="G125" i="1" s="1"/>
  <c r="H125" i="1" s="1"/>
  <c r="I125" i="1" s="1"/>
  <c r="J125" i="1" s="1"/>
  <c r="K125" i="1" s="1"/>
  <c r="D33" i="1"/>
  <c r="E33" i="1" s="1"/>
  <c r="F33" i="1" s="1"/>
  <c r="G33" i="1" s="1"/>
  <c r="H33" i="1" s="1"/>
  <c r="I33" i="1" s="1"/>
  <c r="J33" i="1" s="1"/>
  <c r="K33" i="1" s="1"/>
  <c r="I20" i="1" l="1"/>
  <c r="H20" i="1"/>
  <c r="G20" i="1"/>
  <c r="F20" i="1"/>
  <c r="E20" i="1"/>
  <c r="D20" i="1"/>
  <c r="C20" i="1"/>
  <c r="D25" i="1" l="1"/>
  <c r="C8" i="1" s="1"/>
  <c r="D14" i="1"/>
  <c r="E14" i="1" s="1"/>
  <c r="F14" i="1" s="1"/>
  <c r="G14" i="1" s="1"/>
  <c r="H14" i="1" s="1"/>
  <c r="I14" i="1" s="1"/>
  <c r="J14" i="1" s="1"/>
  <c r="K14" i="1" s="1"/>
  <c r="D10" i="1"/>
  <c r="E10" i="1" s="1"/>
  <c r="C185" i="1" l="1"/>
  <c r="C83" i="1"/>
  <c r="F10" i="1"/>
  <c r="G10" i="1" s="1"/>
  <c r="H10" i="1" s="1"/>
  <c r="I10" i="1" s="1"/>
  <c r="J10" i="1" s="1"/>
  <c r="K10" i="1" s="1"/>
  <c r="L10" i="1" s="1"/>
  <c r="C129" i="1" l="1"/>
  <c r="E25" i="1" l="1"/>
  <c r="C37" i="1"/>
</calcChain>
</file>

<file path=xl/sharedStrings.xml><?xml version="1.0" encoding="utf-8"?>
<sst xmlns="http://schemas.openxmlformats.org/spreadsheetml/2006/main" count="205" uniqueCount="80">
  <si>
    <t>Buget</t>
  </si>
  <si>
    <t>Total Proiecte</t>
  </si>
  <si>
    <t>t+0</t>
  </si>
  <si>
    <t>t+1</t>
  </si>
  <si>
    <t>t+2</t>
  </si>
  <si>
    <t>t+3</t>
  </si>
  <si>
    <t>t+4</t>
  </si>
  <si>
    <t>t+5</t>
  </si>
  <si>
    <t>t+6</t>
  </si>
  <si>
    <t>Region</t>
  </si>
  <si>
    <t>As percentage of target (%)</t>
  </si>
  <si>
    <t>Total</t>
  </si>
  <si>
    <t>Finalised</t>
  </si>
  <si>
    <t>Ongoing</t>
  </si>
  <si>
    <t>New</t>
  </si>
  <si>
    <t>Target</t>
  </si>
  <si>
    <t>LDR</t>
  </si>
  <si>
    <t>Cod</t>
  </si>
  <si>
    <t>Indicator 2014-2020</t>
  </si>
  <si>
    <t>Indicatori din perioada de programare post-2020</t>
  </si>
  <si>
    <t>Indicatori din perioada de programare 2014-2020</t>
  </si>
  <si>
    <t>Nr</t>
  </si>
  <si>
    <t>Valoarea milestone</t>
  </si>
  <si>
    <t>Valorea țintă finală</t>
  </si>
  <si>
    <t>Matching</t>
  </si>
  <si>
    <t>Estimare valori indicator RCO01</t>
  </si>
  <si>
    <t xml:space="preserve">RCO 56 </t>
  </si>
  <si>
    <t>CO15</t>
  </si>
  <si>
    <t>Transport urban: Lungimea totală a liniilor de tramvai și de metrou noi sau îmbunătățite</t>
  </si>
  <si>
    <t>RCO56</t>
  </si>
  <si>
    <t>Nu avem indicatori similari</t>
  </si>
  <si>
    <t>LEI</t>
  </si>
  <si>
    <t>POR 2014-2020</t>
  </si>
  <si>
    <t>PO</t>
  </si>
  <si>
    <t>POR</t>
  </si>
  <si>
    <t>POT 2021-2027</t>
  </si>
  <si>
    <r>
      <rPr>
        <i/>
        <u/>
        <sz val="15"/>
        <color theme="1"/>
        <rFont val="Cambria"/>
        <family val="1"/>
      </rPr>
      <t>2021-2027</t>
    </r>
    <r>
      <rPr>
        <b/>
        <sz val="15"/>
        <color theme="1"/>
        <rFont val="Cambria"/>
        <family val="1"/>
      </rPr>
      <t>: Prioritatea 1</t>
    </r>
    <r>
      <rPr>
        <sz val="15"/>
        <color theme="1"/>
        <rFont val="Cambria"/>
        <family val="1"/>
      </rPr>
      <t xml:space="preserve">. Îmbunătăţirea  conectivităţii prin dezvoltarea rețelei TEN-T de transport rutier/ </t>
    </r>
    <r>
      <rPr>
        <b/>
        <sz val="15"/>
        <color theme="1"/>
        <rFont val="Cambria"/>
        <family val="1"/>
      </rPr>
      <t xml:space="preserve">OS c (ii) </t>
    </r>
    <r>
      <rPr>
        <sz val="15"/>
        <color theme="1"/>
        <rFont val="Cambria"/>
        <family val="1"/>
      </rPr>
      <t>Dezvoltarea unei rețele TEN-T durabilă, rezilientă în fața schimbărilor climatice, inteligentă, sigură și intermodală</t>
    </r>
  </si>
  <si>
    <r>
      <rPr>
        <i/>
        <u/>
        <sz val="15"/>
        <color theme="1"/>
        <rFont val="Cambria"/>
        <family val="1"/>
      </rPr>
      <t>2014-2020</t>
    </r>
    <r>
      <rPr>
        <b/>
        <sz val="15"/>
        <color theme="1"/>
        <rFont val="Cambria"/>
        <family val="1"/>
      </rPr>
      <t xml:space="preserve">: </t>
    </r>
    <r>
      <rPr>
        <b/>
        <sz val="15"/>
        <color rgb="FFFF0000"/>
        <rFont val="Cambria"/>
        <family val="1"/>
      </rPr>
      <t>POIM</t>
    </r>
    <r>
      <rPr>
        <b/>
        <sz val="15"/>
        <color theme="1"/>
        <rFont val="Cambria"/>
        <family val="1"/>
      </rPr>
      <t xml:space="preserve"> Axa prioritară 1: </t>
    </r>
    <r>
      <rPr>
        <sz val="15"/>
        <color theme="1"/>
        <rFont val="Cambria"/>
        <family val="1"/>
      </rPr>
      <t>Îmbunătăţirea mobilităţii prin dezvoltarea reţelei TEN-T și a metroului/</t>
    </r>
    <r>
      <rPr>
        <b/>
        <sz val="15"/>
        <color theme="1"/>
        <rFont val="Cambria"/>
        <family val="1"/>
      </rPr>
      <t>OS 1.1</t>
    </r>
    <r>
      <rPr>
        <sz val="15"/>
        <color theme="1"/>
        <rFont val="Cambria"/>
        <family val="1"/>
      </rPr>
      <t xml:space="preserve"> Creşterea mobilităţii pe reţeaua rutieră TEN-T centrală</t>
    </r>
  </si>
  <si>
    <t>Lungimea drumurilor noi care beneficiază de sprijin - TEN-T</t>
  </si>
  <si>
    <t xml:space="preserve">CO13a </t>
  </si>
  <si>
    <t>Drumuri: Lungimea totală a drumurilor nou construite din care: TEN-T</t>
  </si>
  <si>
    <t>CO13a</t>
  </si>
  <si>
    <r>
      <rPr>
        <i/>
        <u/>
        <sz val="15"/>
        <color theme="1"/>
        <rFont val="Cambria"/>
        <family val="1"/>
      </rPr>
      <t>2021-2027</t>
    </r>
    <r>
      <rPr>
        <b/>
        <sz val="15"/>
        <color theme="1"/>
        <rFont val="Cambria"/>
        <family val="1"/>
      </rPr>
      <t>: Prioritatea 2</t>
    </r>
    <r>
      <rPr>
        <sz val="15"/>
        <color theme="1"/>
        <rFont val="Cambria"/>
        <family val="1"/>
      </rPr>
      <t xml:space="preserve">. Îmbunătăţirea conectivităţii prin dezvoltarea infrastructurii rutiere pentru accesibilitate teritoriala/ </t>
    </r>
    <r>
      <rPr>
        <b/>
        <sz val="15"/>
        <color theme="1"/>
        <rFont val="Cambria"/>
        <family val="1"/>
      </rPr>
      <t>OS  c</t>
    </r>
    <r>
      <rPr>
        <sz val="15"/>
        <color theme="1"/>
        <rFont val="Cambria"/>
        <family val="1"/>
      </rPr>
      <t xml:space="preserve"> </t>
    </r>
    <r>
      <rPr>
        <b/>
        <sz val="15"/>
        <color theme="1"/>
        <rFont val="Cambria"/>
        <family val="1"/>
      </rPr>
      <t>(iii)</t>
    </r>
    <r>
      <rPr>
        <sz val="15"/>
        <color theme="1"/>
        <rFont val="Cambria"/>
        <family val="1"/>
      </rPr>
      <t xml:space="preserve"> Dezvoltarea si consolidarea unei mobilități naționale, regionale și locale durabile, flexibile și intermodale, inclusiv îmbunătățirea accesului la reteua TEN-T și mobilitatea transfrontaliera</t>
    </r>
  </si>
  <si>
    <r>
      <rPr>
        <i/>
        <u/>
        <sz val="15"/>
        <color theme="1"/>
        <rFont val="Cambria"/>
        <family val="1"/>
      </rPr>
      <t>2014-2020</t>
    </r>
    <r>
      <rPr>
        <b/>
        <sz val="15"/>
        <color theme="1"/>
        <rFont val="Cambria"/>
        <family val="1"/>
      </rPr>
      <t xml:space="preserve">: </t>
    </r>
    <r>
      <rPr>
        <b/>
        <sz val="15"/>
        <color rgb="FFFF0000"/>
        <rFont val="Cambria"/>
        <family val="1"/>
      </rPr>
      <t xml:space="preserve">POIM </t>
    </r>
    <r>
      <rPr>
        <b/>
        <sz val="15"/>
        <color theme="1"/>
        <rFont val="Cambria"/>
        <family val="1"/>
      </rPr>
      <t xml:space="preserve">Axa prioritară 2: </t>
    </r>
    <r>
      <rPr>
        <sz val="15"/>
        <color theme="1"/>
        <rFont val="Cambria"/>
        <family val="1"/>
      </rPr>
      <t xml:space="preserve"> Dezvoltarea unui sistem de transport multimodal, de calitate, durabil şi eficient/ </t>
    </r>
    <r>
      <rPr>
        <b/>
        <sz val="15"/>
        <color theme="1"/>
        <rFont val="Cambria"/>
        <family val="1"/>
      </rPr>
      <t xml:space="preserve">OS 2.2 </t>
    </r>
    <r>
      <rPr>
        <sz val="15"/>
        <color theme="1"/>
        <rFont val="Cambria"/>
        <family val="1"/>
      </rPr>
      <t>Creşterea accesibilităţii zonelor cu o conectivitate redusă la infrastructura rutieră a TEN-T</t>
    </r>
  </si>
  <si>
    <r>
      <rPr>
        <i/>
        <u/>
        <sz val="15"/>
        <color theme="1"/>
        <rFont val="Cambria"/>
        <family val="1"/>
      </rPr>
      <t>2021-2027:</t>
    </r>
    <r>
      <rPr>
        <b/>
        <sz val="15"/>
        <color theme="1"/>
        <rFont val="Cambria"/>
        <family val="1"/>
      </rPr>
      <t xml:space="preserve"> Prioritatea 3</t>
    </r>
    <r>
      <rPr>
        <sz val="15"/>
        <color theme="1"/>
        <rFont val="Cambria"/>
        <family val="1"/>
      </rPr>
      <t xml:space="preserve">. Îmbunătăţirea conectivităţii prin dezvoltarea rețelei TEN-T de transport pe calea ferată/ </t>
    </r>
    <r>
      <rPr>
        <b/>
        <sz val="15"/>
        <color theme="1"/>
        <rFont val="Cambria"/>
        <family val="1"/>
      </rPr>
      <t xml:space="preserve">OS c (ii) </t>
    </r>
    <r>
      <rPr>
        <sz val="15"/>
        <color theme="1"/>
        <rFont val="Cambria"/>
        <family val="1"/>
      </rPr>
      <t>Dezvoltarea unei rețele TEN-T durabilă, rezilientă în fața schimbărilor climatice, inteligentă, sigură și intermodală</t>
    </r>
  </si>
  <si>
    <r>
      <rPr>
        <i/>
        <u/>
        <sz val="15"/>
        <color theme="1"/>
        <rFont val="Cambria"/>
        <family val="1"/>
      </rPr>
      <t>2014-2020</t>
    </r>
    <r>
      <rPr>
        <b/>
        <sz val="15"/>
        <color theme="1"/>
        <rFont val="Cambria"/>
        <family val="1"/>
      </rPr>
      <t xml:space="preserve">: </t>
    </r>
    <r>
      <rPr>
        <b/>
        <sz val="15"/>
        <color rgb="FFFF0000"/>
        <rFont val="Cambria"/>
        <family val="1"/>
      </rPr>
      <t>POIM</t>
    </r>
    <r>
      <rPr>
        <b/>
        <sz val="15"/>
        <color theme="1"/>
        <rFont val="Cambria"/>
        <family val="1"/>
      </rPr>
      <t xml:space="preserve"> Axa prioritară 1: </t>
    </r>
    <r>
      <rPr>
        <sz val="15"/>
        <color theme="1"/>
        <rFont val="Cambria"/>
        <family val="1"/>
      </rPr>
      <t xml:space="preserve">Îmbunătăţirea mobilităţii prin dezvoltarea reţelei TEN-T și a metroului/ </t>
    </r>
    <r>
      <rPr>
        <b/>
        <sz val="15"/>
        <color theme="1"/>
        <rFont val="Cambria"/>
        <family val="1"/>
      </rPr>
      <t xml:space="preserve">OS 1.2 </t>
    </r>
    <r>
      <rPr>
        <sz val="15"/>
        <color theme="1"/>
        <rFont val="Cambria"/>
        <family val="1"/>
      </rPr>
      <t>Creşterea mobilităţii pe reţeaua feroviară TEN-T centrală</t>
    </r>
  </si>
  <si>
    <t>Lungimea căilor ferate reconstruite sau modernizate - TEN-T</t>
  </si>
  <si>
    <t xml:space="preserve">CO12a </t>
  </si>
  <si>
    <t>Căi ferate: Lungimea totală a liniilor de cale ferată renovate sau modernizate din care: TEN-T</t>
  </si>
  <si>
    <t>CO12a</t>
  </si>
  <si>
    <t>RCO49</t>
  </si>
  <si>
    <t>RCO43</t>
  </si>
  <si>
    <r>
      <rPr>
        <i/>
        <u/>
        <sz val="15"/>
        <color theme="1"/>
        <rFont val="Cambria"/>
        <family val="1"/>
      </rPr>
      <t>2021-2027:</t>
    </r>
    <r>
      <rPr>
        <b/>
        <sz val="15"/>
        <color theme="1"/>
        <rFont val="Cambria"/>
        <family val="1"/>
      </rPr>
      <t xml:space="preserve"> Prioritatea 4</t>
    </r>
    <r>
      <rPr>
        <sz val="15"/>
        <color theme="1"/>
        <rFont val="Cambria"/>
        <family val="1"/>
      </rPr>
      <t xml:space="preserve">. Îmbunătăţirea mobilităţii naţionale, durabila şi reziliența în faţa schimbărilor climatice prin creșterea calității serviciilor de transport pe calea ferata/ </t>
    </r>
    <r>
      <rPr>
        <b/>
        <sz val="15"/>
        <color theme="1"/>
        <rFont val="Cambria"/>
        <family val="1"/>
      </rPr>
      <t xml:space="preserve">OS b (i) </t>
    </r>
    <r>
      <rPr>
        <sz val="15"/>
        <color theme="1"/>
        <rFont val="Cambria"/>
        <family val="1"/>
      </rPr>
      <t>Promovarea mobilitatii urbane multimodale durabile</t>
    </r>
  </si>
  <si>
    <r>
      <rPr>
        <i/>
        <sz val="15"/>
        <color theme="1"/>
        <rFont val="Cambria"/>
        <family val="1"/>
      </rPr>
      <t>2014-2020:</t>
    </r>
    <r>
      <rPr>
        <b/>
        <sz val="15"/>
        <color theme="1"/>
        <rFont val="Cambria"/>
        <family val="1"/>
      </rPr>
      <t xml:space="preserve"> </t>
    </r>
    <r>
      <rPr>
        <b/>
        <sz val="15"/>
        <color rgb="FFFF0000"/>
        <rFont val="Cambria"/>
        <family val="1"/>
      </rPr>
      <t>POIM</t>
    </r>
    <r>
      <rPr>
        <b/>
        <sz val="15"/>
        <color theme="1"/>
        <rFont val="Cambria"/>
        <family val="1"/>
      </rPr>
      <t xml:space="preserve"> Axa prioritară 3:</t>
    </r>
    <r>
      <rPr>
        <sz val="15"/>
        <color theme="1"/>
        <rFont val="Cambria"/>
        <family val="1"/>
      </rPr>
      <t xml:space="preserve"> Locuri de muncă pentru toți/ </t>
    </r>
    <r>
      <rPr>
        <b/>
        <sz val="15"/>
        <color theme="1"/>
        <rFont val="Cambria"/>
        <family val="1"/>
      </rPr>
      <t>OS</t>
    </r>
    <r>
      <rPr>
        <sz val="15"/>
        <color theme="1"/>
        <rFont val="Cambria"/>
        <family val="1"/>
      </rPr>
      <t xml:space="preserve"> </t>
    </r>
    <r>
      <rPr>
        <b/>
        <sz val="15"/>
        <color theme="1"/>
        <rFont val="Cambria"/>
        <family val="1"/>
      </rPr>
      <t xml:space="preserve">3.12 </t>
    </r>
    <r>
      <rPr>
        <sz val="15"/>
        <color theme="1"/>
        <rFont val="Cambria"/>
        <family val="1"/>
      </rPr>
      <t>Îmbunătățirea nivelului de cunoștințe/ competențe/ aptitudini aferente sectoarelor economice/ domeniilor identificate conform SNC şi SNCDI ale angajaților</t>
    </r>
  </si>
  <si>
    <r>
      <rPr>
        <i/>
        <u/>
        <sz val="15"/>
        <color theme="1"/>
        <rFont val="Cambria"/>
        <family val="1"/>
      </rPr>
      <t>2021-2027</t>
    </r>
    <r>
      <rPr>
        <sz val="15"/>
        <color theme="1"/>
        <rFont val="Cambria"/>
        <family val="1"/>
      </rPr>
      <t>:</t>
    </r>
    <r>
      <rPr>
        <b/>
        <sz val="15"/>
        <color theme="1"/>
        <rFont val="Cambria"/>
        <family val="1"/>
      </rPr>
      <t xml:space="preserve"> Prioritatea 5. </t>
    </r>
    <r>
      <rPr>
        <sz val="15"/>
        <color theme="1"/>
        <rFont val="Cambria"/>
        <family val="1"/>
      </rPr>
      <t xml:space="preserve">Îmbunătăţirea conectivităţii prin creşterea gardului de utilizare a transportului cu metroul în  regiunea Bucureşti-Ilfov/ </t>
    </r>
    <r>
      <rPr>
        <b/>
        <sz val="15"/>
        <color theme="1"/>
        <rFont val="Cambria"/>
        <family val="1"/>
      </rPr>
      <t xml:space="preserve">OS b (viii) </t>
    </r>
    <r>
      <rPr>
        <sz val="15"/>
        <color theme="1"/>
        <rFont val="Cambria"/>
        <family val="1"/>
      </rPr>
      <t>Promovarea mobilitatii urbane multimodale durabile</t>
    </r>
  </si>
  <si>
    <t>Lungimea liniilor de tramvai și metrou - reconstruite/modernizate</t>
  </si>
  <si>
    <r>
      <rPr>
        <i/>
        <u/>
        <sz val="15"/>
        <color theme="1"/>
        <rFont val="Cambria"/>
        <family val="1"/>
      </rPr>
      <t>2014-2020</t>
    </r>
    <r>
      <rPr>
        <b/>
        <sz val="15"/>
        <color theme="1"/>
        <rFont val="Cambria"/>
        <family val="1"/>
      </rPr>
      <t xml:space="preserve">: </t>
    </r>
    <r>
      <rPr>
        <b/>
        <sz val="15"/>
        <color rgb="FFFF0000"/>
        <rFont val="Cambria"/>
        <family val="1"/>
      </rPr>
      <t>POR</t>
    </r>
    <r>
      <rPr>
        <b/>
        <sz val="15"/>
        <color theme="1"/>
        <rFont val="Cambria"/>
        <family val="1"/>
      </rPr>
      <t xml:space="preserve"> Axa prioritară 4: </t>
    </r>
    <r>
      <rPr>
        <sz val="15"/>
        <color theme="1"/>
        <rFont val="Cambria"/>
        <family val="1"/>
      </rPr>
      <t xml:space="preserve">Sprijinirea dezvoltării urbane durabile/ </t>
    </r>
    <r>
      <rPr>
        <b/>
        <sz val="15"/>
        <color theme="1"/>
        <rFont val="Cambria"/>
        <family val="1"/>
      </rPr>
      <t xml:space="preserve">OS 4.1 </t>
    </r>
    <r>
      <rPr>
        <sz val="15"/>
        <color theme="1"/>
        <rFont val="Cambria"/>
        <family val="1"/>
      </rPr>
      <t>Reducerea emisiilor de carbon în municipiile reședință de județ prin investiții bazate pe planurile de mobilitate urbană durabilă</t>
    </r>
  </si>
  <si>
    <t>POIM 2014-2020</t>
  </si>
  <si>
    <t>RCO 49 Lungimea căilor ferate reconstruite sau modernizate - TEN-T</t>
  </si>
  <si>
    <t>CO12a Căi ferate: Lungimea totală a liniilor de cale ferată renovate sau modernizate din care: TEN-T</t>
  </si>
  <si>
    <t>RCO 34 Lungimea drumurilor noi care beneficiază de sprijin - TEN-T</t>
  </si>
  <si>
    <t>CO13a Drumuri: Lungimea totală a drumurilor nou construite din care: TEN-T</t>
  </si>
  <si>
    <t>CO15 Transport urban: Lungimea totală a liniilor de tramvai și de metrou noi sau îmbunătățite</t>
  </si>
  <si>
    <t>POIM</t>
  </si>
  <si>
    <t>RCO 56 Lungimea liniilor de tramvai și metrou - reconstruite/modernizate</t>
  </si>
  <si>
    <t>AP</t>
  </si>
  <si>
    <t>PENTRU RESTUL PRIORITĂȚILOR NU EXISTĂ INDICATORI SIMILARI</t>
  </si>
  <si>
    <t>Date 2014-2020</t>
  </si>
  <si>
    <t>CDF Nr. Proiecte</t>
  </si>
  <si>
    <t>Prognoză 2020-2023</t>
  </si>
  <si>
    <t>Prognoză 2021-2027</t>
  </si>
  <si>
    <t>Prognoză 2014-2020</t>
  </si>
  <si>
    <t>Indicatori</t>
  </si>
  <si>
    <t>Valoare Indicator</t>
  </si>
  <si>
    <t>Număr proiecte CDF</t>
  </si>
  <si>
    <t>Rata rambursării</t>
  </si>
  <si>
    <t>Durata medie</t>
  </si>
  <si>
    <t>Bugetul mediu</t>
  </si>
  <si>
    <t>RCO 43</t>
  </si>
  <si>
    <t>Estimare valori indicator RCO43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</si>
</sst>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_-;\-* #,##0_-;_-* &quot;-&quot;??_-;_-@_-"/>
    <numFmt numFmtId="165" formatCode="0.000"/>
    <numFmt numFmtId="166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mbria"/>
      <family val="1"/>
    </font>
    <font>
      <b/>
      <sz val="10"/>
      <color rgb="FFFFFFFF"/>
      <name val="Calisto MT"/>
      <family val="1"/>
    </font>
    <font>
      <b/>
      <sz val="10"/>
      <color rgb="FF000000"/>
      <name val="Calisto MT"/>
      <family val="1"/>
    </font>
    <font>
      <sz val="10"/>
      <color rgb="FF000000"/>
      <name val="Calisto MT"/>
      <family val="1"/>
    </font>
    <font>
      <b/>
      <sz val="10"/>
      <color theme="1"/>
      <name val="Calisto MT"/>
      <family val="1"/>
    </font>
    <font>
      <sz val="10"/>
      <color theme="1"/>
      <name val="Calisto MT"/>
      <family val="1"/>
    </font>
    <font>
      <b/>
      <sz val="10"/>
      <color rgb="FFFFFFFF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5"/>
      <color theme="1"/>
      <name val="Cambria"/>
      <family val="1"/>
    </font>
    <font>
      <sz val="11"/>
      <color theme="1"/>
      <name val="Cambria"/>
      <family val="1"/>
    </font>
    <font>
      <sz val="15"/>
      <color theme="1"/>
      <name val="Cambria"/>
      <family val="1"/>
    </font>
    <font>
      <b/>
      <sz val="11"/>
      <color theme="1"/>
      <name val="Cambria"/>
      <family val="1"/>
    </font>
    <font>
      <i/>
      <u/>
      <sz val="15"/>
      <color theme="1"/>
      <name val="Cambria"/>
      <family val="1"/>
    </font>
    <font>
      <b/>
      <sz val="11"/>
      <color theme="0"/>
      <name val="Cambria"/>
      <family val="1"/>
    </font>
    <font>
      <i/>
      <sz val="11"/>
      <name val="Cambria"/>
      <family val="1"/>
    </font>
    <font>
      <sz val="11"/>
      <color rgb="FF0000FF"/>
      <name val="Cambria"/>
      <family val="1"/>
    </font>
    <font>
      <b/>
      <u/>
      <sz val="22"/>
      <color theme="1"/>
      <name val="Cambria"/>
      <family val="1"/>
    </font>
    <font>
      <b/>
      <sz val="10"/>
      <color rgb="FFFF0000"/>
      <name val="Cambria"/>
      <family val="1"/>
    </font>
    <font>
      <b/>
      <sz val="15"/>
      <color rgb="FFFF0000"/>
      <name val="Cambria"/>
      <family val="1"/>
    </font>
    <font>
      <i/>
      <sz val="15"/>
      <color theme="1"/>
      <name val="Cambria"/>
      <family val="1"/>
    </font>
    <font>
      <sz val="8"/>
      <name val="Calibri"/>
      <family val="2"/>
      <scheme val="minor"/>
    </font>
    <font>
      <b/>
      <sz val="12"/>
      <color rgb="FFFF0000"/>
      <name val="Cambria"/>
      <family val="1"/>
    </font>
  </fonts>
  <fills count="16">
    <fill>
      <patternFill patternType="none"/>
    </fill>
    <fill>
      <patternFill patternType="gray125"/>
    </fill>
    <fill>
      <patternFill patternType="solid">
        <fgColor rgb="FF00639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5446E"/>
        <bgColor rgb="FF000000"/>
      </patternFill>
    </fill>
    <fill>
      <patternFill patternType="solid">
        <fgColor rgb="FFDAF3F2"/>
        <bgColor rgb="FF000000"/>
      </patternFill>
    </fill>
    <fill>
      <patternFill patternType="solid">
        <fgColor rgb="FFF3DAE2"/>
        <bgColor rgb="FF000000"/>
      </patternFill>
    </fill>
    <fill>
      <patternFill patternType="solid">
        <fgColor rgb="FFF3F7CC"/>
        <bgColor rgb="FF000000"/>
      </patternFill>
    </fill>
    <fill>
      <patternFill patternType="solid">
        <fgColor rgb="FF00B050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00B050"/>
        <bgColor rgb="FF000000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70AD47"/>
      </left>
      <right/>
      <top style="medium">
        <color rgb="FF70AD47"/>
      </top>
      <bottom style="medium">
        <color rgb="FF70AD47"/>
      </bottom>
      <diagonal/>
    </border>
    <border>
      <left/>
      <right/>
      <top style="medium">
        <color rgb="FF70AD47"/>
      </top>
      <bottom style="medium">
        <color rgb="FF70AD47"/>
      </bottom>
      <diagonal/>
    </border>
    <border>
      <left/>
      <right style="medium">
        <color rgb="FF70AD47"/>
      </right>
      <top style="medium">
        <color rgb="FF70AD47"/>
      </top>
      <bottom style="medium">
        <color rgb="FF70AD47"/>
      </bottom>
      <diagonal/>
    </border>
    <border>
      <left style="medium">
        <color rgb="FFA8D08D"/>
      </left>
      <right style="medium">
        <color rgb="FFA8D08D"/>
      </right>
      <top/>
      <bottom style="medium">
        <color rgb="FFA8D08D"/>
      </bottom>
      <diagonal/>
    </border>
    <border>
      <left/>
      <right style="medium">
        <color rgb="FFA8D08D"/>
      </right>
      <top/>
      <bottom style="medium">
        <color rgb="FFA8D08D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2" borderId="3"/>
    <xf numFmtId="0" fontId="2" fillId="3" borderId="4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02">
    <xf numFmtId="0" fontId="0" fillId="0" borderId="0" xfId="0"/>
    <xf numFmtId="0" fontId="6" fillId="9" borderId="21" xfId="0" applyFont="1" applyFill="1" applyBorder="1" applyAlignment="1">
      <alignment horizontal="center" vertical="center"/>
    </xf>
    <xf numFmtId="0" fontId="7" fillId="9" borderId="22" xfId="0" applyFont="1" applyFill="1" applyBorder="1" applyAlignment="1">
      <alignment horizontal="left" vertical="center" wrapText="1"/>
    </xf>
    <xf numFmtId="0" fontId="8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 wrapText="1"/>
    </xf>
    <xf numFmtId="0" fontId="5" fillId="8" borderId="18" xfId="0" applyFont="1" applyFill="1" applyBorder="1" applyAlignment="1">
      <alignment horizontal="center" vertical="center"/>
    </xf>
    <xf numFmtId="0" fontId="13" fillId="0" borderId="0" xfId="0" applyFont="1"/>
    <xf numFmtId="0" fontId="14" fillId="0" borderId="0" xfId="0" applyFont="1"/>
    <xf numFmtId="0" fontId="14" fillId="0" borderId="1" xfId="0" applyFont="1" applyBorder="1"/>
    <xf numFmtId="0" fontId="15" fillId="0" borderId="0" xfId="0" applyFont="1"/>
    <xf numFmtId="0" fontId="14" fillId="0" borderId="2" xfId="0" applyFont="1" applyBorder="1"/>
    <xf numFmtId="0" fontId="4" fillId="0" borderId="0" xfId="0" applyFont="1"/>
    <xf numFmtId="0" fontId="16" fillId="0" borderId="0" xfId="0" applyFont="1"/>
    <xf numFmtId="164" fontId="10" fillId="10" borderId="7" xfId="3" applyNumberFormat="1" applyFont="1" applyFill="1" applyBorder="1"/>
    <xf numFmtId="164" fontId="10" fillId="10" borderId="8" xfId="3" applyNumberFormat="1" applyFont="1" applyFill="1" applyBorder="1"/>
    <xf numFmtId="164" fontId="10" fillId="10" borderId="9" xfId="3" applyNumberFormat="1" applyFont="1" applyFill="1" applyBorder="1"/>
    <xf numFmtId="164" fontId="10" fillId="10" borderId="16" xfId="3" applyNumberFormat="1" applyFont="1" applyFill="1" applyBorder="1"/>
    <xf numFmtId="0" fontId="10" fillId="10" borderId="13" xfId="3" applyNumberFormat="1" applyFont="1" applyFill="1" applyBorder="1"/>
    <xf numFmtId="0" fontId="10" fillId="10" borderId="14" xfId="3" applyNumberFormat="1" applyFont="1" applyFill="1" applyBorder="1"/>
    <xf numFmtId="0" fontId="10" fillId="10" borderId="15" xfId="3" applyNumberFormat="1" applyFont="1" applyFill="1" applyBorder="1"/>
    <xf numFmtId="0" fontId="10" fillId="10" borderId="17" xfId="3" applyNumberFormat="1" applyFont="1" applyFill="1" applyBorder="1"/>
    <xf numFmtId="0" fontId="10" fillId="12" borderId="10" xfId="0" applyFont="1" applyFill="1" applyBorder="1"/>
    <xf numFmtId="0" fontId="10" fillId="12" borderId="11" xfId="0" applyFont="1" applyFill="1" applyBorder="1"/>
    <xf numFmtId="0" fontId="14" fillId="0" borderId="0" xfId="0" applyFont="1" applyBorder="1"/>
    <xf numFmtId="0" fontId="4" fillId="0" borderId="0" xfId="0" applyFont="1" applyBorder="1"/>
    <xf numFmtId="0" fontId="15" fillId="0" borderId="0" xfId="0" applyFont="1" applyBorder="1"/>
    <xf numFmtId="0" fontId="14" fillId="13" borderId="0" xfId="0" applyFont="1" applyFill="1"/>
    <xf numFmtId="0" fontId="18" fillId="11" borderId="0" xfId="1" applyFont="1" applyFill="1" applyBorder="1"/>
    <xf numFmtId="1" fontId="19" fillId="13" borderId="0" xfId="0" applyNumberFormat="1" applyFont="1" applyFill="1"/>
    <xf numFmtId="1" fontId="19" fillId="0" borderId="0" xfId="0" applyNumberFormat="1" applyFont="1"/>
    <xf numFmtId="0" fontId="18" fillId="11" borderId="0" xfId="1" applyFont="1" applyFill="1" applyBorder="1" applyAlignment="1">
      <alignment horizontal="right"/>
    </xf>
    <xf numFmtId="0" fontId="14" fillId="0" borderId="0" xfId="0" applyFont="1" applyAlignment="1">
      <alignment horizontal="right"/>
    </xf>
    <xf numFmtId="0" fontId="18" fillId="11" borderId="0" xfId="1" applyFont="1" applyFill="1" applyBorder="1" applyAlignment="1">
      <alignment horizontal="left"/>
    </xf>
    <xf numFmtId="3" fontId="20" fillId="3" borderId="4" xfId="2" applyNumberFormat="1" applyFont="1" applyProtection="1">
      <protection locked="0"/>
    </xf>
    <xf numFmtId="4" fontId="20" fillId="3" borderId="4" xfId="2" applyNumberFormat="1" applyFont="1" applyProtection="1">
      <protection locked="0"/>
    </xf>
    <xf numFmtId="0" fontId="16" fillId="15" borderId="25" xfId="0" applyFont="1" applyFill="1" applyBorder="1" applyAlignment="1">
      <alignment horizontal="center" vertical="center"/>
    </xf>
    <xf numFmtId="0" fontId="16" fillId="15" borderId="26" xfId="0" applyFont="1" applyFill="1" applyBorder="1" applyAlignment="1">
      <alignment horizontal="center" vertical="center"/>
    </xf>
    <xf numFmtId="2" fontId="14" fillId="14" borderId="0" xfId="0" applyNumberFormat="1" applyFont="1" applyFill="1"/>
    <xf numFmtId="1" fontId="14" fillId="14" borderId="0" xfId="0" applyNumberFormat="1" applyFont="1" applyFill="1"/>
    <xf numFmtId="0" fontId="18" fillId="11" borderId="0" xfId="0" applyFont="1" applyFill="1" applyBorder="1" applyAlignment="1">
      <alignment horizontal="center"/>
    </xf>
    <xf numFmtId="1" fontId="16" fillId="14" borderId="0" xfId="0" applyNumberFormat="1" applyFont="1" applyFill="1"/>
    <xf numFmtId="43" fontId="14" fillId="13" borderId="0" xfId="3" applyFont="1" applyFill="1"/>
    <xf numFmtId="1" fontId="20" fillId="3" borderId="4" xfId="2" applyNumberFormat="1" applyFont="1" applyProtection="1">
      <protection locked="0"/>
    </xf>
    <xf numFmtId="2" fontId="14" fillId="13" borderId="0" xfId="0" applyNumberFormat="1" applyFont="1" applyFill="1"/>
    <xf numFmtId="2" fontId="20" fillId="3" borderId="4" xfId="2" applyNumberFormat="1" applyFont="1" applyProtection="1">
      <protection locked="0"/>
    </xf>
    <xf numFmtId="165" fontId="14" fillId="13" borderId="0" xfId="0" applyNumberFormat="1" applyFont="1" applyFill="1"/>
    <xf numFmtId="4" fontId="14" fillId="13" borderId="0" xfId="3" applyNumberFormat="1" applyFont="1" applyFill="1"/>
    <xf numFmtId="0" fontId="4" fillId="0" borderId="1" xfId="0" applyFont="1" applyBorder="1"/>
    <xf numFmtId="0" fontId="22" fillId="0" borderId="0" xfId="0" applyFont="1"/>
    <xf numFmtId="0" fontId="16" fillId="15" borderId="25" xfId="0" applyFont="1" applyFill="1" applyBorder="1" applyAlignment="1">
      <alignment horizontal="center"/>
    </xf>
    <xf numFmtId="0" fontId="16" fillId="15" borderId="26" xfId="0" applyFont="1" applyFill="1" applyBorder="1" applyAlignment="1">
      <alignment horizontal="center"/>
    </xf>
    <xf numFmtId="0" fontId="12" fillId="0" borderId="0" xfId="0" applyFont="1" applyFill="1" applyBorder="1"/>
    <xf numFmtId="10" fontId="11" fillId="7" borderId="27" xfId="4" applyNumberFormat="1" applyFont="1" applyFill="1" applyBorder="1"/>
    <xf numFmtId="10" fontId="11" fillId="7" borderId="30" xfId="4" applyNumberFormat="1" applyFont="1" applyFill="1" applyBorder="1"/>
    <xf numFmtId="0" fontId="11" fillId="5" borderId="27" xfId="0" applyFont="1" applyFill="1" applyBorder="1"/>
    <xf numFmtId="0" fontId="12" fillId="5" borderId="28" xfId="0" applyFont="1" applyFill="1" applyBorder="1"/>
    <xf numFmtId="164" fontId="11" fillId="6" borderId="29" xfId="3" applyNumberFormat="1" applyFont="1" applyFill="1" applyBorder="1" applyAlignment="1">
      <alignment vertical="center" wrapText="1"/>
    </xf>
    <xf numFmtId="0" fontId="12" fillId="5" borderId="31" xfId="0" applyFont="1" applyFill="1" applyBorder="1"/>
    <xf numFmtId="0" fontId="11" fillId="5" borderId="32" xfId="0" applyFont="1" applyFill="1" applyBorder="1"/>
    <xf numFmtId="164" fontId="11" fillId="6" borderId="33" xfId="3" applyNumberFormat="1" applyFont="1" applyFill="1" applyBorder="1" applyAlignment="1">
      <alignment vertical="center" wrapText="1"/>
    </xf>
    <xf numFmtId="10" fontId="11" fillId="7" borderId="34" xfId="4" applyNumberFormat="1" applyFont="1" applyFill="1" applyBorder="1"/>
    <xf numFmtId="0" fontId="10" fillId="10" borderId="10" xfId="3" applyNumberFormat="1" applyFont="1" applyFill="1" applyBorder="1"/>
    <xf numFmtId="0" fontId="10" fillId="10" borderId="11" xfId="3" applyNumberFormat="1" applyFont="1" applyFill="1" applyBorder="1"/>
    <xf numFmtId="0" fontId="10" fillId="10" borderId="12" xfId="3" applyNumberFormat="1" applyFont="1" applyFill="1" applyBorder="1"/>
    <xf numFmtId="164" fontId="11" fillId="7" borderId="27" xfId="3" applyNumberFormat="1" applyFont="1" applyFill="1" applyBorder="1"/>
    <xf numFmtId="164" fontId="11" fillId="7" borderId="28" xfId="3" applyNumberFormat="1" applyFont="1" applyFill="1" applyBorder="1"/>
    <xf numFmtId="164" fontId="11" fillId="7" borderId="29" xfId="3" applyNumberFormat="1" applyFont="1" applyFill="1" applyBorder="1"/>
    <xf numFmtId="164" fontId="11" fillId="7" borderId="36" xfId="3" applyNumberFormat="1" applyFont="1" applyFill="1" applyBorder="1"/>
    <xf numFmtId="164" fontId="11" fillId="6" borderId="37" xfId="3" applyNumberFormat="1" applyFont="1" applyFill="1" applyBorder="1" applyAlignment="1">
      <alignment vertical="center" wrapText="1"/>
    </xf>
    <xf numFmtId="0" fontId="5" fillId="8" borderId="19" xfId="0" applyFont="1" applyFill="1" applyBorder="1" applyAlignment="1">
      <alignment horizontal="center" vertical="center" wrapText="1"/>
    </xf>
    <xf numFmtId="0" fontId="5" fillId="8" borderId="20" xfId="0" applyFont="1" applyFill="1" applyBorder="1" applyAlignment="1">
      <alignment horizontal="center" vertical="center" wrapText="1"/>
    </xf>
    <xf numFmtId="0" fontId="7" fillId="9" borderId="22" xfId="0" applyFont="1" applyFill="1" applyBorder="1" applyAlignment="1">
      <alignment horizontal="center" vertical="center" wrapText="1"/>
    </xf>
    <xf numFmtId="164" fontId="11" fillId="7" borderId="31" xfId="3" applyNumberFormat="1" applyFont="1" applyFill="1" applyBorder="1"/>
    <xf numFmtId="164" fontId="11" fillId="7" borderId="32" xfId="3" applyNumberFormat="1" applyFont="1" applyFill="1" applyBorder="1"/>
    <xf numFmtId="164" fontId="11" fillId="7" borderId="35" xfId="3" applyNumberFormat="1" applyFont="1" applyFill="1" applyBorder="1"/>
    <xf numFmtId="3" fontId="11" fillId="7" borderId="31" xfId="3" applyNumberFormat="1" applyFont="1" applyFill="1" applyBorder="1"/>
    <xf numFmtId="3" fontId="11" fillId="7" borderId="32" xfId="3" applyNumberFormat="1" applyFont="1" applyFill="1" applyBorder="1"/>
    <xf numFmtId="3" fontId="11" fillId="7" borderId="35" xfId="3" applyNumberFormat="1" applyFont="1" applyFill="1" applyBorder="1"/>
    <xf numFmtId="164" fontId="11" fillId="7" borderId="33" xfId="3" applyNumberFormat="1" applyFont="1" applyFill="1" applyBorder="1"/>
    <xf numFmtId="0" fontId="11" fillId="0" borderId="0" xfId="0" applyFont="1"/>
    <xf numFmtId="0" fontId="18" fillId="11" borderId="0" xfId="0" applyFont="1" applyFill="1" applyBorder="1" applyAlignment="1">
      <alignment horizontal="center"/>
    </xf>
    <xf numFmtId="0" fontId="10" fillId="12" borderId="38" xfId="0" applyFont="1" applyFill="1" applyBorder="1"/>
    <xf numFmtId="0" fontId="12" fillId="5" borderId="30" xfId="0" applyFont="1" applyFill="1" applyBorder="1"/>
    <xf numFmtId="0" fontId="12" fillId="5" borderId="34" xfId="0" applyFont="1" applyFill="1" applyBorder="1"/>
    <xf numFmtId="0" fontId="26" fillId="0" borderId="0" xfId="0" applyFont="1"/>
    <xf numFmtId="0" fontId="18" fillId="11" borderId="0" xfId="1" applyFont="1" applyFill="1" applyBorder="1" applyAlignment="1">
      <alignment horizontal="center" vertical="center"/>
    </xf>
    <xf numFmtId="166" fontId="20" fillId="3" borderId="4" xfId="3" applyNumberFormat="1" applyFont="1" applyFill="1" applyBorder="1" applyProtection="1">
      <protection locked="0"/>
    </xf>
    <xf numFmtId="1" fontId="21" fillId="0" borderId="2" xfId="0" applyNumberFormat="1" applyFont="1" applyBorder="1" applyAlignment="1">
      <alignment horizontal="center" vertical="center"/>
    </xf>
    <xf numFmtId="1" fontId="21" fillId="0" borderId="0" xfId="0" applyNumberFormat="1" applyFont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" fontId="21" fillId="0" borderId="0" xfId="0" applyNumberFormat="1" applyFont="1" applyBorder="1" applyAlignment="1">
      <alignment horizontal="center" vertical="center"/>
    </xf>
    <xf numFmtId="0" fontId="18" fillId="11" borderId="0" xfId="0" applyFont="1" applyFill="1" applyBorder="1" applyAlignment="1">
      <alignment horizontal="center"/>
    </xf>
    <xf numFmtId="0" fontId="16" fillId="15" borderId="23" xfId="0" applyFont="1" applyFill="1" applyBorder="1" applyAlignment="1">
      <alignment horizontal="center"/>
    </xf>
    <xf numFmtId="0" fontId="16" fillId="15" borderId="24" xfId="0" applyFont="1" applyFill="1" applyBorder="1" applyAlignment="1">
      <alignment horizontal="center"/>
    </xf>
    <xf numFmtId="0" fontId="10" fillId="12" borderId="7" xfId="0" applyFont="1" applyFill="1" applyBorder="1" applyAlignment="1">
      <alignment horizontal="center"/>
    </xf>
    <xf numFmtId="0" fontId="10" fillId="12" borderId="16" xfId="0" applyFont="1" applyFill="1" applyBorder="1" applyAlignment="1">
      <alignment horizontal="center"/>
    </xf>
    <xf numFmtId="0" fontId="10" fillId="12" borderId="8" xfId="0" applyFont="1" applyFill="1" applyBorder="1" applyAlignment="1">
      <alignment horizontal="center"/>
    </xf>
    <xf numFmtId="0" fontId="10" fillId="4" borderId="23" xfId="0" applyFont="1" applyFill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</cellXfs>
  <cellStyles count="5">
    <cellStyle name="Comma" xfId="3" builtinId="3"/>
    <cellStyle name="InputCellNumber" xfId="2" xr:uid="{D09FA139-30CB-40E8-8FDF-B614FC39648A}"/>
    <cellStyle name="Normal" xfId="0" builtinId="0"/>
    <cellStyle name="Percent" xfId="4" builtinId="5"/>
    <cellStyle name="Table Label" xfId="1" xr:uid="{4349F5A6-76A7-4094-BD4B-338F797F88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6337620297462816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CDF!$B$112</c:f>
              <c:strCache>
                <c:ptCount val="1"/>
                <c:pt idx="0">
                  <c:v>Prognoză 2014-2020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strRef>
              <c:f>CDF!$C$111:$I$111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CDF!$C$112:$I$112</c:f>
              <c:numCache>
                <c:formatCode>0.00</c:formatCode>
                <c:ptCount val="7"/>
                <c:pt idx="0">
                  <c:v>4.644028431362992</c:v>
                </c:pt>
                <c:pt idx="1">
                  <c:v>9.1101956367654218</c:v>
                </c:pt>
                <c:pt idx="2">
                  <c:v>17.87148071265813</c:v>
                </c:pt>
                <c:pt idx="3">
                  <c:v>35.058503197666901</c:v>
                </c:pt>
                <c:pt idx="4">
                  <c:v>68.774303943951679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6A-4DF8-A509-7B7A1D7CD40F}"/>
            </c:ext>
          </c:extLst>
        </c:ser>
        <c:ser>
          <c:idx val="1"/>
          <c:order val="1"/>
          <c:tx>
            <c:strRef>
              <c:f>CDF!$B$113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CDF!$C$111:$I$111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CDF!$C$113:$I$113</c:f>
              <c:numCache>
                <c:formatCode>0.00</c:formatCode>
                <c:ptCount val="7"/>
                <c:pt idx="0">
                  <c:v>4.644028431362992</c:v>
                </c:pt>
                <c:pt idx="1">
                  <c:v>9.1101956367654218</c:v>
                </c:pt>
                <c:pt idx="2">
                  <c:v>17.87148071265813</c:v>
                </c:pt>
                <c:pt idx="3">
                  <c:v>35.058503197666901</c:v>
                </c:pt>
                <c:pt idx="4">
                  <c:v>68.774303943951679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6A-4DF8-A509-7B7A1D7CD4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6337620297462816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CDF!$B$167</c:f>
              <c:strCache>
                <c:ptCount val="1"/>
                <c:pt idx="0">
                  <c:v>Prognoză 2014-2020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strRef>
              <c:f>CDF!$C$166:$I$166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CDF!$C$167:$I$167</c:f>
              <c:numCache>
                <c:formatCode>0.00</c:formatCode>
                <c:ptCount val="7"/>
                <c:pt idx="0">
                  <c:v>0</c:v>
                </c:pt>
                <c:pt idx="1">
                  <c:v>45.960413626866071</c:v>
                </c:pt>
                <c:pt idx="2">
                  <c:v>73.177921897750906</c:v>
                </c:pt>
                <c:pt idx="3">
                  <c:v>89.295983029443079</c:v>
                </c:pt>
                <c:pt idx="4">
                  <c:v>98.841011621309846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E2-4A45-BFE7-AF38C795E174}"/>
            </c:ext>
          </c:extLst>
        </c:ser>
        <c:ser>
          <c:idx val="1"/>
          <c:order val="1"/>
          <c:tx>
            <c:strRef>
              <c:f>CDF!$B$168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CDF!$C$166:$I$166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CDF!$C$168:$I$168</c:f>
              <c:numCache>
                <c:formatCode>0.00</c:formatCode>
                <c:ptCount val="7"/>
                <c:pt idx="0">
                  <c:v>0</c:v>
                </c:pt>
                <c:pt idx="1">
                  <c:v>45.960413626866071</c:v>
                </c:pt>
                <c:pt idx="2">
                  <c:v>73.177921897750906</c:v>
                </c:pt>
                <c:pt idx="3">
                  <c:v>89.295983029443079</c:v>
                </c:pt>
                <c:pt idx="4">
                  <c:v>98.841011621309846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E2-4A45-BFE7-AF38C795E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67774351122776311"/>
          <c:h val="0.86881933508311471"/>
        </c:manualLayout>
      </c:layout>
      <c:lineChart>
        <c:grouping val="standard"/>
        <c:varyColors val="0"/>
        <c:ser>
          <c:idx val="0"/>
          <c:order val="0"/>
          <c:tx>
            <c:strRef>
              <c:f>CDF!$B$163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numRef>
              <c:f>CDF!$C$162:$K$162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CDF!$C$163:$K$163</c:f>
              <c:numCache>
                <c:formatCode>0</c:formatCode>
                <c:ptCount val="9"/>
                <c:pt idx="0">
                  <c:v>0.80401087780212777</c:v>
                </c:pt>
                <c:pt idx="1">
                  <c:v>2.1105285542305854</c:v>
                </c:pt>
                <c:pt idx="2">
                  <c:v>3.8190516695601064</c:v>
                </c:pt>
                <c:pt idx="3">
                  <c:v>6.1305829432412242</c:v>
                </c:pt>
                <c:pt idx="4">
                  <c:v>9.5476291739002672</c:v>
                </c:pt>
                <c:pt idx="5">
                  <c:v>14.869258549516807</c:v>
                </c:pt>
                <c:pt idx="6">
                  <c:v>23.157042003345843</c:v>
                </c:pt>
                <c:pt idx="7">
                  <c:v>23.157042003345843</c:v>
                </c:pt>
                <c:pt idx="8">
                  <c:v>23.157042003345843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0D-4875-B825-78155C111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mbria" panose="02040503050406030204" pitchFamily="18" charset="0"/>
                <a:ea typeface="Cambria" panose="02040503050406030204" pitchFamily="18" charset="0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mbria" panose="02040503050406030204" pitchFamily="18" charset="0"/>
                <a:ea typeface="Cambria" panose="02040503050406030204" pitchFamily="18" charset="0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Cambria" panose="02040503050406030204" pitchFamily="18" charset="0"/>
          <a:ea typeface="Cambria" panose="02040503050406030204" pitchFamily="18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r>
              <a:rPr lang="en-US"/>
              <a:t>Valoare estimat</a:t>
            </a:r>
            <a:r>
              <a:rPr lang="ro-RO"/>
              <a:t>ă pentru indicatorul RCO56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CDF!$C$180:$K$180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CDF!$C$181:$K$181</c:f>
              <c:numCache>
                <c:formatCode>_(* #,##0_);_(* \(#,##0\);_(*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2.0270797366453333</c:v>
                </c:pt>
                <c:pt idx="5">
                  <c:v>3.1569274587099447</c:v>
                </c:pt>
                <c:pt idx="6">
                  <c:v>4.9165263701220443</c:v>
                </c:pt>
                <c:pt idx="7">
                  <c:v>4.9165263701220443</c:v>
                </c:pt>
                <c:pt idx="8">
                  <c:v>4.9165263701220443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66-42FE-9658-D006B49BF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342064"/>
        <c:axId val="720338784"/>
      </c:barChart>
      <c:catAx>
        <c:axId val="72034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720338784"/>
        <c:crosses val="autoZero"/>
        <c:auto val="1"/>
        <c:lblAlgn val="ctr"/>
        <c:lblOffset val="100"/>
        <c:noMultiLvlLbl val="0"/>
      </c:catAx>
      <c:valAx>
        <c:axId val="72033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72034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Cambria" panose="02040503050406030204" pitchFamily="18" charset="0"/>
          <a:ea typeface="Cambria" panose="020405030504060302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68005832604257788"/>
          <c:h val="0.82993044619422585"/>
        </c:manualLayout>
      </c:layout>
      <c:lineChart>
        <c:grouping val="standard"/>
        <c:varyColors val="0"/>
        <c:ser>
          <c:idx val="0"/>
          <c:order val="0"/>
          <c:tx>
            <c:strRef>
              <c:f>CDF!$B$108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numRef>
              <c:f>CDF!$C$107:$K$107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CDF!$C$108:$K$108</c:f>
              <c:numCache>
                <c:formatCode>0</c:formatCode>
                <c:ptCount val="9"/>
                <c:pt idx="0">
                  <c:v>2.3412913109761821</c:v>
                </c:pt>
                <c:pt idx="1">
                  <c:v>2.5541359756103805</c:v>
                </c:pt>
                <c:pt idx="2">
                  <c:v>2.7669806402445793</c:v>
                </c:pt>
                <c:pt idx="3">
                  <c:v>3.405514634147174</c:v>
                </c:pt>
                <c:pt idx="4">
                  <c:v>4.4697379573181664</c:v>
                </c:pt>
                <c:pt idx="5">
                  <c:v>6.1724952743917534</c:v>
                </c:pt>
                <c:pt idx="6">
                  <c:v>6.1724952743917534</c:v>
                </c:pt>
                <c:pt idx="7">
                  <c:v>6.1724952743917534</c:v>
                </c:pt>
                <c:pt idx="8">
                  <c:v>6.1724952743917534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98-4D7D-9D4B-80C95576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mbria" panose="02040503050406030204" pitchFamily="18" charset="0"/>
                <a:ea typeface="Cambria" panose="02040503050406030204" pitchFamily="18" charset="0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mbria" panose="02040503050406030204" pitchFamily="18" charset="0"/>
                <a:ea typeface="Cambria" panose="02040503050406030204" pitchFamily="18" charset="0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Cambria" panose="02040503050406030204" pitchFamily="18" charset="0"/>
          <a:ea typeface="Cambria" panose="02040503050406030204" pitchFamily="18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68237314085739287"/>
          <c:h val="0.84659711286089234"/>
        </c:manualLayout>
      </c:layout>
      <c:lineChart>
        <c:grouping val="standard"/>
        <c:varyColors val="0"/>
        <c:ser>
          <c:idx val="0"/>
          <c:order val="0"/>
          <c:tx>
            <c:strRef>
              <c:f>CDF!$B$15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numRef>
              <c:f>CDF!$C$14:$K$14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CDF!$C$15:$K$15</c:f>
              <c:numCache>
                <c:formatCode>0</c:formatCode>
                <c:ptCount val="9"/>
                <c:pt idx="0">
                  <c:v>4.1357116588046434</c:v>
                </c:pt>
                <c:pt idx="1">
                  <c:v>4.5116854459687019</c:v>
                </c:pt>
                <c:pt idx="2">
                  <c:v>4.8876592331327604</c:v>
                </c:pt>
                <c:pt idx="3">
                  <c:v>6.0155805946249359</c:v>
                </c:pt>
                <c:pt idx="4">
                  <c:v>7.8954495304452283</c:v>
                </c:pt>
                <c:pt idx="5">
                  <c:v>10.903239827757696</c:v>
                </c:pt>
                <c:pt idx="6">
                  <c:v>10.903239827757696</c:v>
                </c:pt>
                <c:pt idx="7">
                  <c:v>10.903239827757696</c:v>
                </c:pt>
                <c:pt idx="8">
                  <c:v>10.903239827757696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29-4712-9338-3E385CA8A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mbria" panose="02040503050406030204" pitchFamily="18" charset="0"/>
                <a:ea typeface="Cambria" panose="02040503050406030204" pitchFamily="18" charset="0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mbria" panose="02040503050406030204" pitchFamily="18" charset="0"/>
                <a:ea typeface="Cambria" panose="02040503050406030204" pitchFamily="18" charset="0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Cambria" panose="02040503050406030204" pitchFamily="18" charset="0"/>
          <a:ea typeface="Cambria" panose="02040503050406030204" pitchFamily="18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6337620297462816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CDF!$B$19</c:f>
              <c:strCache>
                <c:ptCount val="1"/>
                <c:pt idx="0">
                  <c:v>Prognoză 2014-2020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strRef>
              <c:f>CDF!$C$18:$I$18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CDF!$C$19:$I$19</c:f>
              <c:numCache>
                <c:formatCode>0.00</c:formatCode>
                <c:ptCount val="7"/>
                <c:pt idx="0">
                  <c:v>4.644028431362992</c:v>
                </c:pt>
                <c:pt idx="1">
                  <c:v>9.1101956367654218</c:v>
                </c:pt>
                <c:pt idx="2">
                  <c:v>17.87148071265813</c:v>
                </c:pt>
                <c:pt idx="3">
                  <c:v>35.058503197666901</c:v>
                </c:pt>
                <c:pt idx="4">
                  <c:v>68.774303943951679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39-4334-B4DA-5E53D4368F0A}"/>
            </c:ext>
          </c:extLst>
        </c:ser>
        <c:ser>
          <c:idx val="1"/>
          <c:order val="1"/>
          <c:tx>
            <c:strRef>
              <c:f>CDF!$B$20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CDF!$C$18:$I$18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CDF!$C$20:$I$20</c:f>
              <c:numCache>
                <c:formatCode>0.00</c:formatCode>
                <c:ptCount val="7"/>
                <c:pt idx="0">
                  <c:v>4.644028431362992</c:v>
                </c:pt>
                <c:pt idx="1">
                  <c:v>9.1101956367654218</c:v>
                </c:pt>
                <c:pt idx="2">
                  <c:v>17.87148071265813</c:v>
                </c:pt>
                <c:pt idx="3">
                  <c:v>35.058503197666901</c:v>
                </c:pt>
                <c:pt idx="4">
                  <c:v>68.774303943951679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39-4334-B4DA-5E53D4368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r>
              <a:rPr lang="en-US"/>
              <a:t>Valoare estimat</a:t>
            </a:r>
            <a:r>
              <a:rPr lang="ro-RO"/>
              <a:t>ă pentru indicatorul RCO43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CDF!$C$33:$K$33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CDF!$C$34:$K$34</c:f>
              <c:numCache>
                <c:formatCode>0</c:formatCode>
                <c:ptCount val="9"/>
                <c:pt idx="0">
                  <c:v>9.4100061827969874</c:v>
                </c:pt>
                <c:pt idx="1">
                  <c:v>10.265461290323985</c:v>
                </c:pt>
                <c:pt idx="2">
                  <c:v>11.120916397850985</c:v>
                </c:pt>
                <c:pt idx="3">
                  <c:v>13.687281720431981</c:v>
                </c:pt>
                <c:pt idx="4">
                  <c:v>17.964557258066975</c:v>
                </c:pt>
                <c:pt idx="5">
                  <c:v>24.808198118282967</c:v>
                </c:pt>
                <c:pt idx="6">
                  <c:v>24.808198118282967</c:v>
                </c:pt>
                <c:pt idx="7">
                  <c:v>24.808198118282967</c:v>
                </c:pt>
                <c:pt idx="8">
                  <c:v>24.808198118282967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7E-40D7-BD40-335295735B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342064"/>
        <c:axId val="720338784"/>
      </c:barChart>
      <c:catAx>
        <c:axId val="72034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720338784"/>
        <c:crosses val="autoZero"/>
        <c:auto val="1"/>
        <c:lblAlgn val="ctr"/>
        <c:lblOffset val="100"/>
        <c:noMultiLvlLbl val="0"/>
      </c:catAx>
      <c:valAx>
        <c:axId val="72033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72034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Cambria" panose="02040503050406030204" pitchFamily="18" charset="0"/>
          <a:ea typeface="Cambria" panose="020405030504060302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Valoare estimat</a:t>
            </a:r>
            <a:r>
              <a:rPr lang="ro-RO"/>
              <a:t>ă</a:t>
            </a:r>
            <a:r>
              <a:rPr lang="ro-RO" baseline="0"/>
              <a:t> pentru indicatorul </a:t>
            </a:r>
            <a:r>
              <a:rPr lang="ro-RO" b="1" baseline="0"/>
              <a:t>RCO49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CDF!$C$125:$K$125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CDF!$C$126:$K$126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37.313432723886002</c:v>
                </c:pt>
                <c:pt idx="6">
                  <c:v>37.313432723886002</c:v>
                </c:pt>
                <c:pt idx="7">
                  <c:v>37.313432723886002</c:v>
                </c:pt>
                <c:pt idx="8">
                  <c:v>37.313432723886002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4F-47EE-8320-7247770C7E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342064"/>
        <c:axId val="720338784"/>
      </c:barChart>
      <c:catAx>
        <c:axId val="72034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38784"/>
        <c:crosses val="autoZero"/>
        <c:auto val="1"/>
        <c:lblAlgn val="ctr"/>
        <c:lblOffset val="100"/>
        <c:noMultiLvlLbl val="0"/>
      </c:catAx>
      <c:valAx>
        <c:axId val="72033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4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67774351122776311"/>
          <c:h val="0.86881933508311471"/>
        </c:manualLayout>
      </c:layout>
      <c:lineChart>
        <c:grouping val="standard"/>
        <c:varyColors val="0"/>
        <c:ser>
          <c:idx val="0"/>
          <c:order val="0"/>
          <c:tx>
            <c:strRef>
              <c:f>CDF!$B$62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numRef>
              <c:f>CDF!$C$61:$K$61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CDF!$C$62:$K$62</c:f>
              <c:numCache>
                <c:formatCode>0</c:formatCode>
                <c:ptCount val="9"/>
                <c:pt idx="0">
                  <c:v>3.2054682612731398</c:v>
                </c:pt>
                <c:pt idx="1">
                  <c:v>4.0068353265914247</c:v>
                </c:pt>
                <c:pt idx="2">
                  <c:v>4.0068353265914247</c:v>
                </c:pt>
                <c:pt idx="3">
                  <c:v>4.0068353265914247</c:v>
                </c:pt>
                <c:pt idx="4">
                  <c:v>4.0068353265914247</c:v>
                </c:pt>
                <c:pt idx="5">
                  <c:v>23.239644894230263</c:v>
                </c:pt>
                <c:pt idx="6">
                  <c:v>23.239644894230263</c:v>
                </c:pt>
                <c:pt idx="7">
                  <c:v>23.239644894230263</c:v>
                </c:pt>
                <c:pt idx="8">
                  <c:v>23.239644894230263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E4-45A4-B012-06BBA97CD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mbria" panose="02040503050406030204" pitchFamily="18" charset="0"/>
                <a:ea typeface="Cambria" panose="02040503050406030204" pitchFamily="18" charset="0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mbria" panose="02040503050406030204" pitchFamily="18" charset="0"/>
                <a:ea typeface="Cambria" panose="02040503050406030204" pitchFamily="18" charset="0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Cambria" panose="02040503050406030204" pitchFamily="18" charset="0"/>
          <a:ea typeface="Cambria" panose="02040503050406030204" pitchFamily="18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6337620297462816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CDF!$B$66</c:f>
              <c:strCache>
                <c:ptCount val="1"/>
                <c:pt idx="0">
                  <c:v>Prognoză 2014-2020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strRef>
              <c:f>CDF!$C$65:$I$65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CDF!$C$66:$I$66</c:f>
              <c:numCache>
                <c:formatCode>0.00</c:formatCode>
                <c:ptCount val="7"/>
                <c:pt idx="0">
                  <c:v>5.8135196895530541</c:v>
                </c:pt>
                <c:pt idx="1">
                  <c:v>14.820867975317361</c:v>
                </c:pt>
                <c:pt idx="2">
                  <c:v>36.395756420353862</c:v>
                </c:pt>
                <c:pt idx="3">
                  <c:v>89.377429690069448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D0-4836-90A7-4CFCA8771B05}"/>
            </c:ext>
          </c:extLst>
        </c:ser>
        <c:ser>
          <c:idx val="1"/>
          <c:order val="1"/>
          <c:tx>
            <c:strRef>
              <c:f>CDF!$B$67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CDF!$C$65:$I$65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CDF!$C$67:$I$67</c:f>
              <c:numCache>
                <c:formatCode>0.00</c:formatCode>
                <c:ptCount val="7"/>
                <c:pt idx="0">
                  <c:v>5.8135196895530541</c:v>
                </c:pt>
                <c:pt idx="1">
                  <c:v>14.820867975317361</c:v>
                </c:pt>
                <c:pt idx="2">
                  <c:v>36.395756420353862</c:v>
                </c:pt>
                <c:pt idx="3">
                  <c:v>89.377429690069448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D0-4836-90A7-4CFCA8771B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r>
              <a:rPr lang="en-US"/>
              <a:t>Valoare estimat</a:t>
            </a:r>
            <a:r>
              <a:rPr lang="ro-RO"/>
              <a:t>ă pentru indicatorul RCO43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CDF!$C$79:$K$79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CDF!$C$80:$K$80</c:f>
              <c:numCache>
                <c:formatCode>_(* #,##0_);_(* \(#,##0\);_(*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30.112214678823189</c:v>
                </c:pt>
                <c:pt idx="5">
                  <c:v>174.65084513717449</c:v>
                </c:pt>
                <c:pt idx="6">
                  <c:v>174.65084513717449</c:v>
                </c:pt>
                <c:pt idx="7">
                  <c:v>174.65084513717449</c:v>
                </c:pt>
                <c:pt idx="8">
                  <c:v>174.65084513717449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82-4943-A157-D9173C807E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342064"/>
        <c:axId val="720338784"/>
      </c:barChart>
      <c:catAx>
        <c:axId val="72034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720338784"/>
        <c:crosses val="autoZero"/>
        <c:auto val="1"/>
        <c:lblAlgn val="ctr"/>
        <c:lblOffset val="100"/>
        <c:noMultiLvlLbl val="0"/>
      </c:catAx>
      <c:valAx>
        <c:axId val="72033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72034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Cambria" panose="02040503050406030204" pitchFamily="18" charset="0"/>
          <a:ea typeface="Cambria" panose="020405030504060302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103</xdr:row>
      <xdr:rowOff>0</xdr:rowOff>
    </xdr:from>
    <xdr:to>
      <xdr:col>30</xdr:col>
      <xdr:colOff>217714</xdr:colOff>
      <xdr:row>120</xdr:row>
      <xdr:rowOff>141515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0EFE074-6161-45CD-A148-70541FA166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762000</xdr:colOff>
      <xdr:row>103</xdr:row>
      <xdr:rowOff>76200</xdr:rowOff>
    </xdr:from>
    <xdr:to>
      <xdr:col>19</xdr:col>
      <xdr:colOff>609600</xdr:colOff>
      <xdr:row>116</xdr:row>
      <xdr:rowOff>97971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E024735-C98F-4D1D-BE5E-B02E73C113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21771</xdr:colOff>
      <xdr:row>8</xdr:row>
      <xdr:rowOff>130628</xdr:rowOff>
    </xdr:from>
    <xdr:to>
      <xdr:col>19</xdr:col>
      <xdr:colOff>674913</xdr:colOff>
      <xdr:row>21</xdr:row>
      <xdr:rowOff>152399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E35121EB-1C4B-40CB-A522-4C70F4B439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8</xdr:row>
      <xdr:rowOff>0</xdr:rowOff>
    </xdr:from>
    <xdr:to>
      <xdr:col>30</xdr:col>
      <xdr:colOff>217714</xdr:colOff>
      <xdr:row>25</xdr:row>
      <xdr:rowOff>141516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79A2D187-F109-4DEC-909F-691D697F6E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0</xdr:colOff>
      <xdr:row>27</xdr:row>
      <xdr:rowOff>32657</xdr:rowOff>
    </xdr:from>
    <xdr:to>
      <xdr:col>19</xdr:col>
      <xdr:colOff>653142</xdr:colOff>
      <xdr:row>40</xdr:row>
      <xdr:rowOff>43543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ABFB48F5-1B2B-4452-9DA2-300D189433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0</xdr:colOff>
      <xdr:row>125</xdr:row>
      <xdr:rowOff>1</xdr:rowOff>
    </xdr:from>
    <xdr:to>
      <xdr:col>19</xdr:col>
      <xdr:colOff>653142</xdr:colOff>
      <xdr:row>138</xdr:row>
      <xdr:rowOff>21773</xdr:rowOff>
    </xdr:to>
    <xdr:graphicFrame macro="">
      <xdr:nvGraphicFramePr>
        <xdr:cNvPr id="33" name="Chart 32">
          <a:extLst>
            <a:ext uri="{FF2B5EF4-FFF2-40B4-BE49-F238E27FC236}">
              <a16:creationId xmlns:a16="http://schemas.microsoft.com/office/drawing/2014/main" id="{D21654ED-D495-4519-8970-FD68BC8D61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0</xdr:colOff>
      <xdr:row>54</xdr:row>
      <xdr:rowOff>0</xdr:rowOff>
    </xdr:from>
    <xdr:to>
      <xdr:col>19</xdr:col>
      <xdr:colOff>653142</xdr:colOff>
      <xdr:row>67</xdr:row>
      <xdr:rowOff>21771</xdr:rowOff>
    </xdr:to>
    <xdr:graphicFrame macro="">
      <xdr:nvGraphicFramePr>
        <xdr:cNvPr id="46" name="Chart 45">
          <a:extLst>
            <a:ext uri="{FF2B5EF4-FFF2-40B4-BE49-F238E27FC236}">
              <a16:creationId xmlns:a16="http://schemas.microsoft.com/office/drawing/2014/main" id="{933743CC-582D-41C0-A964-AC62FFD601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22</xdr:col>
      <xdr:colOff>0</xdr:colOff>
      <xdr:row>54</xdr:row>
      <xdr:rowOff>0</xdr:rowOff>
    </xdr:from>
    <xdr:to>
      <xdr:col>30</xdr:col>
      <xdr:colOff>217714</xdr:colOff>
      <xdr:row>71</xdr:row>
      <xdr:rowOff>141516</xdr:rowOff>
    </xdr:to>
    <xdr:graphicFrame macro="">
      <xdr:nvGraphicFramePr>
        <xdr:cNvPr id="47" name="Chart 46">
          <a:extLst>
            <a:ext uri="{FF2B5EF4-FFF2-40B4-BE49-F238E27FC236}">
              <a16:creationId xmlns:a16="http://schemas.microsoft.com/office/drawing/2014/main" id="{9146D1A0-29FA-4C70-AD86-927BB71F5A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0</xdr:colOff>
      <xdr:row>76</xdr:row>
      <xdr:rowOff>0</xdr:rowOff>
    </xdr:from>
    <xdr:to>
      <xdr:col>19</xdr:col>
      <xdr:colOff>653142</xdr:colOff>
      <xdr:row>89</xdr:row>
      <xdr:rowOff>21771</xdr:rowOff>
    </xdr:to>
    <xdr:graphicFrame macro="">
      <xdr:nvGraphicFramePr>
        <xdr:cNvPr id="51" name="Chart 50">
          <a:extLst>
            <a:ext uri="{FF2B5EF4-FFF2-40B4-BE49-F238E27FC236}">
              <a16:creationId xmlns:a16="http://schemas.microsoft.com/office/drawing/2014/main" id="{052AA73E-959C-4810-BBCD-3842319F9B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22</xdr:col>
      <xdr:colOff>0</xdr:colOff>
      <xdr:row>157</xdr:row>
      <xdr:rowOff>0</xdr:rowOff>
    </xdr:from>
    <xdr:to>
      <xdr:col>30</xdr:col>
      <xdr:colOff>217714</xdr:colOff>
      <xdr:row>174</xdr:row>
      <xdr:rowOff>141515</xdr:rowOff>
    </xdr:to>
    <xdr:graphicFrame macro="">
      <xdr:nvGraphicFramePr>
        <xdr:cNvPr id="52" name="Chart 51">
          <a:extLst>
            <a:ext uri="{FF2B5EF4-FFF2-40B4-BE49-F238E27FC236}">
              <a16:creationId xmlns:a16="http://schemas.microsoft.com/office/drawing/2014/main" id="{1711DBB4-2F00-4685-A03C-46ABB05768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</xdr:col>
      <xdr:colOff>762000</xdr:colOff>
      <xdr:row>157</xdr:row>
      <xdr:rowOff>76200</xdr:rowOff>
    </xdr:from>
    <xdr:to>
      <xdr:col>19</xdr:col>
      <xdr:colOff>609600</xdr:colOff>
      <xdr:row>170</xdr:row>
      <xdr:rowOff>97972</xdr:rowOff>
    </xdr:to>
    <xdr:graphicFrame macro="">
      <xdr:nvGraphicFramePr>
        <xdr:cNvPr id="53" name="Chart 52">
          <a:extLst>
            <a:ext uri="{FF2B5EF4-FFF2-40B4-BE49-F238E27FC236}">
              <a16:creationId xmlns:a16="http://schemas.microsoft.com/office/drawing/2014/main" id="{9409CCA9-F128-43F1-845E-27FCF83585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13</xdr:col>
      <xdr:colOff>0</xdr:colOff>
      <xdr:row>179</xdr:row>
      <xdr:rowOff>1</xdr:rowOff>
    </xdr:from>
    <xdr:to>
      <xdr:col>19</xdr:col>
      <xdr:colOff>653142</xdr:colOff>
      <xdr:row>192</xdr:row>
      <xdr:rowOff>21773</xdr:rowOff>
    </xdr:to>
    <xdr:graphicFrame macro="">
      <xdr:nvGraphicFramePr>
        <xdr:cNvPr id="54" name="Chart 53">
          <a:extLst>
            <a:ext uri="{FF2B5EF4-FFF2-40B4-BE49-F238E27FC236}">
              <a16:creationId xmlns:a16="http://schemas.microsoft.com/office/drawing/2014/main" id="{DBBD060A-02D6-48CB-8438-6457E12F48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4DBD3-2E84-4537-8C6A-A78D440BD980}">
  <sheetPr>
    <tabColor rgb="FF0070C0"/>
  </sheetPr>
  <dimension ref="A2:AE202"/>
  <sheetViews>
    <sheetView tabSelected="1" topLeftCell="A60" zoomScale="70" zoomScaleNormal="70" workbookViewId="0">
      <selection activeCell="C181" sqref="C181:K181"/>
    </sheetView>
  </sheetViews>
  <sheetFormatPr defaultRowHeight="13.8" x14ac:dyDescent="0.25"/>
  <cols>
    <col min="1" max="1" width="9.33203125" style="7" customWidth="1"/>
    <col min="2" max="2" width="22.77734375" style="7" customWidth="1"/>
    <col min="3" max="3" width="18.44140625" style="7" customWidth="1"/>
    <col min="4" max="4" width="15" style="7" customWidth="1"/>
    <col min="5" max="5" width="12" style="7" customWidth="1"/>
    <col min="6" max="6" width="12.33203125" style="7" customWidth="1"/>
    <col min="7" max="9" width="11.77734375" style="7" customWidth="1"/>
    <col min="10" max="10" width="11.88671875" style="7" customWidth="1"/>
    <col min="11" max="24" width="11.77734375" style="7" customWidth="1"/>
    <col min="25" max="16384" width="8.88671875" style="7"/>
  </cols>
  <sheetData>
    <row r="2" spans="1:31" ht="19.2" x14ac:dyDescent="0.35">
      <c r="B2" s="6" t="s">
        <v>35</v>
      </c>
      <c r="C2" s="6"/>
    </row>
    <row r="3" spans="1:31" ht="14.4" thickBot="1" x14ac:dyDescent="0.3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AA3" s="8"/>
      <c r="AB3" s="8"/>
      <c r="AC3" s="8"/>
      <c r="AD3" s="8"/>
      <c r="AE3" s="8"/>
    </row>
    <row r="4" spans="1:31" ht="19.2" x14ac:dyDescent="0.35">
      <c r="A4" s="87">
        <v>1</v>
      </c>
      <c r="B4" s="9" t="s">
        <v>36</v>
      </c>
      <c r="C4" s="11"/>
      <c r="D4" s="11"/>
      <c r="E4" s="11"/>
      <c r="F4" s="11"/>
      <c r="G4" s="11"/>
      <c r="H4" s="11"/>
      <c r="I4" s="11"/>
      <c r="J4" s="11"/>
      <c r="K4" s="11"/>
      <c r="L4" s="11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31" ht="19.2" x14ac:dyDescent="0.35">
      <c r="A5" s="88"/>
      <c r="B5" s="9" t="s">
        <v>37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3"/>
      <c r="N5" s="23"/>
      <c r="O5" s="23"/>
      <c r="P5" s="23"/>
    </row>
    <row r="7" spans="1:31" x14ac:dyDescent="0.25">
      <c r="B7" s="12" t="s">
        <v>0</v>
      </c>
      <c r="C7" s="41">
        <f>1936000000*4.87</f>
        <v>9428320000</v>
      </c>
      <c r="D7" s="7" t="s">
        <v>31</v>
      </c>
      <c r="N7" s="12" t="s">
        <v>74</v>
      </c>
      <c r="W7" s="12" t="s">
        <v>75</v>
      </c>
    </row>
    <row r="8" spans="1:31" x14ac:dyDescent="0.25">
      <c r="B8" s="12" t="s">
        <v>1</v>
      </c>
      <c r="C8" s="40">
        <f>C7/D25</f>
        <v>10.903239827757696</v>
      </c>
    </row>
    <row r="10" spans="1:31" x14ac:dyDescent="0.25">
      <c r="B10" s="27"/>
      <c r="C10" s="27">
        <v>2014</v>
      </c>
      <c r="D10" s="27">
        <f t="shared" ref="D10" si="0">+C10+1</f>
        <v>2015</v>
      </c>
      <c r="E10" s="27">
        <f t="shared" ref="E10" si="1">+D10+1</f>
        <v>2016</v>
      </c>
      <c r="F10" s="27">
        <f>+E10+1</f>
        <v>2017</v>
      </c>
      <c r="G10" s="27">
        <f t="shared" ref="G10" si="2">+F10+1</f>
        <v>2018</v>
      </c>
      <c r="H10" s="27">
        <f t="shared" ref="H10" si="3">+G10+1</f>
        <v>2019</v>
      </c>
      <c r="I10" s="27">
        <f t="shared" ref="I10" si="4">+H10+1</f>
        <v>2020</v>
      </c>
      <c r="J10" s="27">
        <f t="shared" ref="J10" si="5">+I10+1</f>
        <v>2021</v>
      </c>
      <c r="K10" s="27">
        <f t="shared" ref="K10" si="6">+J10+1</f>
        <v>2022</v>
      </c>
      <c r="L10" s="27">
        <f t="shared" ref="L10" si="7">+K10+1</f>
        <v>2023</v>
      </c>
    </row>
    <row r="11" spans="1:31" x14ac:dyDescent="0.25">
      <c r="B11" s="27" t="s">
        <v>67</v>
      </c>
      <c r="C11" s="26">
        <v>11</v>
      </c>
      <c r="D11" s="26">
        <v>11</v>
      </c>
      <c r="E11" s="26">
        <v>12</v>
      </c>
      <c r="F11" s="26">
        <v>13</v>
      </c>
      <c r="G11" s="26">
        <v>16</v>
      </c>
      <c r="H11" s="26">
        <v>21</v>
      </c>
    </row>
    <row r="12" spans="1:31" x14ac:dyDescent="0.25">
      <c r="B12" s="27" t="s">
        <v>69</v>
      </c>
      <c r="I12" s="28">
        <v>29</v>
      </c>
      <c r="J12" s="28">
        <v>29</v>
      </c>
      <c r="K12" s="28">
        <v>29</v>
      </c>
      <c r="L12" s="28">
        <v>29</v>
      </c>
    </row>
    <row r="13" spans="1:31" x14ac:dyDescent="0.25">
      <c r="I13" s="29"/>
      <c r="J13" s="29"/>
      <c r="K13" s="29"/>
      <c r="L13" s="29"/>
    </row>
    <row r="14" spans="1:31" x14ac:dyDescent="0.25">
      <c r="B14" s="27" t="s">
        <v>68</v>
      </c>
      <c r="C14" s="27">
        <v>2021</v>
      </c>
      <c r="D14" s="27">
        <f t="shared" ref="D14" si="8">+C14+1</f>
        <v>2022</v>
      </c>
      <c r="E14" s="27">
        <f t="shared" ref="E14" si="9">+D14+1</f>
        <v>2023</v>
      </c>
      <c r="F14" s="27">
        <f t="shared" ref="F14" si="10">+E14+1</f>
        <v>2024</v>
      </c>
      <c r="G14" s="27">
        <f t="shared" ref="G14" si="11">+F14+1</f>
        <v>2025</v>
      </c>
      <c r="H14" s="27">
        <f t="shared" ref="H14" si="12">+G14+1</f>
        <v>2026</v>
      </c>
      <c r="I14" s="27">
        <f t="shared" ref="I14" si="13">+H14+1</f>
        <v>2027</v>
      </c>
      <c r="J14" s="27">
        <f t="shared" ref="J14" si="14">+I14+1</f>
        <v>2028</v>
      </c>
      <c r="K14" s="27">
        <f t="shared" ref="K14" si="15">+J14+1</f>
        <v>2029</v>
      </c>
      <c r="L14" s="29"/>
    </row>
    <row r="15" spans="1:31" x14ac:dyDescent="0.25">
      <c r="B15" s="27" t="s">
        <v>70</v>
      </c>
      <c r="C15" s="42">
        <f>$C$8*(D11/$L$12)</f>
        <v>4.1357116588046434</v>
      </c>
      <c r="D15" s="42">
        <f t="shared" ref="D15:G15" si="16">$C$8*(E11/$L$12)</f>
        <v>4.5116854459687019</v>
      </c>
      <c r="E15" s="42">
        <f t="shared" si="16"/>
        <v>4.8876592331327604</v>
      </c>
      <c r="F15" s="42">
        <f t="shared" si="16"/>
        <v>6.0155805946249359</v>
      </c>
      <c r="G15" s="42">
        <f t="shared" si="16"/>
        <v>7.8954495304452283</v>
      </c>
      <c r="H15" s="42">
        <f>$C$8*(I12/$L$12)</f>
        <v>10.903239827757696</v>
      </c>
      <c r="I15" s="42">
        <f t="shared" ref="I15:K15" si="17">$C$8*(J12/$L$12)</f>
        <v>10.903239827757696</v>
      </c>
      <c r="J15" s="42">
        <f t="shared" si="17"/>
        <v>10.903239827757696</v>
      </c>
      <c r="K15" s="42">
        <f t="shared" si="17"/>
        <v>10.903239827757696</v>
      </c>
      <c r="L15" s="29"/>
    </row>
    <row r="16" spans="1:31" x14ac:dyDescent="0.25">
      <c r="L16" s="29"/>
    </row>
    <row r="17" spans="2:12" x14ac:dyDescent="0.25">
      <c r="L17" s="29"/>
    </row>
    <row r="18" spans="2:12" x14ac:dyDescent="0.25">
      <c r="B18" s="27" t="s">
        <v>75</v>
      </c>
      <c r="C18" s="30" t="s">
        <v>2</v>
      </c>
      <c r="D18" s="30" t="s">
        <v>3</v>
      </c>
      <c r="E18" s="30" t="s">
        <v>4</v>
      </c>
      <c r="F18" s="30" t="s">
        <v>5</v>
      </c>
      <c r="G18" s="30" t="s">
        <v>6</v>
      </c>
      <c r="H18" s="30" t="s">
        <v>7</v>
      </c>
      <c r="I18" s="30" t="s">
        <v>8</v>
      </c>
      <c r="J18" s="31"/>
      <c r="K18" s="31"/>
      <c r="L18" s="29"/>
    </row>
    <row r="19" spans="2:12" x14ac:dyDescent="0.25">
      <c r="B19" s="27" t="s">
        <v>71</v>
      </c>
      <c r="C19" s="43">
        <v>4.644028431362992</v>
      </c>
      <c r="D19" s="43">
        <v>9.1101956367654218</v>
      </c>
      <c r="E19" s="43">
        <v>17.87148071265813</v>
      </c>
      <c r="F19" s="43">
        <v>35.058503197666901</v>
      </c>
      <c r="G19" s="43">
        <v>68.774303943951679</v>
      </c>
      <c r="H19" s="43">
        <v>100</v>
      </c>
      <c r="I19" s="43">
        <v>100</v>
      </c>
      <c r="L19" s="29"/>
    </row>
    <row r="20" spans="2:12" x14ac:dyDescent="0.25">
      <c r="B20" s="27" t="s">
        <v>70</v>
      </c>
      <c r="C20" s="44">
        <f>C19</f>
        <v>4.644028431362992</v>
      </c>
      <c r="D20" s="44">
        <f t="shared" ref="D20:I20" si="18">D19</f>
        <v>9.1101956367654218</v>
      </c>
      <c r="E20" s="44">
        <f t="shared" si="18"/>
        <v>17.87148071265813</v>
      </c>
      <c r="F20" s="44">
        <f t="shared" si="18"/>
        <v>35.058503197666901</v>
      </c>
      <c r="G20" s="44">
        <f t="shared" si="18"/>
        <v>68.774303943951679</v>
      </c>
      <c r="H20" s="44">
        <f t="shared" si="18"/>
        <v>100</v>
      </c>
      <c r="I20" s="44">
        <f t="shared" si="18"/>
        <v>100</v>
      </c>
      <c r="L20" s="29"/>
    </row>
    <row r="21" spans="2:12" x14ac:dyDescent="0.25">
      <c r="L21" s="29"/>
    </row>
    <row r="22" spans="2:12" x14ac:dyDescent="0.25">
      <c r="L22" s="29"/>
    </row>
    <row r="23" spans="2:12" x14ac:dyDescent="0.25">
      <c r="B23" s="32" t="s">
        <v>72</v>
      </c>
      <c r="C23" s="85" t="s">
        <v>76</v>
      </c>
      <c r="D23" s="85" t="s">
        <v>77</v>
      </c>
      <c r="E23" s="30" t="s">
        <v>41</v>
      </c>
      <c r="L23" s="29"/>
    </row>
    <row r="24" spans="2:12" x14ac:dyDescent="0.25">
      <c r="B24" s="32" t="s">
        <v>71</v>
      </c>
      <c r="C24" s="45">
        <v>2035.58064516129</v>
      </c>
      <c r="D24" s="46">
        <v>864726461.94548392</v>
      </c>
      <c r="E24" s="37">
        <f>Indicatori!M6/L12</f>
        <v>2.2753051854482496</v>
      </c>
      <c r="L24" s="29"/>
    </row>
    <row r="25" spans="2:12" x14ac:dyDescent="0.25">
      <c r="B25" s="32" t="s">
        <v>70</v>
      </c>
      <c r="C25" s="33">
        <f>C24</f>
        <v>2035.58064516129</v>
      </c>
      <c r="D25" s="34">
        <f>D24</f>
        <v>864726461.94548392</v>
      </c>
      <c r="E25" s="34">
        <f>E24</f>
        <v>2.2753051854482496</v>
      </c>
      <c r="L25" s="29"/>
    </row>
    <row r="26" spans="2:12" x14ac:dyDescent="0.25">
      <c r="L26" s="29"/>
    </row>
    <row r="27" spans="2:12" ht="14.4" thickBot="1" x14ac:dyDescent="0.3">
      <c r="L27" s="29"/>
    </row>
    <row r="28" spans="2:12" x14ac:dyDescent="0.25">
      <c r="B28" s="93" t="s">
        <v>24</v>
      </c>
      <c r="C28" s="94"/>
      <c r="E28" s="7" t="s">
        <v>51</v>
      </c>
      <c r="F28" s="7" t="s">
        <v>38</v>
      </c>
      <c r="L28" s="29"/>
    </row>
    <row r="29" spans="2:12" ht="14.4" thickBot="1" x14ac:dyDescent="0.3">
      <c r="B29" s="49" t="s">
        <v>41</v>
      </c>
      <c r="C29" s="50" t="s">
        <v>51</v>
      </c>
      <c r="E29" s="7" t="s">
        <v>39</v>
      </c>
      <c r="F29" s="7" t="s">
        <v>40</v>
      </c>
      <c r="L29" s="29"/>
    </row>
    <row r="30" spans="2:12" x14ac:dyDescent="0.25">
      <c r="L30" s="29"/>
    </row>
    <row r="31" spans="2:12" x14ac:dyDescent="0.25">
      <c r="L31" s="29"/>
    </row>
    <row r="32" spans="2:12" x14ac:dyDescent="0.25">
      <c r="L32" s="29"/>
    </row>
    <row r="33" spans="2:12" s="23" customFormat="1" x14ac:dyDescent="0.25">
      <c r="B33" s="27" t="s">
        <v>73</v>
      </c>
      <c r="C33" s="27">
        <v>2021</v>
      </c>
      <c r="D33" s="27">
        <f t="shared" ref="D33" si="19">+C33+1</f>
        <v>2022</v>
      </c>
      <c r="E33" s="27">
        <f t="shared" ref="E33" si="20">+D33+1</f>
        <v>2023</v>
      </c>
      <c r="F33" s="27">
        <f t="shared" ref="F33" si="21">+E33+1</f>
        <v>2024</v>
      </c>
      <c r="G33" s="27">
        <f t="shared" ref="G33" si="22">+F33+1</f>
        <v>2025</v>
      </c>
      <c r="H33" s="27">
        <f t="shared" ref="H33" si="23">+G33+1</f>
        <v>2026</v>
      </c>
      <c r="I33" s="27">
        <f t="shared" ref="I33" si="24">+H33+1</f>
        <v>2027</v>
      </c>
      <c r="J33" s="27">
        <f t="shared" ref="J33" si="25">+I33+1</f>
        <v>2028</v>
      </c>
      <c r="K33" s="27">
        <f t="shared" ref="K33" si="26">+J33+1</f>
        <v>2029</v>
      </c>
      <c r="L33" s="29"/>
    </row>
    <row r="34" spans="2:12" x14ac:dyDescent="0.25">
      <c r="B34" s="27" t="s">
        <v>70</v>
      </c>
      <c r="C34" s="42">
        <f>$E$25*C15</f>
        <v>9.4100061827969874</v>
      </c>
      <c r="D34" s="42">
        <f t="shared" ref="D34:K34" si="27">$E$25*D15</f>
        <v>10.265461290323985</v>
      </c>
      <c r="E34" s="42">
        <f t="shared" si="27"/>
        <v>11.120916397850985</v>
      </c>
      <c r="F34" s="42">
        <f t="shared" si="27"/>
        <v>13.687281720431981</v>
      </c>
      <c r="G34" s="42">
        <f t="shared" si="27"/>
        <v>17.964557258066975</v>
      </c>
      <c r="H34" s="42">
        <f t="shared" si="27"/>
        <v>24.808198118282967</v>
      </c>
      <c r="I34" s="42">
        <f t="shared" si="27"/>
        <v>24.808198118282967</v>
      </c>
      <c r="J34" s="42">
        <f t="shared" si="27"/>
        <v>24.808198118282967</v>
      </c>
      <c r="K34" s="42">
        <f t="shared" si="27"/>
        <v>24.808198118282967</v>
      </c>
      <c r="L34" s="29"/>
    </row>
    <row r="35" spans="2:12" x14ac:dyDescent="0.25">
      <c r="E35" s="11"/>
      <c r="F35" s="11"/>
      <c r="G35" s="11"/>
      <c r="H35" s="11"/>
      <c r="I35" s="11"/>
      <c r="J35" s="11"/>
      <c r="K35" s="11"/>
      <c r="L35" s="29"/>
    </row>
    <row r="36" spans="2:12" x14ac:dyDescent="0.25">
      <c r="B36" s="80" t="s">
        <v>51</v>
      </c>
      <c r="C36" s="80"/>
      <c r="E36" s="11"/>
      <c r="F36" s="11"/>
      <c r="G36" s="11"/>
      <c r="H36" s="11"/>
      <c r="I36" s="11"/>
      <c r="J36" s="11"/>
      <c r="K36" s="11"/>
      <c r="L36" s="29"/>
    </row>
    <row r="37" spans="2:12" x14ac:dyDescent="0.25">
      <c r="B37" s="27" t="s">
        <v>22</v>
      </c>
      <c r="C37" s="38">
        <f>F34</f>
        <v>13.687281720431981</v>
      </c>
      <c r="D37" s="23"/>
      <c r="E37" s="24"/>
      <c r="F37" s="24"/>
      <c r="G37" s="24"/>
      <c r="H37" s="24"/>
      <c r="I37" s="24"/>
      <c r="J37" s="24"/>
      <c r="K37" s="24"/>
      <c r="L37" s="29"/>
    </row>
    <row r="38" spans="2:12" x14ac:dyDescent="0.25">
      <c r="B38" s="27" t="s">
        <v>23</v>
      </c>
      <c r="C38" s="38">
        <f>K34</f>
        <v>24.808198118282967</v>
      </c>
      <c r="E38" s="11"/>
      <c r="F38" s="11"/>
      <c r="G38" s="11"/>
      <c r="H38" s="11"/>
      <c r="I38" s="11"/>
      <c r="J38" s="11"/>
      <c r="K38" s="11"/>
      <c r="L38" s="11"/>
    </row>
    <row r="39" spans="2:12" x14ac:dyDescent="0.25">
      <c r="E39" s="11"/>
      <c r="F39" s="11"/>
      <c r="G39" s="11"/>
      <c r="H39" s="11"/>
      <c r="I39" s="11"/>
      <c r="J39" s="11"/>
      <c r="K39" s="11"/>
      <c r="L39" s="11"/>
    </row>
    <row r="44" spans="2:12" x14ac:dyDescent="0.2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2:12" x14ac:dyDescent="0.2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2:12" x14ac:dyDescent="0.2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2:12" x14ac:dyDescent="0.2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2:12" x14ac:dyDescent="0.2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23" s="8" customFormat="1" ht="14.4" thickBot="1" x14ac:dyDescent="0.3"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</row>
    <row r="50" spans="1:23" ht="19.2" customHeight="1" x14ac:dyDescent="0.35">
      <c r="A50" s="87">
        <v>2</v>
      </c>
      <c r="B50" s="9" t="s">
        <v>42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23" ht="19.2" customHeight="1" x14ac:dyDescent="0.35">
      <c r="A51" s="88"/>
      <c r="B51" s="9" t="s">
        <v>43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23" x14ac:dyDescent="0.2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23" x14ac:dyDescent="0.25">
      <c r="B53" s="12" t="s">
        <v>0</v>
      </c>
      <c r="C53" s="41">
        <f>350000000*4.87</f>
        <v>1704500000</v>
      </c>
      <c r="D53" s="11"/>
      <c r="E53" s="11"/>
      <c r="F53" s="11"/>
      <c r="G53" s="11"/>
      <c r="H53" s="11"/>
      <c r="I53" s="11"/>
      <c r="J53" s="11"/>
      <c r="K53" s="11"/>
      <c r="L53" s="11"/>
      <c r="N53" s="12" t="s">
        <v>74</v>
      </c>
      <c r="W53" s="12" t="s">
        <v>75</v>
      </c>
    </row>
    <row r="54" spans="1:23" x14ac:dyDescent="0.25">
      <c r="B54" s="12" t="s">
        <v>1</v>
      </c>
      <c r="C54" s="40">
        <f>C53/D71</f>
        <v>23.239644894230263</v>
      </c>
      <c r="D54" s="11"/>
      <c r="E54" s="11"/>
      <c r="F54" s="11"/>
      <c r="G54" s="11"/>
      <c r="H54" s="11"/>
      <c r="I54" s="11"/>
      <c r="J54" s="11"/>
      <c r="K54" s="11"/>
      <c r="L54" s="11"/>
    </row>
    <row r="55" spans="1:23" x14ac:dyDescent="0.2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7" spans="1:23" x14ac:dyDescent="0.25">
      <c r="B57" s="27"/>
      <c r="C57" s="27">
        <v>2014</v>
      </c>
      <c r="D57" s="27">
        <f t="shared" ref="D57" si="28">+C57+1</f>
        <v>2015</v>
      </c>
      <c r="E57" s="27">
        <f t="shared" ref="E57" si="29">+D57+1</f>
        <v>2016</v>
      </c>
      <c r="F57" s="27">
        <f>+E57+1</f>
        <v>2017</v>
      </c>
      <c r="G57" s="27">
        <f t="shared" ref="G57" si="30">+F57+1</f>
        <v>2018</v>
      </c>
      <c r="H57" s="27">
        <f t="shared" ref="H57" si="31">+G57+1</f>
        <v>2019</v>
      </c>
      <c r="I57" s="27">
        <f t="shared" ref="I57" si="32">+H57+1</f>
        <v>2020</v>
      </c>
      <c r="J57" s="27">
        <f t="shared" ref="J57" si="33">+I57+1</f>
        <v>2021</v>
      </c>
      <c r="K57" s="27">
        <f t="shared" ref="K57" si="34">+J57+1</f>
        <v>2022</v>
      </c>
      <c r="L57" s="27">
        <f t="shared" ref="L57" si="35">+K57+1</f>
        <v>2023</v>
      </c>
    </row>
    <row r="58" spans="1:23" x14ac:dyDescent="0.25">
      <c r="B58" s="27" t="s">
        <v>67</v>
      </c>
      <c r="C58" s="26">
        <v>0</v>
      </c>
      <c r="D58" s="26">
        <v>4</v>
      </c>
      <c r="E58" s="26">
        <v>5</v>
      </c>
      <c r="F58" s="26">
        <v>5</v>
      </c>
      <c r="G58" s="26">
        <v>5</v>
      </c>
      <c r="H58" s="26">
        <v>5</v>
      </c>
    </row>
    <row r="59" spans="1:23" x14ac:dyDescent="0.25">
      <c r="B59" s="27" t="s">
        <v>69</v>
      </c>
      <c r="I59" s="28">
        <v>29</v>
      </c>
      <c r="J59" s="28">
        <v>29</v>
      </c>
      <c r="K59" s="28">
        <v>29</v>
      </c>
      <c r="L59" s="28">
        <v>29</v>
      </c>
    </row>
    <row r="60" spans="1:23" x14ac:dyDescent="0.25">
      <c r="I60" s="29"/>
      <c r="J60" s="29"/>
      <c r="K60" s="29"/>
      <c r="L60" s="29"/>
    </row>
    <row r="61" spans="1:23" x14ac:dyDescent="0.25">
      <c r="B61" s="27" t="s">
        <v>68</v>
      </c>
      <c r="C61" s="27">
        <v>2021</v>
      </c>
      <c r="D61" s="27">
        <f t="shared" ref="D61" si="36">+C61+1</f>
        <v>2022</v>
      </c>
      <c r="E61" s="27">
        <f t="shared" ref="E61" si="37">+D61+1</f>
        <v>2023</v>
      </c>
      <c r="F61" s="27">
        <f t="shared" ref="F61" si="38">+E61+1</f>
        <v>2024</v>
      </c>
      <c r="G61" s="27">
        <f t="shared" ref="G61" si="39">+F61+1</f>
        <v>2025</v>
      </c>
      <c r="H61" s="27">
        <f t="shared" ref="H61" si="40">+G61+1</f>
        <v>2026</v>
      </c>
      <c r="I61" s="27">
        <f t="shared" ref="I61" si="41">+H61+1</f>
        <v>2027</v>
      </c>
      <c r="J61" s="27">
        <f t="shared" ref="J61" si="42">+I61+1</f>
        <v>2028</v>
      </c>
      <c r="K61" s="27">
        <f t="shared" ref="K61" si="43">+J61+1</f>
        <v>2029</v>
      </c>
      <c r="L61" s="29"/>
    </row>
    <row r="62" spans="1:23" x14ac:dyDescent="0.25">
      <c r="B62" s="27" t="s">
        <v>70</v>
      </c>
      <c r="C62" s="42">
        <f>$C$54*(D58/$L$59)</f>
        <v>3.2054682612731398</v>
      </c>
      <c r="D62" s="42">
        <f t="shared" ref="D62:G62" si="44">$C$54*(E58/$L$59)</f>
        <v>4.0068353265914247</v>
      </c>
      <c r="E62" s="42">
        <f t="shared" si="44"/>
        <v>4.0068353265914247</v>
      </c>
      <c r="F62" s="42">
        <f t="shared" si="44"/>
        <v>4.0068353265914247</v>
      </c>
      <c r="G62" s="42">
        <f t="shared" si="44"/>
        <v>4.0068353265914247</v>
      </c>
      <c r="H62" s="42">
        <f>$C$54*(I59/$L$59)</f>
        <v>23.239644894230263</v>
      </c>
      <c r="I62" s="42">
        <f t="shared" ref="I62:K62" si="45">$C$54*(J59/$L$59)</f>
        <v>23.239644894230263</v>
      </c>
      <c r="J62" s="42">
        <f t="shared" si="45"/>
        <v>23.239644894230263</v>
      </c>
      <c r="K62" s="42">
        <f t="shared" si="45"/>
        <v>23.239644894230263</v>
      </c>
      <c r="L62" s="29"/>
    </row>
    <row r="63" spans="1:23" x14ac:dyDescent="0.25">
      <c r="L63" s="29"/>
    </row>
    <row r="64" spans="1:23" x14ac:dyDescent="0.25">
      <c r="L64" s="29"/>
    </row>
    <row r="65" spans="2:31" x14ac:dyDescent="0.25">
      <c r="B65" s="27" t="s">
        <v>75</v>
      </c>
      <c r="C65" s="30" t="s">
        <v>2</v>
      </c>
      <c r="D65" s="30" t="s">
        <v>3</v>
      </c>
      <c r="E65" s="30" t="s">
        <v>4</v>
      </c>
      <c r="F65" s="30" t="s">
        <v>5</v>
      </c>
      <c r="G65" s="30" t="s">
        <v>6</v>
      </c>
      <c r="H65" s="30" t="s">
        <v>7</v>
      </c>
      <c r="I65" s="30" t="s">
        <v>8</v>
      </c>
      <c r="J65" s="31"/>
      <c r="K65" s="31"/>
      <c r="L65" s="29"/>
    </row>
    <row r="66" spans="2:31" x14ac:dyDescent="0.25">
      <c r="B66" s="27" t="s">
        <v>71</v>
      </c>
      <c r="C66" s="43">
        <v>5.8135196895530541</v>
      </c>
      <c r="D66" s="43">
        <v>14.820867975317361</v>
      </c>
      <c r="E66" s="43">
        <v>36.395756420353862</v>
      </c>
      <c r="F66" s="43">
        <v>89.377429690069448</v>
      </c>
      <c r="G66" s="43">
        <v>100</v>
      </c>
      <c r="H66" s="43">
        <v>100</v>
      </c>
      <c r="I66" s="43">
        <v>100</v>
      </c>
      <c r="J66" s="31"/>
      <c r="K66" s="31"/>
      <c r="L66" s="29"/>
    </row>
    <row r="67" spans="2:31" x14ac:dyDescent="0.25">
      <c r="B67" s="27" t="s">
        <v>70</v>
      </c>
      <c r="C67" s="44">
        <f>C66</f>
        <v>5.8135196895530541</v>
      </c>
      <c r="D67" s="44">
        <f t="shared" ref="D67:I67" si="46">D66</f>
        <v>14.820867975317361</v>
      </c>
      <c r="E67" s="44">
        <f t="shared" si="46"/>
        <v>36.395756420353862</v>
      </c>
      <c r="F67" s="44">
        <f t="shared" si="46"/>
        <v>89.377429690069448</v>
      </c>
      <c r="G67" s="44">
        <f t="shared" si="46"/>
        <v>100</v>
      </c>
      <c r="H67" s="44">
        <f t="shared" si="46"/>
        <v>100</v>
      </c>
      <c r="I67" s="44">
        <f t="shared" si="46"/>
        <v>100</v>
      </c>
      <c r="J67" s="31"/>
      <c r="K67" s="31"/>
      <c r="L67" s="29"/>
    </row>
    <row r="68" spans="2:31" x14ac:dyDescent="0.25">
      <c r="J68" s="31"/>
      <c r="K68" s="31"/>
      <c r="L68" s="29"/>
    </row>
    <row r="69" spans="2:31" x14ac:dyDescent="0.25">
      <c r="J69" s="31"/>
      <c r="K69" s="31"/>
      <c r="L69" s="29"/>
    </row>
    <row r="70" spans="2:31" x14ac:dyDescent="0.25">
      <c r="B70" s="32" t="s">
        <v>72</v>
      </c>
      <c r="C70" s="30" t="s">
        <v>76</v>
      </c>
      <c r="D70" s="30" t="s">
        <v>77</v>
      </c>
      <c r="E70" s="30" t="s">
        <v>41</v>
      </c>
      <c r="L70" s="29"/>
    </row>
    <row r="71" spans="2:31" x14ac:dyDescent="0.25">
      <c r="B71" s="32" t="s">
        <v>71</v>
      </c>
      <c r="C71" s="45">
        <v>1502.5</v>
      </c>
      <c r="D71" s="46">
        <v>73344494.193333328</v>
      </c>
      <c r="E71" s="37">
        <f>Indicatori!M7/L59</f>
        <v>7.5152114385592563</v>
      </c>
      <c r="L71" s="29"/>
    </row>
    <row r="72" spans="2:31" x14ac:dyDescent="0.25">
      <c r="B72" s="32" t="s">
        <v>70</v>
      </c>
      <c r="C72" s="33">
        <f>C71</f>
        <v>1502.5</v>
      </c>
      <c r="D72" s="34">
        <f>D71</f>
        <v>73344494.193333328</v>
      </c>
      <c r="E72" s="34">
        <f>E71</f>
        <v>7.5152114385592563</v>
      </c>
      <c r="L72" s="29"/>
    </row>
    <row r="73" spans="2:31" x14ac:dyDescent="0.25">
      <c r="L73" s="29"/>
    </row>
    <row r="74" spans="2:31" ht="14.4" thickBot="1" x14ac:dyDescent="0.3">
      <c r="L74" s="29"/>
    </row>
    <row r="75" spans="2:31" x14ac:dyDescent="0.25">
      <c r="B75" s="93" t="s">
        <v>24</v>
      </c>
      <c r="C75" s="94"/>
      <c r="E75" s="7" t="s">
        <v>78</v>
      </c>
      <c r="F75" s="7" t="s">
        <v>38</v>
      </c>
      <c r="L75" s="29"/>
      <c r="N75" s="12" t="s">
        <v>79</v>
      </c>
    </row>
    <row r="76" spans="2:31" ht="14.4" thickBot="1" x14ac:dyDescent="0.3">
      <c r="B76" s="49" t="s">
        <v>41</v>
      </c>
      <c r="C76" s="50" t="s">
        <v>51</v>
      </c>
      <c r="E76" s="7" t="s">
        <v>39</v>
      </c>
      <c r="F76" s="7" t="s">
        <v>40</v>
      </c>
      <c r="L76" s="29"/>
    </row>
    <row r="77" spans="2:31" x14ac:dyDescent="0.25">
      <c r="L77" s="29"/>
    </row>
    <row r="78" spans="2:31" x14ac:dyDescent="0.25">
      <c r="L78" s="29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</row>
    <row r="79" spans="2:31" x14ac:dyDescent="0.25">
      <c r="B79" s="27" t="s">
        <v>73</v>
      </c>
      <c r="C79" s="27">
        <v>2021</v>
      </c>
      <c r="D79" s="27">
        <f t="shared" ref="D79" si="47">+C79+1</f>
        <v>2022</v>
      </c>
      <c r="E79" s="27">
        <f t="shared" ref="E79" si="48">+D79+1</f>
        <v>2023</v>
      </c>
      <c r="F79" s="27">
        <f t="shared" ref="F79" si="49">+E79+1</f>
        <v>2024</v>
      </c>
      <c r="G79" s="27">
        <f t="shared" ref="G79" si="50">+F79+1</f>
        <v>2025</v>
      </c>
      <c r="H79" s="27">
        <f t="shared" ref="H79" si="51">+G79+1</f>
        <v>2026</v>
      </c>
      <c r="I79" s="27">
        <f t="shared" ref="I79" si="52">+H79+1</f>
        <v>2027</v>
      </c>
      <c r="J79" s="27">
        <f t="shared" ref="J79" si="53">+I79+1</f>
        <v>2028</v>
      </c>
      <c r="K79" s="27">
        <f t="shared" ref="K79" si="54">+J79+1</f>
        <v>2029</v>
      </c>
      <c r="L79" s="29"/>
    </row>
    <row r="80" spans="2:31" x14ac:dyDescent="0.25">
      <c r="B80" s="27" t="s">
        <v>70</v>
      </c>
      <c r="C80" s="86">
        <v>0</v>
      </c>
      <c r="D80" s="86">
        <v>0</v>
      </c>
      <c r="E80" s="86">
        <v>0</v>
      </c>
      <c r="F80" s="86">
        <v>0</v>
      </c>
      <c r="G80" s="86">
        <f t="shared" ref="G80:K80" si="55">$E$72*G62</f>
        <v>30.112214678823189</v>
      </c>
      <c r="H80" s="86">
        <f t="shared" si="55"/>
        <v>174.65084513717449</v>
      </c>
      <c r="I80" s="86">
        <f t="shared" si="55"/>
        <v>174.65084513717449</v>
      </c>
      <c r="J80" s="86">
        <f t="shared" si="55"/>
        <v>174.65084513717449</v>
      </c>
      <c r="K80" s="86">
        <f t="shared" si="55"/>
        <v>174.65084513717449</v>
      </c>
      <c r="L80" s="29"/>
    </row>
    <row r="81" spans="1:31" x14ac:dyDescent="0.25">
      <c r="E81" s="11"/>
      <c r="F81" s="11"/>
      <c r="G81" s="11"/>
      <c r="H81" s="11"/>
      <c r="I81" s="11"/>
      <c r="J81" s="11"/>
      <c r="K81" s="11"/>
      <c r="L81" s="29"/>
    </row>
    <row r="82" spans="1:31" x14ac:dyDescent="0.25">
      <c r="B82" s="80" t="s">
        <v>51</v>
      </c>
      <c r="C82" s="80"/>
      <c r="E82" s="11"/>
      <c r="F82" s="11"/>
      <c r="G82" s="11"/>
      <c r="H82" s="11"/>
      <c r="I82" s="11"/>
      <c r="J82" s="11"/>
      <c r="K82" s="11"/>
      <c r="L82" s="29"/>
    </row>
    <row r="83" spans="1:31" x14ac:dyDescent="0.25">
      <c r="B83" s="27" t="s">
        <v>22</v>
      </c>
      <c r="C83" s="38">
        <f>F80</f>
        <v>0</v>
      </c>
      <c r="D83" s="23"/>
      <c r="E83" s="24"/>
      <c r="F83" s="24"/>
      <c r="G83" s="24"/>
      <c r="H83" s="24"/>
      <c r="I83" s="24"/>
      <c r="J83" s="24"/>
      <c r="K83" s="24"/>
      <c r="L83" s="29"/>
    </row>
    <row r="84" spans="1:31" x14ac:dyDescent="0.25">
      <c r="B84" s="27" t="s">
        <v>23</v>
      </c>
      <c r="C84" s="38">
        <f>K80</f>
        <v>174.65084513717449</v>
      </c>
      <c r="E84" s="11"/>
      <c r="F84" s="11"/>
      <c r="G84" s="11"/>
      <c r="H84" s="11"/>
      <c r="I84" s="11"/>
      <c r="J84" s="11"/>
      <c r="K84" s="11"/>
      <c r="L84" s="29"/>
    </row>
    <row r="85" spans="1:31" x14ac:dyDescent="0.25">
      <c r="E85" s="11"/>
      <c r="F85" s="11"/>
      <c r="G85" s="11"/>
      <c r="H85" s="11"/>
      <c r="I85" s="11"/>
      <c r="J85" s="11"/>
      <c r="K85" s="11"/>
      <c r="L85" s="11"/>
    </row>
    <row r="86" spans="1:31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</row>
    <row r="87" spans="1:31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</row>
    <row r="88" spans="1:31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</row>
    <row r="89" spans="1:31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</row>
    <row r="90" spans="1:31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</row>
    <row r="91" spans="1:31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</row>
    <row r="92" spans="1:31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</row>
    <row r="93" spans="1:31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</row>
    <row r="94" spans="1:31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</row>
    <row r="95" spans="1:31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</row>
    <row r="96" spans="1:31" s="23" customFormat="1" ht="14.4" thickBot="1" x14ac:dyDescent="0.3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</row>
    <row r="97" spans="1:23" ht="19.2" customHeight="1" x14ac:dyDescent="0.35">
      <c r="A97" s="87">
        <v>3</v>
      </c>
      <c r="B97" s="9" t="s">
        <v>44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</row>
    <row r="98" spans="1:23" s="23" customFormat="1" ht="19.2" customHeight="1" x14ac:dyDescent="0.35">
      <c r="A98" s="88"/>
      <c r="B98" s="9" t="s">
        <v>45</v>
      </c>
      <c r="C98" s="24"/>
      <c r="D98" s="24"/>
      <c r="E98" s="24"/>
      <c r="F98" s="24"/>
      <c r="G98" s="24"/>
      <c r="H98" s="24"/>
      <c r="I98" s="24"/>
      <c r="J98" s="24"/>
      <c r="K98" s="24"/>
      <c r="L98" s="24"/>
    </row>
    <row r="99" spans="1:23" x14ac:dyDescent="0.25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</row>
    <row r="100" spans="1:23" x14ac:dyDescent="0.25">
      <c r="B100" s="12" t="s">
        <v>0</v>
      </c>
      <c r="C100" s="41">
        <f>1096000000*4.87</f>
        <v>5337520000</v>
      </c>
      <c r="D100" s="7" t="s">
        <v>31</v>
      </c>
    </row>
    <row r="101" spans="1:23" x14ac:dyDescent="0.25">
      <c r="B101" s="12" t="s">
        <v>1</v>
      </c>
      <c r="C101" s="40">
        <f>C100/D118</f>
        <v>6.1724952743917534</v>
      </c>
    </row>
    <row r="102" spans="1:23" x14ac:dyDescent="0.25">
      <c r="N102" s="12" t="s">
        <v>74</v>
      </c>
      <c r="W102" s="12" t="s">
        <v>75</v>
      </c>
    </row>
    <row r="103" spans="1:23" x14ac:dyDescent="0.25">
      <c r="B103" s="27"/>
      <c r="C103" s="27">
        <v>2014</v>
      </c>
      <c r="D103" s="27">
        <f t="shared" ref="D103" si="56">+C103+1</f>
        <v>2015</v>
      </c>
      <c r="E103" s="27">
        <f t="shared" ref="E103" si="57">+D103+1</f>
        <v>2016</v>
      </c>
      <c r="F103" s="27">
        <f>+E103+1</f>
        <v>2017</v>
      </c>
      <c r="G103" s="27">
        <f t="shared" ref="G103" si="58">+F103+1</f>
        <v>2018</v>
      </c>
      <c r="H103" s="27">
        <f t="shared" ref="H103" si="59">+G103+1</f>
        <v>2019</v>
      </c>
      <c r="I103" s="27">
        <f t="shared" ref="I103" si="60">+H103+1</f>
        <v>2020</v>
      </c>
      <c r="J103" s="27">
        <f t="shared" ref="J103" si="61">+I103+1</f>
        <v>2021</v>
      </c>
      <c r="K103" s="27">
        <f t="shared" ref="K103" si="62">+J103+1</f>
        <v>2022</v>
      </c>
      <c r="L103" s="27">
        <f t="shared" ref="L103" si="63">+K103+1</f>
        <v>2023</v>
      </c>
    </row>
    <row r="104" spans="1:23" x14ac:dyDescent="0.25">
      <c r="B104" s="27" t="s">
        <v>67</v>
      </c>
      <c r="C104" s="26">
        <v>11</v>
      </c>
      <c r="D104" s="26">
        <v>11</v>
      </c>
      <c r="E104" s="26">
        <v>12</v>
      </c>
      <c r="F104" s="26">
        <v>13</v>
      </c>
      <c r="G104" s="26">
        <v>16</v>
      </c>
      <c r="H104" s="26">
        <v>21</v>
      </c>
    </row>
    <row r="105" spans="1:23" x14ac:dyDescent="0.25">
      <c r="B105" s="27" t="s">
        <v>69</v>
      </c>
      <c r="I105" s="28">
        <v>29</v>
      </c>
      <c r="J105" s="28">
        <v>29</v>
      </c>
      <c r="K105" s="28">
        <v>29</v>
      </c>
      <c r="L105" s="28">
        <v>29</v>
      </c>
    </row>
    <row r="106" spans="1:23" x14ac:dyDescent="0.25">
      <c r="I106" s="29"/>
      <c r="J106" s="29"/>
      <c r="K106" s="29"/>
      <c r="L106" s="29"/>
    </row>
    <row r="107" spans="1:23" x14ac:dyDescent="0.25">
      <c r="B107" s="27" t="s">
        <v>68</v>
      </c>
      <c r="C107" s="27">
        <v>2021</v>
      </c>
      <c r="D107" s="27">
        <f t="shared" ref="D107" si="64">+C107+1</f>
        <v>2022</v>
      </c>
      <c r="E107" s="27">
        <f t="shared" ref="E107" si="65">+D107+1</f>
        <v>2023</v>
      </c>
      <c r="F107" s="27">
        <f t="shared" ref="F107" si="66">+E107+1</f>
        <v>2024</v>
      </c>
      <c r="G107" s="27">
        <f t="shared" ref="G107" si="67">+F107+1</f>
        <v>2025</v>
      </c>
      <c r="H107" s="27">
        <f t="shared" ref="H107" si="68">+G107+1</f>
        <v>2026</v>
      </c>
      <c r="I107" s="27">
        <f t="shared" ref="I107" si="69">+H107+1</f>
        <v>2027</v>
      </c>
      <c r="J107" s="27">
        <f t="shared" ref="J107" si="70">+I107+1</f>
        <v>2028</v>
      </c>
      <c r="K107" s="27">
        <f t="shared" ref="K107" si="71">+J107+1</f>
        <v>2029</v>
      </c>
      <c r="L107" s="29"/>
    </row>
    <row r="108" spans="1:23" x14ac:dyDescent="0.25">
      <c r="B108" s="27" t="s">
        <v>70</v>
      </c>
      <c r="C108" s="42">
        <f>$C$101*(D104/$L$105)</f>
        <v>2.3412913109761821</v>
      </c>
      <c r="D108" s="42">
        <f t="shared" ref="D108:G108" si="72">$C$101*(E104/$L$105)</f>
        <v>2.5541359756103805</v>
      </c>
      <c r="E108" s="42">
        <f t="shared" si="72"/>
        <v>2.7669806402445793</v>
      </c>
      <c r="F108" s="42">
        <f t="shared" si="72"/>
        <v>3.405514634147174</v>
      </c>
      <c r="G108" s="42">
        <f t="shared" si="72"/>
        <v>4.4697379573181664</v>
      </c>
      <c r="H108" s="42">
        <f>$C$101*(I105/$L$105)</f>
        <v>6.1724952743917534</v>
      </c>
      <c r="I108" s="42">
        <f t="shared" ref="I108:J108" si="73">$C$101*(J105/$L$105)</f>
        <v>6.1724952743917534</v>
      </c>
      <c r="J108" s="42">
        <f t="shared" si="73"/>
        <v>6.1724952743917534</v>
      </c>
      <c r="K108" s="42">
        <f>$C$101*(L105/$L$105)</f>
        <v>6.1724952743917534</v>
      </c>
      <c r="L108" s="29"/>
    </row>
    <row r="109" spans="1:23" x14ac:dyDescent="0.25">
      <c r="L109" s="29"/>
    </row>
    <row r="110" spans="1:23" x14ac:dyDescent="0.25">
      <c r="L110" s="29"/>
    </row>
    <row r="111" spans="1:23" x14ac:dyDescent="0.25">
      <c r="B111" s="27" t="s">
        <v>75</v>
      </c>
      <c r="C111" s="30" t="s">
        <v>2</v>
      </c>
      <c r="D111" s="30" t="s">
        <v>3</v>
      </c>
      <c r="E111" s="30" t="s">
        <v>4</v>
      </c>
      <c r="F111" s="30" t="s">
        <v>5</v>
      </c>
      <c r="G111" s="30" t="s">
        <v>6</v>
      </c>
      <c r="H111" s="30" t="s">
        <v>7</v>
      </c>
      <c r="I111" s="30" t="s">
        <v>8</v>
      </c>
      <c r="J111" s="31"/>
      <c r="K111" s="31"/>
      <c r="L111" s="29"/>
    </row>
    <row r="112" spans="1:23" x14ac:dyDescent="0.25">
      <c r="B112" s="27" t="s">
        <v>71</v>
      </c>
      <c r="C112" s="43">
        <v>4.644028431362992</v>
      </c>
      <c r="D112" s="43">
        <v>9.1101956367654218</v>
      </c>
      <c r="E112" s="43">
        <v>17.87148071265813</v>
      </c>
      <c r="F112" s="43">
        <v>35.058503197666901</v>
      </c>
      <c r="G112" s="43">
        <v>68.774303943951679</v>
      </c>
      <c r="H112" s="43">
        <v>100</v>
      </c>
      <c r="I112" s="43">
        <v>100</v>
      </c>
      <c r="L112" s="29"/>
    </row>
    <row r="113" spans="2:14" x14ac:dyDescent="0.25">
      <c r="B113" s="27" t="s">
        <v>70</v>
      </c>
      <c r="C113" s="44">
        <f>C112</f>
        <v>4.644028431362992</v>
      </c>
      <c r="D113" s="44">
        <f t="shared" ref="D113:I113" si="74">D112</f>
        <v>9.1101956367654218</v>
      </c>
      <c r="E113" s="44">
        <f t="shared" si="74"/>
        <v>17.87148071265813</v>
      </c>
      <c r="F113" s="44">
        <f t="shared" si="74"/>
        <v>35.058503197666901</v>
      </c>
      <c r="G113" s="44">
        <f t="shared" si="74"/>
        <v>68.774303943951679</v>
      </c>
      <c r="H113" s="44">
        <f t="shared" si="74"/>
        <v>100</v>
      </c>
      <c r="I113" s="44">
        <f t="shared" si="74"/>
        <v>100</v>
      </c>
      <c r="L113" s="29"/>
    </row>
    <row r="114" spans="2:14" x14ac:dyDescent="0.25">
      <c r="L114" s="29"/>
    </row>
    <row r="115" spans="2:14" x14ac:dyDescent="0.25">
      <c r="L115" s="29"/>
    </row>
    <row r="116" spans="2:14" x14ac:dyDescent="0.25">
      <c r="B116" s="32" t="s">
        <v>72</v>
      </c>
      <c r="C116" s="30" t="s">
        <v>76</v>
      </c>
      <c r="D116" s="30" t="s">
        <v>77</v>
      </c>
      <c r="E116" s="30" t="s">
        <v>49</v>
      </c>
      <c r="L116" s="29"/>
    </row>
    <row r="117" spans="2:14" x14ac:dyDescent="0.25">
      <c r="B117" s="32" t="s">
        <v>71</v>
      </c>
      <c r="C117" s="45">
        <v>2035.58064516129</v>
      </c>
      <c r="D117" s="46">
        <v>864726461.94548392</v>
      </c>
      <c r="E117" s="37">
        <f>Indicatori!M5/L105</f>
        <v>6.0451132103236676</v>
      </c>
      <c r="L117" s="29"/>
    </row>
    <row r="118" spans="2:14" x14ac:dyDescent="0.25">
      <c r="B118" s="32" t="s">
        <v>70</v>
      </c>
      <c r="C118" s="33">
        <f>C117</f>
        <v>2035.58064516129</v>
      </c>
      <c r="D118" s="34">
        <f>D117</f>
        <v>864726461.94548392</v>
      </c>
      <c r="E118" s="34">
        <f>E117</f>
        <v>6.0451132103236676</v>
      </c>
      <c r="L118" s="29"/>
    </row>
    <row r="119" spans="2:14" x14ac:dyDescent="0.25">
      <c r="L119" s="29"/>
    </row>
    <row r="120" spans="2:14" ht="14.4" thickBot="1" x14ac:dyDescent="0.3">
      <c r="L120" s="29"/>
    </row>
    <row r="121" spans="2:14" x14ac:dyDescent="0.25">
      <c r="B121" s="93" t="s">
        <v>24</v>
      </c>
      <c r="C121" s="94"/>
      <c r="E121" s="7" t="s">
        <v>50</v>
      </c>
      <c r="F121" s="7" t="s">
        <v>46</v>
      </c>
      <c r="L121" s="29"/>
    </row>
    <row r="122" spans="2:14" ht="15" customHeight="1" thickBot="1" x14ac:dyDescent="0.3">
      <c r="B122" s="35" t="s">
        <v>49</v>
      </c>
      <c r="C122" s="36" t="s">
        <v>50</v>
      </c>
      <c r="E122" s="7" t="s">
        <v>47</v>
      </c>
      <c r="F122" s="7" t="s">
        <v>48</v>
      </c>
      <c r="L122" s="29"/>
    </row>
    <row r="123" spans="2:14" x14ac:dyDescent="0.25">
      <c r="L123" s="29"/>
    </row>
    <row r="124" spans="2:14" x14ac:dyDescent="0.25">
      <c r="L124" s="29"/>
      <c r="N124" s="12" t="s">
        <v>25</v>
      </c>
    </row>
    <row r="125" spans="2:14" x14ac:dyDescent="0.25">
      <c r="B125" s="27" t="s">
        <v>73</v>
      </c>
      <c r="C125" s="27">
        <v>2021</v>
      </c>
      <c r="D125" s="27">
        <f t="shared" ref="D125" si="75">+C125+1</f>
        <v>2022</v>
      </c>
      <c r="E125" s="27">
        <f t="shared" ref="E125" si="76">+D125+1</f>
        <v>2023</v>
      </c>
      <c r="F125" s="27">
        <f t="shared" ref="F125" si="77">+E125+1</f>
        <v>2024</v>
      </c>
      <c r="G125" s="27">
        <f t="shared" ref="G125" si="78">+F125+1</f>
        <v>2025</v>
      </c>
      <c r="H125" s="27">
        <f t="shared" ref="H125" si="79">+G125+1</f>
        <v>2026</v>
      </c>
      <c r="I125" s="27">
        <f t="shared" ref="I125" si="80">+H125+1</f>
        <v>2027</v>
      </c>
      <c r="J125" s="27">
        <f t="shared" ref="J125" si="81">+I125+1</f>
        <v>2028</v>
      </c>
      <c r="K125" s="27">
        <f t="shared" ref="K125" si="82">+J125+1</f>
        <v>2029</v>
      </c>
      <c r="L125" s="29"/>
    </row>
    <row r="126" spans="2:14" x14ac:dyDescent="0.25">
      <c r="B126" s="27" t="s">
        <v>70</v>
      </c>
      <c r="C126" s="42">
        <v>0</v>
      </c>
      <c r="D126" s="42">
        <v>0</v>
      </c>
      <c r="E126" s="42">
        <v>0</v>
      </c>
      <c r="F126" s="42">
        <v>0</v>
      </c>
      <c r="G126" s="42"/>
      <c r="H126" s="42">
        <f t="shared" ref="H126:K126" si="83">$E$118*H108</f>
        <v>37.313432723886002</v>
      </c>
      <c r="I126" s="42">
        <f t="shared" si="83"/>
        <v>37.313432723886002</v>
      </c>
      <c r="J126" s="42">
        <f t="shared" si="83"/>
        <v>37.313432723886002</v>
      </c>
      <c r="K126" s="42">
        <f t="shared" si="83"/>
        <v>37.313432723886002</v>
      </c>
      <c r="L126" s="29"/>
    </row>
    <row r="127" spans="2:14" x14ac:dyDescent="0.25">
      <c r="L127" s="29"/>
    </row>
    <row r="128" spans="2:14" s="23" customFormat="1" x14ac:dyDescent="0.25">
      <c r="B128" s="39" t="s">
        <v>50</v>
      </c>
      <c r="C128" s="39"/>
      <c r="D128" s="7"/>
      <c r="E128" s="7"/>
      <c r="F128" s="7"/>
      <c r="G128" s="7"/>
      <c r="H128" s="7"/>
      <c r="I128" s="7"/>
      <c r="J128" s="7"/>
      <c r="K128" s="7"/>
      <c r="L128" s="29"/>
    </row>
    <row r="129" spans="2:12" x14ac:dyDescent="0.25">
      <c r="B129" s="27" t="s">
        <v>22</v>
      </c>
      <c r="C129" s="38">
        <f>F126</f>
        <v>0</v>
      </c>
      <c r="D129" s="23"/>
      <c r="E129" s="23"/>
      <c r="F129" s="23"/>
      <c r="G129" s="23"/>
      <c r="H129" s="23"/>
      <c r="I129" s="23"/>
      <c r="J129" s="23"/>
      <c r="K129" s="23"/>
      <c r="L129" s="29"/>
    </row>
    <row r="130" spans="2:12" x14ac:dyDescent="0.25">
      <c r="B130" s="27" t="s">
        <v>23</v>
      </c>
      <c r="C130" s="38">
        <f>K126</f>
        <v>37.313432723886002</v>
      </c>
    </row>
    <row r="141" spans="2:12" x14ac:dyDescent="0.25"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</row>
    <row r="142" spans="2:12" x14ac:dyDescent="0.25"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</row>
    <row r="143" spans="2:12" x14ac:dyDescent="0.25"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2:12" x14ac:dyDescent="0.25"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1:31" ht="14.4" thickBot="1" x14ac:dyDescent="0.3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</row>
    <row r="146" spans="1:31" ht="19.2" x14ac:dyDescent="0.35">
      <c r="A146" s="87">
        <v>4</v>
      </c>
      <c r="B146" s="9" t="s">
        <v>52</v>
      </c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1:31" ht="19.2" customHeight="1" x14ac:dyDescent="0.35">
      <c r="A147" s="91"/>
      <c r="B147" s="25" t="s">
        <v>53</v>
      </c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</row>
    <row r="148" spans="1:31" ht="19.2" customHeight="1" x14ac:dyDescent="0.25"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</row>
    <row r="149" spans="1:31" ht="19.2" customHeight="1" x14ac:dyDescent="0.25">
      <c r="B149" s="48" t="s">
        <v>30</v>
      </c>
      <c r="C149" s="11"/>
      <c r="D149" s="11"/>
      <c r="E149" s="11"/>
      <c r="F149" s="11"/>
      <c r="G149" s="11"/>
      <c r="H149" s="11"/>
      <c r="I149" s="11"/>
      <c r="J149" s="11"/>
      <c r="K149" s="11"/>
      <c r="L149" s="11"/>
    </row>
    <row r="150" spans="1:31" ht="14.4" thickBot="1" x14ac:dyDescent="0.3">
      <c r="A150" s="8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</row>
    <row r="151" spans="1:31" ht="19.2" customHeight="1" x14ac:dyDescent="0.35">
      <c r="A151" s="89">
        <v>5</v>
      </c>
      <c r="B151" s="9" t="s">
        <v>54</v>
      </c>
      <c r="C151" s="11"/>
      <c r="D151" s="11"/>
      <c r="E151" s="11"/>
      <c r="F151" s="11"/>
      <c r="G151" s="11"/>
      <c r="H151" s="11"/>
      <c r="I151" s="11"/>
      <c r="J151" s="11"/>
      <c r="K151" s="11"/>
      <c r="L151" s="11"/>
    </row>
    <row r="152" spans="1:31" s="23" customFormat="1" ht="19.2" customHeight="1" x14ac:dyDescent="0.35">
      <c r="A152" s="90"/>
      <c r="B152" s="9" t="s">
        <v>56</v>
      </c>
      <c r="C152" s="24"/>
      <c r="D152" s="24"/>
      <c r="E152" s="24"/>
      <c r="F152" s="24"/>
      <c r="G152" s="24"/>
      <c r="H152" s="24"/>
      <c r="I152" s="24"/>
      <c r="J152" s="24"/>
      <c r="K152" s="24"/>
      <c r="L152" s="24"/>
    </row>
    <row r="153" spans="1:31" ht="19.2" customHeight="1" x14ac:dyDescent="0.25"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</row>
    <row r="154" spans="1:31" x14ac:dyDescent="0.25">
      <c r="B154" s="12" t="s">
        <v>0</v>
      </c>
      <c r="C154" s="41">
        <f>250000000*4.87</f>
        <v>1217500000</v>
      </c>
      <c r="D154" s="79" t="s">
        <v>31</v>
      </c>
      <c r="E154" s="11"/>
      <c r="F154" s="11"/>
      <c r="G154" s="11"/>
      <c r="H154" s="11"/>
      <c r="I154" s="11"/>
      <c r="J154" s="11"/>
      <c r="K154" s="11"/>
      <c r="L154" s="11"/>
    </row>
    <row r="155" spans="1:31" x14ac:dyDescent="0.25">
      <c r="B155" s="12" t="s">
        <v>1</v>
      </c>
      <c r="C155" s="40">
        <f>C154/D172</f>
        <v>23.157042003345843</v>
      </c>
      <c r="D155" s="11"/>
      <c r="E155" s="11"/>
      <c r="F155" s="11"/>
      <c r="G155" s="11"/>
      <c r="H155" s="11"/>
      <c r="I155" s="11"/>
      <c r="J155" s="11"/>
      <c r="K155" s="11"/>
      <c r="L155" s="11"/>
    </row>
    <row r="156" spans="1:31" x14ac:dyDescent="0.25"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N156" s="12" t="s">
        <v>74</v>
      </c>
      <c r="W156" s="12" t="s">
        <v>75</v>
      </c>
    </row>
    <row r="158" spans="1:31" x14ac:dyDescent="0.25">
      <c r="B158" s="27"/>
      <c r="C158" s="27">
        <v>2014</v>
      </c>
      <c r="D158" s="27">
        <f t="shared" ref="D158" si="84">+C158+1</f>
        <v>2015</v>
      </c>
      <c r="E158" s="27">
        <f t="shared" ref="E158" si="85">+D158+1</f>
        <v>2016</v>
      </c>
      <c r="F158" s="27">
        <f>+E158+1</f>
        <v>2017</v>
      </c>
      <c r="G158" s="27">
        <f t="shared" ref="G158" si="86">+F158+1</f>
        <v>2018</v>
      </c>
      <c r="H158" s="27">
        <f t="shared" ref="H158" si="87">+G158+1</f>
        <v>2019</v>
      </c>
      <c r="I158" s="27">
        <f t="shared" ref="I158" si="88">+H158+1</f>
        <v>2020</v>
      </c>
      <c r="J158" s="27">
        <f t="shared" ref="J158" si="89">+I158+1</f>
        <v>2021</v>
      </c>
      <c r="K158" s="27">
        <f t="shared" ref="K158" si="90">+J158+1</f>
        <v>2022</v>
      </c>
      <c r="L158" s="27">
        <f t="shared" ref="L158" si="91">+K158+1</f>
        <v>2023</v>
      </c>
    </row>
    <row r="159" spans="1:31" x14ac:dyDescent="0.25">
      <c r="B159" s="27" t="s">
        <v>67</v>
      </c>
      <c r="C159" s="26">
        <v>1</v>
      </c>
      <c r="D159" s="26">
        <v>8</v>
      </c>
      <c r="E159" s="26">
        <v>21</v>
      </c>
      <c r="F159" s="26">
        <v>38</v>
      </c>
      <c r="G159" s="26">
        <v>61</v>
      </c>
      <c r="H159" s="26">
        <v>95</v>
      </c>
    </row>
    <row r="160" spans="1:31" x14ac:dyDescent="0.25">
      <c r="B160" s="27" t="s">
        <v>69</v>
      </c>
      <c r="I160" s="28">
        <v>147.95081967213113</v>
      </c>
      <c r="J160" s="28">
        <v>230.41521096479434</v>
      </c>
      <c r="K160" s="28">
        <v>230.41521096479434</v>
      </c>
      <c r="L160" s="28">
        <v>230.41521096479434</v>
      </c>
    </row>
    <row r="161" spans="2:12" x14ac:dyDescent="0.25">
      <c r="I161" s="29"/>
      <c r="J161" s="29"/>
      <c r="K161" s="29"/>
      <c r="L161" s="29"/>
    </row>
    <row r="162" spans="2:12" x14ac:dyDescent="0.25">
      <c r="B162" s="27" t="s">
        <v>68</v>
      </c>
      <c r="C162" s="27">
        <v>2021</v>
      </c>
      <c r="D162" s="27">
        <f t="shared" ref="D162" si="92">+C162+1</f>
        <v>2022</v>
      </c>
      <c r="E162" s="27">
        <f t="shared" ref="E162" si="93">+D162+1</f>
        <v>2023</v>
      </c>
      <c r="F162" s="27">
        <f t="shared" ref="F162" si="94">+E162+1</f>
        <v>2024</v>
      </c>
      <c r="G162" s="27">
        <f t="shared" ref="G162" si="95">+F162+1</f>
        <v>2025</v>
      </c>
      <c r="H162" s="27">
        <f t="shared" ref="H162" si="96">+G162+1</f>
        <v>2026</v>
      </c>
      <c r="I162" s="27">
        <f t="shared" ref="I162" si="97">+H162+1</f>
        <v>2027</v>
      </c>
      <c r="J162" s="27">
        <f t="shared" ref="J162" si="98">+I162+1</f>
        <v>2028</v>
      </c>
      <c r="K162" s="27">
        <f t="shared" ref="K162" si="99">+J162+1</f>
        <v>2029</v>
      </c>
      <c r="L162" s="29"/>
    </row>
    <row r="163" spans="2:12" x14ac:dyDescent="0.25">
      <c r="B163" s="27" t="s">
        <v>70</v>
      </c>
      <c r="C163" s="42">
        <f>$C$155*(D159/$L$160)</f>
        <v>0.80401087780212777</v>
      </c>
      <c r="D163" s="42">
        <f t="shared" ref="D163:G163" si="100">$C$155*(E159/$L$160)</f>
        <v>2.1105285542305854</v>
      </c>
      <c r="E163" s="42">
        <f t="shared" si="100"/>
        <v>3.8190516695601064</v>
      </c>
      <c r="F163" s="42">
        <f t="shared" si="100"/>
        <v>6.1305829432412242</v>
      </c>
      <c r="G163" s="42">
        <f t="shared" si="100"/>
        <v>9.5476291739002672</v>
      </c>
      <c r="H163" s="42">
        <f>$C$155*(I160/$L$160)</f>
        <v>14.869258549516807</v>
      </c>
      <c r="I163" s="42">
        <f t="shared" ref="I163:K163" si="101">$C$155*(J160/$L$160)</f>
        <v>23.157042003345843</v>
      </c>
      <c r="J163" s="42">
        <f t="shared" si="101"/>
        <v>23.157042003345843</v>
      </c>
      <c r="K163" s="42">
        <f t="shared" si="101"/>
        <v>23.157042003345843</v>
      </c>
      <c r="L163" s="29"/>
    </row>
    <row r="164" spans="2:12" x14ac:dyDescent="0.25">
      <c r="L164" s="29"/>
    </row>
    <row r="165" spans="2:12" x14ac:dyDescent="0.25">
      <c r="L165" s="29"/>
    </row>
    <row r="166" spans="2:12" x14ac:dyDescent="0.25">
      <c r="B166" s="27" t="s">
        <v>75</v>
      </c>
      <c r="C166" s="30" t="s">
        <v>2</v>
      </c>
      <c r="D166" s="30" t="s">
        <v>3</v>
      </c>
      <c r="E166" s="30" t="s">
        <v>4</v>
      </c>
      <c r="F166" s="30" t="s">
        <v>5</v>
      </c>
      <c r="G166" s="30" t="s">
        <v>6</v>
      </c>
      <c r="H166" s="30" t="s">
        <v>7</v>
      </c>
      <c r="I166" s="30" t="s">
        <v>8</v>
      </c>
      <c r="J166" s="31"/>
      <c r="K166" s="31"/>
      <c r="L166" s="29"/>
    </row>
    <row r="167" spans="2:12" x14ac:dyDescent="0.25">
      <c r="B167" s="27" t="s">
        <v>71</v>
      </c>
      <c r="C167" s="43">
        <v>0</v>
      </c>
      <c r="D167" s="43">
        <v>45.960413626866071</v>
      </c>
      <c r="E167" s="43">
        <v>73.177921897750906</v>
      </c>
      <c r="F167" s="43">
        <v>89.295983029443079</v>
      </c>
      <c r="G167" s="43">
        <v>98.841011621309846</v>
      </c>
      <c r="H167" s="43">
        <v>100</v>
      </c>
      <c r="I167" s="43">
        <v>100</v>
      </c>
      <c r="J167" s="31"/>
      <c r="K167" s="31"/>
      <c r="L167" s="29"/>
    </row>
    <row r="168" spans="2:12" x14ac:dyDescent="0.25">
      <c r="B168" s="27" t="s">
        <v>70</v>
      </c>
      <c r="C168" s="44">
        <f>C167</f>
        <v>0</v>
      </c>
      <c r="D168" s="44">
        <f t="shared" ref="D168:I168" si="102">D167</f>
        <v>45.960413626866071</v>
      </c>
      <c r="E168" s="44">
        <f t="shared" si="102"/>
        <v>73.177921897750906</v>
      </c>
      <c r="F168" s="44">
        <f t="shared" si="102"/>
        <v>89.295983029443079</v>
      </c>
      <c r="G168" s="44">
        <f t="shared" si="102"/>
        <v>98.841011621309846</v>
      </c>
      <c r="H168" s="44">
        <f t="shared" si="102"/>
        <v>100</v>
      </c>
      <c r="I168" s="44">
        <f t="shared" si="102"/>
        <v>100</v>
      </c>
      <c r="J168" s="31"/>
      <c r="K168" s="31"/>
      <c r="L168" s="29"/>
    </row>
    <row r="169" spans="2:12" x14ac:dyDescent="0.25">
      <c r="J169" s="31"/>
      <c r="K169" s="31"/>
      <c r="L169" s="29"/>
    </row>
    <row r="170" spans="2:12" x14ac:dyDescent="0.25">
      <c r="J170" s="31"/>
      <c r="K170" s="31"/>
      <c r="L170" s="29"/>
    </row>
    <row r="171" spans="2:12" x14ac:dyDescent="0.25">
      <c r="B171" s="32" t="s">
        <v>72</v>
      </c>
      <c r="C171" s="30" t="s">
        <v>76</v>
      </c>
      <c r="D171" s="30" t="s">
        <v>77</v>
      </c>
      <c r="E171" s="30" t="s">
        <v>27</v>
      </c>
      <c r="L171" s="29"/>
    </row>
    <row r="172" spans="2:12" x14ac:dyDescent="0.25">
      <c r="B172" s="32" t="s">
        <v>71</v>
      </c>
      <c r="C172" s="45">
        <v>1516.32065217391</v>
      </c>
      <c r="D172" s="46">
        <v>52575799.613097802</v>
      </c>
      <c r="E172" s="37">
        <f>Indicatori!M12/L160</f>
        <v>0.21231236569038828</v>
      </c>
      <c r="L172" s="29"/>
    </row>
    <row r="173" spans="2:12" x14ac:dyDescent="0.25">
      <c r="B173" s="32" t="s">
        <v>70</v>
      </c>
      <c r="C173" s="33">
        <f>C172</f>
        <v>1516.32065217391</v>
      </c>
      <c r="D173" s="34">
        <f>D172</f>
        <v>52575799.613097802</v>
      </c>
      <c r="E173" s="34">
        <f>E172</f>
        <v>0.21231236569038828</v>
      </c>
      <c r="L173" s="29"/>
    </row>
    <row r="174" spans="2:12" x14ac:dyDescent="0.25">
      <c r="L174" s="29"/>
    </row>
    <row r="175" spans="2:12" ht="14.4" thickBot="1" x14ac:dyDescent="0.3">
      <c r="L175" s="29"/>
    </row>
    <row r="176" spans="2:12" x14ac:dyDescent="0.25">
      <c r="B176" s="93" t="s">
        <v>24</v>
      </c>
      <c r="C176" s="94"/>
      <c r="E176" s="7" t="s">
        <v>26</v>
      </c>
      <c r="F176" s="7" t="s">
        <v>55</v>
      </c>
      <c r="L176" s="29"/>
    </row>
    <row r="177" spans="2:31" ht="14.4" thickBot="1" x14ac:dyDescent="0.3">
      <c r="B177" s="49" t="s">
        <v>27</v>
      </c>
      <c r="C177" s="50" t="s">
        <v>29</v>
      </c>
      <c r="E177" s="7" t="s">
        <v>27</v>
      </c>
      <c r="F177" s="7" t="s">
        <v>28</v>
      </c>
      <c r="L177" s="29"/>
    </row>
    <row r="178" spans="2:31" x14ac:dyDescent="0.25">
      <c r="L178" s="29"/>
      <c r="N178" s="12" t="s">
        <v>25</v>
      </c>
    </row>
    <row r="179" spans="2:31" x14ac:dyDescent="0.25">
      <c r="L179" s="29"/>
    </row>
    <row r="180" spans="2:31" x14ac:dyDescent="0.25">
      <c r="B180" s="27" t="s">
        <v>73</v>
      </c>
      <c r="C180" s="27">
        <v>2021</v>
      </c>
      <c r="D180" s="27">
        <f t="shared" ref="D180" si="103">+C180+1</f>
        <v>2022</v>
      </c>
      <c r="E180" s="27">
        <f t="shared" ref="E180" si="104">+D180+1</f>
        <v>2023</v>
      </c>
      <c r="F180" s="27">
        <f t="shared" ref="F180" si="105">+E180+1</f>
        <v>2024</v>
      </c>
      <c r="G180" s="27">
        <f t="shared" ref="G180" si="106">+F180+1</f>
        <v>2025</v>
      </c>
      <c r="H180" s="27">
        <f t="shared" ref="H180" si="107">+G180+1</f>
        <v>2026</v>
      </c>
      <c r="I180" s="27">
        <f t="shared" ref="I180" si="108">+H180+1</f>
        <v>2027</v>
      </c>
      <c r="J180" s="27">
        <f t="shared" ref="J180" si="109">+I180+1</f>
        <v>2028</v>
      </c>
      <c r="K180" s="27">
        <f t="shared" ref="K180" si="110">+J180+1</f>
        <v>2029</v>
      </c>
      <c r="L180" s="29"/>
    </row>
    <row r="181" spans="2:31" x14ac:dyDescent="0.25">
      <c r="B181" s="27" t="s">
        <v>70</v>
      </c>
      <c r="C181" s="86">
        <v>0</v>
      </c>
      <c r="D181" s="86">
        <v>0</v>
      </c>
      <c r="E181" s="86">
        <v>0</v>
      </c>
      <c r="F181" s="86">
        <v>0</v>
      </c>
      <c r="G181" s="86">
        <f t="shared" ref="G181:K181" si="111">$E$173*G163</f>
        <v>2.0270797366453333</v>
      </c>
      <c r="H181" s="86">
        <f t="shared" si="111"/>
        <v>3.1569274587099447</v>
      </c>
      <c r="I181" s="86">
        <f t="shared" si="111"/>
        <v>4.9165263701220443</v>
      </c>
      <c r="J181" s="86">
        <f t="shared" si="111"/>
        <v>4.9165263701220443</v>
      </c>
      <c r="K181" s="86">
        <f t="shared" si="111"/>
        <v>4.9165263701220443</v>
      </c>
      <c r="L181" s="29"/>
    </row>
    <row r="182" spans="2:31" x14ac:dyDescent="0.25">
      <c r="E182" s="11"/>
      <c r="F182" s="11"/>
      <c r="G182" s="11"/>
      <c r="H182" s="11"/>
      <c r="I182" s="11"/>
      <c r="J182" s="11"/>
      <c r="K182" s="11"/>
      <c r="L182" s="29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</row>
    <row r="183" spans="2:31" x14ac:dyDescent="0.25">
      <c r="E183" s="11"/>
      <c r="F183" s="11"/>
      <c r="G183" s="11"/>
      <c r="H183" s="11"/>
      <c r="I183" s="11"/>
      <c r="J183" s="11"/>
      <c r="K183" s="11"/>
      <c r="L183" s="29"/>
    </row>
    <row r="184" spans="2:31" x14ac:dyDescent="0.25">
      <c r="B184" s="92" t="s">
        <v>29</v>
      </c>
      <c r="C184" s="92"/>
      <c r="D184" s="23"/>
      <c r="E184" s="24"/>
      <c r="F184" s="24"/>
      <c r="G184" s="24"/>
      <c r="H184" s="24"/>
      <c r="I184" s="24"/>
      <c r="J184" s="24"/>
      <c r="K184" s="24"/>
      <c r="L184" s="29"/>
    </row>
    <row r="185" spans="2:31" x14ac:dyDescent="0.25">
      <c r="B185" s="27" t="s">
        <v>22</v>
      </c>
      <c r="C185" s="38">
        <f>F181</f>
        <v>0</v>
      </c>
      <c r="E185" s="11"/>
      <c r="F185" s="11"/>
      <c r="G185" s="11"/>
      <c r="H185" s="11"/>
      <c r="I185" s="11"/>
      <c r="J185" s="11"/>
      <c r="K185" s="11"/>
      <c r="L185" s="29"/>
    </row>
    <row r="186" spans="2:31" x14ac:dyDescent="0.25">
      <c r="B186" s="27" t="s">
        <v>23</v>
      </c>
      <c r="C186" s="38">
        <f>K181</f>
        <v>4.9165263701220443</v>
      </c>
      <c r="E186" s="11"/>
      <c r="F186" s="11"/>
      <c r="G186" s="11"/>
      <c r="H186" s="11"/>
      <c r="I186" s="11"/>
      <c r="J186" s="11"/>
      <c r="K186" s="11"/>
      <c r="L186" s="29"/>
    </row>
    <row r="187" spans="2:31" x14ac:dyDescent="0.25">
      <c r="B187" s="48"/>
      <c r="C187" s="11"/>
      <c r="D187" s="11"/>
      <c r="E187" s="11"/>
      <c r="F187" s="11"/>
      <c r="G187" s="11"/>
      <c r="H187" s="11"/>
      <c r="I187" s="11"/>
      <c r="J187" s="11"/>
      <c r="K187" s="11"/>
      <c r="L187" s="29"/>
    </row>
    <row r="188" spans="2:31" x14ac:dyDescent="0.25">
      <c r="B188" s="48"/>
      <c r="C188" s="11"/>
      <c r="D188" s="11"/>
      <c r="E188" s="11"/>
      <c r="F188" s="11"/>
      <c r="G188" s="11"/>
      <c r="H188" s="11"/>
      <c r="I188" s="11"/>
      <c r="J188" s="11"/>
      <c r="K188" s="11"/>
      <c r="L188" s="29"/>
    </row>
    <row r="189" spans="2:31" x14ac:dyDescent="0.25">
      <c r="B189" s="48"/>
      <c r="C189" s="11"/>
      <c r="D189" s="11"/>
      <c r="E189" s="11"/>
      <c r="F189" s="11"/>
      <c r="G189" s="11"/>
      <c r="H189" s="11"/>
      <c r="I189" s="11"/>
      <c r="J189" s="11"/>
      <c r="K189" s="11"/>
      <c r="L189" s="29"/>
    </row>
    <row r="190" spans="2:31" x14ac:dyDescent="0.25">
      <c r="B190" s="48"/>
      <c r="C190" s="11"/>
      <c r="D190" s="11"/>
      <c r="E190" s="11"/>
      <c r="F190" s="11"/>
      <c r="G190" s="11"/>
      <c r="H190" s="11"/>
      <c r="I190" s="11"/>
      <c r="J190" s="11"/>
      <c r="K190" s="11"/>
      <c r="L190" s="29"/>
    </row>
    <row r="191" spans="2:31" x14ac:dyDescent="0.25">
      <c r="B191" s="48"/>
      <c r="C191" s="11"/>
      <c r="D191" s="11"/>
      <c r="E191" s="11"/>
      <c r="F191" s="11"/>
      <c r="G191" s="11"/>
      <c r="H191" s="11"/>
      <c r="I191" s="11"/>
      <c r="J191" s="11"/>
      <c r="K191" s="11"/>
      <c r="L191" s="11"/>
    </row>
    <row r="192" spans="2:31" x14ac:dyDescent="0.25">
      <c r="B192" s="48"/>
      <c r="C192" s="11"/>
      <c r="D192" s="11"/>
      <c r="E192" s="11"/>
      <c r="F192" s="11"/>
      <c r="G192" s="11"/>
      <c r="H192" s="11"/>
      <c r="I192" s="11"/>
      <c r="J192" s="11"/>
      <c r="K192" s="11"/>
      <c r="L192" s="11"/>
    </row>
    <row r="193" spans="1:31" x14ac:dyDescent="0.25">
      <c r="B193" s="48"/>
      <c r="C193" s="11"/>
      <c r="D193" s="11"/>
      <c r="E193" s="11"/>
      <c r="F193" s="11"/>
      <c r="G193" s="11"/>
      <c r="H193" s="11"/>
      <c r="I193" s="11"/>
      <c r="J193" s="11"/>
      <c r="K193" s="11"/>
      <c r="L193" s="11"/>
    </row>
    <row r="194" spans="1:31" x14ac:dyDescent="0.25">
      <c r="B194" s="48"/>
      <c r="C194" s="11"/>
      <c r="D194" s="11"/>
      <c r="E194" s="11"/>
      <c r="F194" s="11"/>
      <c r="G194" s="11"/>
      <c r="H194" s="11"/>
      <c r="I194" s="11"/>
      <c r="J194" s="11"/>
      <c r="K194" s="11"/>
      <c r="L194" s="11"/>
    </row>
    <row r="195" spans="1:31" x14ac:dyDescent="0.25">
      <c r="B195" s="48"/>
      <c r="C195" s="11"/>
      <c r="D195" s="11"/>
      <c r="E195" s="11"/>
      <c r="F195" s="11"/>
      <c r="G195" s="11"/>
      <c r="H195" s="11"/>
      <c r="I195" s="11"/>
      <c r="J195" s="11"/>
      <c r="K195" s="11"/>
      <c r="L195" s="11"/>
    </row>
    <row r="196" spans="1:31" x14ac:dyDescent="0.25">
      <c r="B196" s="48"/>
      <c r="C196" s="11"/>
      <c r="D196" s="11"/>
      <c r="E196" s="11"/>
      <c r="F196" s="11"/>
      <c r="G196" s="11"/>
      <c r="H196" s="11"/>
      <c r="I196" s="11"/>
      <c r="J196" s="11"/>
      <c r="K196" s="11"/>
      <c r="L196" s="11"/>
    </row>
    <row r="197" spans="1:31" x14ac:dyDescent="0.25">
      <c r="B197" s="48"/>
      <c r="C197" s="11"/>
      <c r="D197" s="11"/>
      <c r="E197" s="11"/>
      <c r="F197" s="11"/>
      <c r="G197" s="11"/>
      <c r="H197" s="11"/>
      <c r="I197" s="11"/>
      <c r="J197" s="11"/>
      <c r="K197" s="11"/>
      <c r="L197" s="11"/>
    </row>
    <row r="198" spans="1:31" x14ac:dyDescent="0.25">
      <c r="B198" s="48"/>
      <c r="C198" s="11"/>
      <c r="D198" s="11"/>
      <c r="E198" s="11"/>
      <c r="F198" s="11"/>
      <c r="G198" s="11"/>
      <c r="H198" s="11"/>
      <c r="I198" s="11"/>
      <c r="J198" s="11"/>
      <c r="K198" s="11"/>
      <c r="L198" s="11"/>
    </row>
    <row r="199" spans="1:31" ht="14.4" thickBot="1" x14ac:dyDescent="0.3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</row>
    <row r="202" spans="1:31" ht="15" x14ac:dyDescent="0.25">
      <c r="B202" s="84" t="s">
        <v>66</v>
      </c>
    </row>
  </sheetData>
  <mergeCells count="10">
    <mergeCell ref="B184:C184"/>
    <mergeCell ref="B28:C28"/>
    <mergeCell ref="B121:C121"/>
    <mergeCell ref="B75:C75"/>
    <mergeCell ref="B176:C176"/>
    <mergeCell ref="A4:A5"/>
    <mergeCell ref="A97:A98"/>
    <mergeCell ref="A151:A152"/>
    <mergeCell ref="A50:A51"/>
    <mergeCell ref="A146:A147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2B9C7-97D3-4965-89FE-8C0963B7B937}">
  <sheetPr>
    <tabColor rgb="FF002060"/>
  </sheetPr>
  <dimension ref="B2:Y12"/>
  <sheetViews>
    <sheetView zoomScale="90" zoomScaleNormal="90" workbookViewId="0">
      <selection activeCell="D16" sqref="D16"/>
    </sheetView>
  </sheetViews>
  <sheetFormatPr defaultRowHeight="14.4" x14ac:dyDescent="0.3"/>
  <cols>
    <col min="2" max="3" width="10" customWidth="1"/>
    <col min="4" max="4" width="12.33203125" customWidth="1"/>
    <col min="5" max="5" width="14.77734375" customWidth="1"/>
    <col min="6" max="25" width="13.77734375" customWidth="1"/>
  </cols>
  <sheetData>
    <row r="2" spans="2:25" ht="15" thickBot="1" x14ac:dyDescent="0.35">
      <c r="B2" s="51" t="s">
        <v>57</v>
      </c>
      <c r="C2" s="51"/>
    </row>
    <row r="3" spans="2:25" x14ac:dyDescent="0.3">
      <c r="B3" s="95" t="s">
        <v>18</v>
      </c>
      <c r="C3" s="96"/>
      <c r="D3" s="97"/>
      <c r="E3" s="98" t="s">
        <v>15</v>
      </c>
      <c r="F3" s="13" t="s">
        <v>10</v>
      </c>
      <c r="G3" s="14"/>
      <c r="H3" s="14"/>
      <c r="I3" s="15"/>
      <c r="J3" s="16" t="s">
        <v>11</v>
      </c>
      <c r="K3" s="14"/>
      <c r="L3" s="14"/>
      <c r="M3" s="15"/>
      <c r="N3" s="13" t="s">
        <v>12</v>
      </c>
      <c r="O3" s="14"/>
      <c r="P3" s="14"/>
      <c r="Q3" s="15"/>
      <c r="R3" s="13" t="s">
        <v>13</v>
      </c>
      <c r="S3" s="14"/>
      <c r="T3" s="14"/>
      <c r="U3" s="15"/>
      <c r="V3" s="13" t="s">
        <v>14</v>
      </c>
      <c r="W3" s="14"/>
      <c r="X3" s="14"/>
      <c r="Y3" s="15"/>
    </row>
    <row r="4" spans="2:25" ht="15" thickBot="1" x14ac:dyDescent="0.35">
      <c r="B4" s="21" t="s">
        <v>17</v>
      </c>
      <c r="C4" s="81" t="s">
        <v>65</v>
      </c>
      <c r="D4" s="22" t="s">
        <v>9</v>
      </c>
      <c r="E4" s="99"/>
      <c r="F4" s="61">
        <v>2020</v>
      </c>
      <c r="G4" s="62">
        <v>2021</v>
      </c>
      <c r="H4" s="62">
        <v>2022</v>
      </c>
      <c r="I4" s="63">
        <v>2023</v>
      </c>
      <c r="J4" s="20">
        <v>2020</v>
      </c>
      <c r="K4" s="18">
        <v>2021</v>
      </c>
      <c r="L4" s="18">
        <v>2022</v>
      </c>
      <c r="M4" s="19">
        <v>2023</v>
      </c>
      <c r="N4" s="17">
        <v>2020</v>
      </c>
      <c r="O4" s="18">
        <v>2021</v>
      </c>
      <c r="P4" s="18">
        <v>2022</v>
      </c>
      <c r="Q4" s="19">
        <v>2023</v>
      </c>
      <c r="R4" s="17">
        <v>2020</v>
      </c>
      <c r="S4" s="18">
        <v>2021</v>
      </c>
      <c r="T4" s="18">
        <v>2022</v>
      </c>
      <c r="U4" s="19">
        <v>2023</v>
      </c>
      <c r="V4" s="17">
        <v>2020</v>
      </c>
      <c r="W4" s="18">
        <v>2021</v>
      </c>
      <c r="X4" s="18">
        <v>2022</v>
      </c>
      <c r="Y4" s="19">
        <v>2023</v>
      </c>
    </row>
    <row r="5" spans="2:25" x14ac:dyDescent="0.3">
      <c r="B5" s="55" t="s">
        <v>49</v>
      </c>
      <c r="C5" s="82">
        <v>1</v>
      </c>
      <c r="D5" s="54" t="s">
        <v>16</v>
      </c>
      <c r="E5" s="56">
        <v>140</v>
      </c>
      <c r="F5" s="53">
        <v>0</v>
      </c>
      <c r="G5" s="52">
        <v>0</v>
      </c>
      <c r="H5" s="52">
        <f>L5/$E$5</f>
        <v>0.57726197771244914</v>
      </c>
      <c r="I5" s="52">
        <f>M5/$E$5</f>
        <v>1.252202022138474</v>
      </c>
      <c r="J5" s="65">
        <v>0</v>
      </c>
      <c r="K5" s="64">
        <v>0</v>
      </c>
      <c r="L5" s="64">
        <v>80.816676879742886</v>
      </c>
      <c r="M5" s="67">
        <v>175.30828309938636</v>
      </c>
      <c r="N5" s="65">
        <v>0</v>
      </c>
      <c r="O5" s="64">
        <v>0</v>
      </c>
      <c r="P5" s="64">
        <v>0</v>
      </c>
      <c r="Q5" s="67">
        <v>0</v>
      </c>
      <c r="R5" s="65">
        <v>0</v>
      </c>
      <c r="S5" s="64">
        <v>0</v>
      </c>
      <c r="T5" s="64">
        <v>80.816676879742886</v>
      </c>
      <c r="U5" s="67">
        <v>175.30828309938636</v>
      </c>
      <c r="V5" s="65">
        <v>0</v>
      </c>
      <c r="W5" s="64">
        <v>0</v>
      </c>
      <c r="X5" s="64">
        <v>0</v>
      </c>
      <c r="Y5" s="66">
        <v>0</v>
      </c>
    </row>
    <row r="6" spans="2:25" x14ac:dyDescent="0.3">
      <c r="B6" s="57" t="s">
        <v>41</v>
      </c>
      <c r="C6" s="83">
        <v>1</v>
      </c>
      <c r="D6" s="58" t="s">
        <v>16</v>
      </c>
      <c r="E6" s="59">
        <v>200</v>
      </c>
      <c r="F6" s="60">
        <f>J6/$E$6</f>
        <v>0</v>
      </c>
      <c r="G6" s="60">
        <f>K6/$E$6</f>
        <v>0.286128399339934</v>
      </c>
      <c r="H6" s="60">
        <f>L6/$E$6</f>
        <v>0.32991925188999616</v>
      </c>
      <c r="I6" s="60">
        <f>M6/$E$6</f>
        <v>0.32991925188999616</v>
      </c>
      <c r="J6" s="72">
        <v>0</v>
      </c>
      <c r="K6" s="73">
        <v>57.225679867986798</v>
      </c>
      <c r="L6" s="73">
        <v>65.983850377999232</v>
      </c>
      <c r="M6" s="74">
        <v>65.983850377999232</v>
      </c>
      <c r="N6" s="75">
        <v>0</v>
      </c>
      <c r="O6" s="76">
        <v>0</v>
      </c>
      <c r="P6" s="76">
        <v>0</v>
      </c>
      <c r="Q6" s="77">
        <v>0</v>
      </c>
      <c r="R6" s="72">
        <v>0</v>
      </c>
      <c r="S6" s="73">
        <v>57.225679867986798</v>
      </c>
      <c r="T6" s="73">
        <v>65.983850377999232</v>
      </c>
      <c r="U6" s="74">
        <v>65.983850377999232</v>
      </c>
      <c r="V6" s="72">
        <v>0</v>
      </c>
      <c r="W6" s="73">
        <v>0</v>
      </c>
      <c r="X6" s="73">
        <v>0</v>
      </c>
      <c r="Y6" s="78">
        <v>0</v>
      </c>
    </row>
    <row r="7" spans="2:25" x14ac:dyDescent="0.3">
      <c r="B7" s="57" t="s">
        <v>41</v>
      </c>
      <c r="C7" s="83">
        <v>2</v>
      </c>
      <c r="D7" s="58" t="s">
        <v>16</v>
      </c>
      <c r="E7" s="59">
        <v>179</v>
      </c>
      <c r="F7" s="60">
        <f>J7/$E$7</f>
        <v>4.81083441262855E-2</v>
      </c>
      <c r="G7" s="60">
        <f t="shared" ref="G7:I7" si="0">K7/$E$7</f>
        <v>0.96723696490428934</v>
      </c>
      <c r="H7" s="60">
        <f t="shared" si="0"/>
        <v>0.96723696490428934</v>
      </c>
      <c r="I7" s="60">
        <f t="shared" si="0"/>
        <v>1.2175482218894884</v>
      </c>
      <c r="J7" s="72">
        <v>8.6113935986051047</v>
      </c>
      <c r="K7" s="73">
        <v>173.1354167178678</v>
      </c>
      <c r="L7" s="73">
        <v>173.1354167178678</v>
      </c>
      <c r="M7" s="74">
        <v>217.94113171821843</v>
      </c>
      <c r="N7" s="75">
        <v>4.9240000000000004</v>
      </c>
      <c r="O7" s="76">
        <v>4.9240000000000004</v>
      </c>
      <c r="P7" s="76">
        <v>4.9240000000000004</v>
      </c>
      <c r="Q7" s="77">
        <v>4.9240000000000004</v>
      </c>
      <c r="R7" s="72">
        <v>3.6873935986051039</v>
      </c>
      <c r="S7" s="73">
        <v>168.21141671786779</v>
      </c>
      <c r="T7" s="73">
        <v>168.21141671786779</v>
      </c>
      <c r="U7" s="74">
        <v>213.01713171821842</v>
      </c>
      <c r="V7" s="72">
        <v>0</v>
      </c>
      <c r="W7" s="73">
        <v>0</v>
      </c>
      <c r="X7" s="73">
        <v>0</v>
      </c>
      <c r="Y7" s="78">
        <v>0</v>
      </c>
    </row>
    <row r="9" spans="2:25" ht="15" thickBot="1" x14ac:dyDescent="0.35">
      <c r="B9" s="51" t="s">
        <v>32</v>
      </c>
      <c r="C9" s="51"/>
    </row>
    <row r="10" spans="2:25" x14ac:dyDescent="0.3">
      <c r="B10" s="95" t="s">
        <v>18</v>
      </c>
      <c r="C10" s="96"/>
      <c r="D10" s="97"/>
      <c r="E10" s="100" t="s">
        <v>15</v>
      </c>
      <c r="F10" s="13" t="s">
        <v>10</v>
      </c>
      <c r="G10" s="14"/>
      <c r="H10" s="14"/>
      <c r="I10" s="15"/>
      <c r="J10" s="16" t="s">
        <v>11</v>
      </c>
      <c r="K10" s="14"/>
      <c r="L10" s="14"/>
      <c r="M10" s="15"/>
      <c r="N10" s="13" t="s">
        <v>12</v>
      </c>
      <c r="O10" s="14"/>
      <c r="P10" s="14"/>
      <c r="Q10" s="15"/>
      <c r="R10" s="13" t="s">
        <v>13</v>
      </c>
      <c r="S10" s="14"/>
      <c r="T10" s="14"/>
      <c r="U10" s="15"/>
      <c r="V10" s="13" t="s">
        <v>14</v>
      </c>
      <c r="W10" s="14"/>
      <c r="X10" s="14"/>
      <c r="Y10" s="15"/>
    </row>
    <row r="11" spans="2:25" ht="15" thickBot="1" x14ac:dyDescent="0.35">
      <c r="B11" s="21" t="s">
        <v>17</v>
      </c>
      <c r="C11" s="81"/>
      <c r="D11" s="22" t="s">
        <v>9</v>
      </c>
      <c r="E11" s="101"/>
      <c r="F11" s="17">
        <v>2020</v>
      </c>
      <c r="G11" s="18">
        <v>2021</v>
      </c>
      <c r="H11" s="18">
        <v>2022</v>
      </c>
      <c r="I11" s="19">
        <v>2023</v>
      </c>
      <c r="J11" s="20">
        <v>2020</v>
      </c>
      <c r="K11" s="18">
        <v>2021</v>
      </c>
      <c r="L11" s="18">
        <v>2022</v>
      </c>
      <c r="M11" s="19">
        <v>2023</v>
      </c>
      <c r="N11" s="17">
        <v>2020</v>
      </c>
      <c r="O11" s="18">
        <v>2021</v>
      </c>
      <c r="P11" s="18">
        <v>2022</v>
      </c>
      <c r="Q11" s="19">
        <v>2023</v>
      </c>
      <c r="R11" s="17">
        <v>2020</v>
      </c>
      <c r="S11" s="18">
        <v>2021</v>
      </c>
      <c r="T11" s="18">
        <v>2022</v>
      </c>
      <c r="U11" s="19">
        <v>2023</v>
      </c>
      <c r="V11" s="17">
        <v>2020</v>
      </c>
      <c r="W11" s="18">
        <v>2021</v>
      </c>
      <c r="X11" s="18">
        <v>2022</v>
      </c>
      <c r="Y11" s="19">
        <v>2023</v>
      </c>
    </row>
    <row r="12" spans="2:25" x14ac:dyDescent="0.3">
      <c r="B12" s="55" t="s">
        <v>27</v>
      </c>
      <c r="C12" s="82">
        <v>4</v>
      </c>
      <c r="D12" s="54" t="s">
        <v>16</v>
      </c>
      <c r="E12" s="68">
        <v>50</v>
      </c>
      <c r="F12" s="53">
        <f>J12/$E$12</f>
        <v>4.3200000000000002E-2</v>
      </c>
      <c r="G12" s="53">
        <f t="shared" ref="G12:I12" si="1">K12/$E$12</f>
        <v>0.29043237607510636</v>
      </c>
      <c r="H12" s="53">
        <f t="shared" si="1"/>
        <v>0.517114001590669</v>
      </c>
      <c r="I12" s="53">
        <f t="shared" si="1"/>
        <v>0.97839997061970763</v>
      </c>
      <c r="J12" s="65">
        <v>2.16</v>
      </c>
      <c r="K12" s="64">
        <v>14.521618803755318</v>
      </c>
      <c r="L12" s="64">
        <v>25.855700079533452</v>
      </c>
      <c r="M12" s="67">
        <v>48.919998530985382</v>
      </c>
      <c r="N12" s="65">
        <v>2.16</v>
      </c>
      <c r="O12" s="64">
        <v>2.16</v>
      </c>
      <c r="P12" s="64">
        <v>2.16</v>
      </c>
      <c r="Q12" s="67">
        <v>2.16</v>
      </c>
      <c r="R12" s="65">
        <v>0</v>
      </c>
      <c r="S12" s="64">
        <v>12.361618803755318</v>
      </c>
      <c r="T12" s="64">
        <v>23.695700079533452</v>
      </c>
      <c r="U12" s="67">
        <v>46.759998530985378</v>
      </c>
      <c r="V12" s="65">
        <v>0</v>
      </c>
      <c r="W12" s="64">
        <v>0</v>
      </c>
      <c r="X12" s="64">
        <v>0</v>
      </c>
      <c r="Y12" s="66">
        <v>0</v>
      </c>
    </row>
  </sheetData>
  <mergeCells count="4">
    <mergeCell ref="B3:D3"/>
    <mergeCell ref="E3:E4"/>
    <mergeCell ref="B10:D10"/>
    <mergeCell ref="E10:E11"/>
  </mergeCells>
  <phoneticPr fontId="2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C9A42-F3DD-4A3F-B7BC-084673F61EBF}">
  <dimension ref="C2:F6"/>
  <sheetViews>
    <sheetView workbookViewId="0">
      <selection activeCell="D5" sqref="D5"/>
    </sheetView>
  </sheetViews>
  <sheetFormatPr defaultRowHeight="14.4" x14ac:dyDescent="0.3"/>
  <cols>
    <col min="3" max="3" width="7.6640625" customWidth="1"/>
    <col min="4" max="4" width="28.6640625" customWidth="1"/>
    <col min="5" max="5" width="44.5546875" customWidth="1"/>
  </cols>
  <sheetData>
    <row r="2" spans="3:6" ht="15" thickBot="1" x14ac:dyDescent="0.35"/>
    <row r="3" spans="3:6" ht="27" thickBot="1" x14ac:dyDescent="0.35">
      <c r="C3" s="5" t="s">
        <v>21</v>
      </c>
      <c r="D3" s="69" t="s">
        <v>19</v>
      </c>
      <c r="E3" s="70" t="s">
        <v>20</v>
      </c>
      <c r="F3" s="70" t="s">
        <v>33</v>
      </c>
    </row>
    <row r="4" spans="3:6" ht="40.200000000000003" thickBot="1" x14ac:dyDescent="0.35">
      <c r="C4" s="1">
        <v>1</v>
      </c>
      <c r="D4" s="2" t="s">
        <v>58</v>
      </c>
      <c r="E4" s="2" t="s">
        <v>59</v>
      </c>
      <c r="F4" s="71" t="s">
        <v>63</v>
      </c>
    </row>
    <row r="5" spans="3:6" ht="40.200000000000003" thickBot="1" x14ac:dyDescent="0.35">
      <c r="C5" s="3">
        <v>2</v>
      </c>
      <c r="D5" s="4" t="s">
        <v>60</v>
      </c>
      <c r="E5" s="4" t="s">
        <v>61</v>
      </c>
      <c r="F5" s="71" t="s">
        <v>63</v>
      </c>
    </row>
    <row r="6" spans="3:6" ht="40.200000000000003" thickBot="1" x14ac:dyDescent="0.35">
      <c r="C6" s="1">
        <v>3</v>
      </c>
      <c r="D6" s="2" t="s">
        <v>64</v>
      </c>
      <c r="E6" s="2" t="s">
        <v>62</v>
      </c>
      <c r="F6" s="71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CDF</vt:lpstr>
      <vt:lpstr>Indicatori</vt:lpstr>
      <vt:lpstr>Match indicatori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2020-11-17T14:22:29Z</dcterms:created>
  <dcterms:modified xsi:type="dcterms:W3CDTF">2021-02-02T18:50:50Z</dcterms:modified>
</cp:coreProperties>
</file>