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xtensie instrument de prognoza Tema E\"/>
    </mc:Choice>
  </mc:AlternateContent>
  <xr:revisionPtr revIDLastSave="0" documentId="13_ncr:1_{690E4AB3-805C-490D-906D-404284F96B62}" xr6:coauthVersionLast="46" xr6:coauthVersionMax="46" xr10:uidLastSave="{00000000-0000-0000-0000-000000000000}"/>
  <bookViews>
    <workbookView xWindow="-108" yWindow="-108" windowWidth="23256" windowHeight="12576" activeTab="2" xr2:uid="{AB8E4C52-A769-45E2-9E8B-33248A3A6FF1}"/>
  </bookViews>
  <sheets>
    <sheet name="CDF" sheetId="1" r:id="rId1"/>
    <sheet name="Indicatori" sheetId="2" r:id="rId2"/>
    <sheet name="Match indicatori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9" i="1" l="1"/>
  <c r="F140" i="1" s="1"/>
  <c r="G9" i="2"/>
  <c r="H9" i="2"/>
  <c r="I9" i="2"/>
  <c r="F9" i="2"/>
  <c r="E139" i="1"/>
  <c r="E140" i="1" s="1"/>
  <c r="G8" i="2"/>
  <c r="H8" i="2"/>
  <c r="I8" i="2"/>
  <c r="F8" i="2"/>
  <c r="D160" i="1"/>
  <c r="E160" i="1" s="1"/>
  <c r="F160" i="1" s="1"/>
  <c r="G160" i="1" s="1"/>
  <c r="H160" i="1" s="1"/>
  <c r="I160" i="1" s="1"/>
  <c r="J160" i="1" s="1"/>
  <c r="K160" i="1" s="1"/>
  <c r="C122" i="1"/>
  <c r="E78" i="1"/>
  <c r="C61" i="1"/>
  <c r="E32" i="1"/>
  <c r="F6" i="2"/>
  <c r="G5" i="2"/>
  <c r="H5" i="2"/>
  <c r="I5" i="2"/>
  <c r="F5" i="2"/>
  <c r="C15" i="1"/>
  <c r="D140" i="1" l="1"/>
  <c r="C123" i="1" s="1"/>
  <c r="C140" i="1"/>
  <c r="I135" i="1"/>
  <c r="H135" i="1"/>
  <c r="G135" i="1"/>
  <c r="F135" i="1"/>
  <c r="E135" i="1"/>
  <c r="D135" i="1"/>
  <c r="C135" i="1"/>
  <c r="D129" i="1"/>
  <c r="E129" i="1" s="1"/>
  <c r="F129" i="1" s="1"/>
  <c r="G129" i="1" s="1"/>
  <c r="H129" i="1" s="1"/>
  <c r="I129" i="1" s="1"/>
  <c r="J129" i="1" s="1"/>
  <c r="K129" i="1" s="1"/>
  <c r="D125" i="1"/>
  <c r="E125" i="1" s="1"/>
  <c r="F125" i="1" s="1"/>
  <c r="G125" i="1" s="1"/>
  <c r="H125" i="1" s="1"/>
  <c r="I125" i="1" s="1"/>
  <c r="J125" i="1" s="1"/>
  <c r="K125" i="1" s="1"/>
  <c r="L125" i="1" s="1"/>
  <c r="D79" i="1"/>
  <c r="C62" i="1" s="1"/>
  <c r="G69" i="1" s="1"/>
  <c r="C79" i="1"/>
  <c r="I74" i="1"/>
  <c r="H74" i="1"/>
  <c r="G74" i="1"/>
  <c r="F74" i="1"/>
  <c r="E74" i="1"/>
  <c r="D74" i="1"/>
  <c r="C74" i="1"/>
  <c r="D68" i="1"/>
  <c r="E68" i="1" s="1"/>
  <c r="F68" i="1" s="1"/>
  <c r="G68" i="1" s="1"/>
  <c r="H68" i="1" s="1"/>
  <c r="I68" i="1" s="1"/>
  <c r="J68" i="1" s="1"/>
  <c r="K68" i="1" s="1"/>
  <c r="D64" i="1"/>
  <c r="E64" i="1" s="1"/>
  <c r="F64" i="1" s="1"/>
  <c r="G64" i="1" s="1"/>
  <c r="H64" i="1" s="1"/>
  <c r="I64" i="1" s="1"/>
  <c r="J64" i="1" s="1"/>
  <c r="K64" i="1" s="1"/>
  <c r="L64" i="1" s="1"/>
  <c r="D33" i="1"/>
  <c r="C33" i="1"/>
  <c r="E33" i="1"/>
  <c r="I28" i="1"/>
  <c r="H28" i="1"/>
  <c r="G28" i="1"/>
  <c r="F28" i="1"/>
  <c r="E28" i="1"/>
  <c r="D28" i="1"/>
  <c r="C28" i="1"/>
  <c r="D22" i="1"/>
  <c r="E22" i="1" s="1"/>
  <c r="F22" i="1" s="1"/>
  <c r="G22" i="1" s="1"/>
  <c r="H22" i="1" s="1"/>
  <c r="I22" i="1" s="1"/>
  <c r="J22" i="1" s="1"/>
  <c r="K22" i="1" s="1"/>
  <c r="D18" i="1"/>
  <c r="E18" i="1" s="1"/>
  <c r="F18" i="1" s="1"/>
  <c r="G18" i="1" s="1"/>
  <c r="H18" i="1" s="1"/>
  <c r="I18" i="1" s="1"/>
  <c r="J18" i="1" s="1"/>
  <c r="K18" i="1" s="1"/>
  <c r="L18" i="1" s="1"/>
  <c r="G130" i="1" l="1"/>
  <c r="G161" i="1" s="1"/>
  <c r="E130" i="1"/>
  <c r="E161" i="1" s="1"/>
  <c r="F130" i="1"/>
  <c r="F161" i="1" s="1"/>
  <c r="C165" i="1" s="1"/>
  <c r="J130" i="1"/>
  <c r="J161" i="1" s="1"/>
  <c r="C130" i="1"/>
  <c r="C161" i="1" s="1"/>
  <c r="K130" i="1"/>
  <c r="K161" i="1" s="1"/>
  <c r="C166" i="1" s="1"/>
  <c r="I130" i="1"/>
  <c r="I161" i="1" s="1"/>
  <c r="H130" i="1"/>
  <c r="H161" i="1" s="1"/>
  <c r="D130" i="1"/>
  <c r="D161" i="1" s="1"/>
  <c r="C16" i="1"/>
  <c r="D23" i="1" s="1"/>
  <c r="C69" i="1"/>
  <c r="H69" i="1"/>
  <c r="J69" i="1"/>
  <c r="K69" i="1"/>
  <c r="I69" i="1"/>
  <c r="E69" i="1"/>
  <c r="D69" i="1"/>
  <c r="F69" i="1"/>
  <c r="J23" i="1" l="1"/>
  <c r="G23" i="1"/>
  <c r="C23" i="1"/>
  <c r="F23" i="1"/>
  <c r="K23" i="1"/>
  <c r="E23" i="1"/>
  <c r="H23" i="1"/>
  <c r="I23" i="1"/>
  <c r="D86" i="1"/>
  <c r="E86" i="1" s="1"/>
  <c r="F86" i="1" s="1"/>
  <c r="G86" i="1" s="1"/>
  <c r="H86" i="1" s="1"/>
  <c r="I86" i="1" s="1"/>
  <c r="J86" i="1" s="1"/>
  <c r="K86" i="1" s="1"/>
  <c r="D150" i="1" l="1"/>
  <c r="E150" i="1" s="1"/>
  <c r="F150" i="1" s="1"/>
  <c r="G150" i="1" s="1"/>
  <c r="H150" i="1" s="1"/>
  <c r="I150" i="1" s="1"/>
  <c r="J150" i="1" s="1"/>
  <c r="K150" i="1" s="1"/>
  <c r="D41" i="1"/>
  <c r="E41" i="1" s="1"/>
  <c r="F41" i="1" s="1"/>
  <c r="G41" i="1" s="1"/>
  <c r="H41" i="1" s="1"/>
  <c r="I41" i="1" s="1"/>
  <c r="J41" i="1" s="1"/>
  <c r="K41" i="1" s="1"/>
  <c r="C42" i="1" l="1"/>
  <c r="H42" i="1"/>
  <c r="D42" i="1"/>
  <c r="E42" i="1"/>
  <c r="F42" i="1"/>
  <c r="C45" i="1" s="1"/>
  <c r="K42" i="1"/>
  <c r="C46" i="1" s="1"/>
  <c r="I42" i="1"/>
  <c r="J42" i="1"/>
  <c r="G42" i="1"/>
  <c r="E79" i="1" l="1"/>
  <c r="K151" i="1"/>
  <c r="C156" i="1" s="1"/>
  <c r="G151" i="1" l="1"/>
  <c r="D151" i="1"/>
  <c r="F151" i="1"/>
  <c r="C155" i="1" s="1"/>
  <c r="J87" i="1"/>
  <c r="K87" i="1"/>
  <c r="C92" i="1" s="1"/>
  <c r="D87" i="1"/>
  <c r="F87" i="1"/>
  <c r="C91" i="1" s="1"/>
  <c r="G87" i="1"/>
  <c r="E87" i="1"/>
  <c r="I87" i="1"/>
  <c r="C87" i="1"/>
  <c r="H87" i="1"/>
  <c r="J151" i="1"/>
  <c r="H151" i="1"/>
  <c r="I151" i="1"/>
  <c r="E151" i="1"/>
  <c r="C151" i="1"/>
</calcChain>
</file>

<file path=xl/sharedStrings.xml><?xml version="1.0" encoding="utf-8"?>
<sst xmlns="http://schemas.openxmlformats.org/spreadsheetml/2006/main" count="191" uniqueCount="91">
  <si>
    <t>Buget</t>
  </si>
  <si>
    <t>Total Proiecte</t>
  </si>
  <si>
    <t>t+0</t>
  </si>
  <si>
    <t>t+1</t>
  </si>
  <si>
    <t>t+2</t>
  </si>
  <si>
    <t>t+3</t>
  </si>
  <si>
    <t>t+4</t>
  </si>
  <si>
    <t>t+5</t>
  </si>
  <si>
    <t>t+6</t>
  </si>
  <si>
    <t>Region</t>
  </si>
  <si>
    <t>As percentage of target (%)</t>
  </si>
  <si>
    <t>Total</t>
  </si>
  <si>
    <t>Finalised</t>
  </si>
  <si>
    <t>Ongoing</t>
  </si>
  <si>
    <t>New</t>
  </si>
  <si>
    <t>Target</t>
  </si>
  <si>
    <t>Cod</t>
  </si>
  <si>
    <t>Indicator 2014-2020</t>
  </si>
  <si>
    <t>Indicatori din perioada de programare post-2020</t>
  </si>
  <si>
    <t>Indicatori din perioada de programare 2014-2020</t>
  </si>
  <si>
    <t>Nr</t>
  </si>
  <si>
    <t>Valoarea milestone</t>
  </si>
  <si>
    <t>Valorea țintă finală</t>
  </si>
  <si>
    <t>Matching</t>
  </si>
  <si>
    <t>LEI</t>
  </si>
  <si>
    <t>MDR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</si>
  <si>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POIM </t>
    </r>
    <r>
      <rPr>
        <b/>
        <sz val="15"/>
        <color theme="1"/>
        <rFont val="Cambria"/>
        <family val="1"/>
      </rPr>
      <t xml:space="preserve">Axa prioritară </t>
    </r>
    <r>
      <rPr>
        <sz val="15"/>
        <color theme="1"/>
        <rFont val="Cambria"/>
        <family val="1"/>
      </rPr>
      <t xml:space="preserve">3: Dezvoltarea infrastructurii de mediu în condiţii de management eficient al resurselor/ </t>
    </r>
    <r>
      <rPr>
        <b/>
        <sz val="15"/>
        <color theme="1"/>
        <rFont val="Cambria"/>
        <family val="1"/>
      </rPr>
      <t xml:space="preserve">OS 3.1 </t>
    </r>
    <r>
      <rPr>
        <sz val="15"/>
        <color theme="1"/>
        <rFont val="Cambria"/>
        <family val="1"/>
      </rPr>
      <t>Reducerea numărului depozitelor neconforme şi creşterea gradului de pregătire pentru reciclare a deşeurilor în România</t>
    </r>
  </si>
  <si>
    <t>POIM 2014-2020</t>
  </si>
  <si>
    <t>PO</t>
  </si>
  <si>
    <t>POIM</t>
  </si>
  <si>
    <t>LDR</t>
  </si>
  <si>
    <t>AP</t>
  </si>
  <si>
    <t>PODD 2021-2027</t>
  </si>
  <si>
    <t>Nu sunt indicatori similari</t>
  </si>
  <si>
    <t>2S62 Lungimea reţelei termice reabilitate / extinse</t>
  </si>
  <si>
    <t xml:space="preserve">2S62 </t>
  </si>
  <si>
    <t>Lungimea reţelei termice reabilitate / extinse</t>
  </si>
  <si>
    <t>2S62</t>
  </si>
  <si>
    <t>RCO20</t>
  </si>
  <si>
    <r>
      <rPr>
        <i/>
        <u/>
        <sz val="14"/>
        <color theme="1"/>
        <rFont val="Cambria"/>
        <family val="1"/>
      </rPr>
      <t>2014-2020</t>
    </r>
    <r>
      <rPr>
        <b/>
        <sz val="14"/>
        <color theme="1"/>
        <rFont val="Cambria"/>
        <family val="1"/>
      </rPr>
      <t xml:space="preserve">: </t>
    </r>
    <r>
      <rPr>
        <b/>
        <sz val="14"/>
        <color rgb="FFFF0000"/>
        <rFont val="Cambria"/>
        <family val="1"/>
      </rPr>
      <t xml:space="preserve">POIM </t>
    </r>
    <r>
      <rPr>
        <b/>
        <sz val="14"/>
        <color theme="1"/>
        <rFont val="Cambria"/>
        <family val="1"/>
      </rPr>
      <t xml:space="preserve">Axa prioritară 7: </t>
    </r>
    <r>
      <rPr>
        <sz val="14"/>
        <color theme="1"/>
        <rFont val="Cambria"/>
        <family val="1"/>
      </rPr>
      <t xml:space="preserve">Creşterea eficienţei energetice la nivelul sistemului centralizat de termoficare în oraşele selectate/ </t>
    </r>
    <r>
      <rPr>
        <b/>
        <sz val="14"/>
        <color theme="1"/>
        <rFont val="Cambria"/>
        <family val="1"/>
      </rPr>
      <t xml:space="preserve"> OS 7.1 </t>
    </r>
    <r>
      <rPr>
        <sz val="14"/>
        <color theme="1"/>
        <rFont val="Cambria"/>
        <family val="1"/>
      </rPr>
      <t>Creşterea eficienţei energetice în sistemele centralizate de transport şi distribuţie a energiei termice în oraşele selectate</t>
    </r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</si>
  <si>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 xml:space="preserve">: Prioritatea 1. </t>
    </r>
    <r>
      <rPr>
        <sz val="15"/>
        <color theme="1"/>
        <rFont val="Cambria"/>
        <family val="1"/>
      </rPr>
      <t xml:space="preserve">Promovarea eficienței energetice, a sistemelor și rețelelor inteligente de energie și a soluțiilor de stocare și reducerea emisiilor de gaze cu efect de seră/ </t>
    </r>
    <r>
      <rPr>
        <b/>
        <sz val="15"/>
        <color theme="1"/>
        <rFont val="Cambria"/>
        <family val="1"/>
      </rPr>
      <t xml:space="preserve">OS  (i) </t>
    </r>
    <r>
      <rPr>
        <sz val="15"/>
        <color theme="1"/>
        <rFont val="Cambria"/>
        <family val="1"/>
      </rPr>
      <t xml:space="preserve">Promovarea eficienței energetice și reducerea emisiilor de gaze cu efect de seră/ </t>
    </r>
    <r>
      <rPr>
        <b/>
        <sz val="15"/>
        <color theme="1"/>
        <rFont val="Cambria"/>
        <family val="1"/>
      </rPr>
      <t>Acțiunea 1.1.</t>
    </r>
    <r>
      <rPr>
        <sz val="15"/>
        <color theme="1"/>
        <rFont val="Cambria"/>
        <family val="1"/>
      </rPr>
      <t xml:space="preserve"> Îmbunătățirea eficienței energetice a IMM-urilor și a întreprinderilor mari</t>
    </r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</si>
  <si>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 xml:space="preserve">: Prioritatea 1. </t>
    </r>
    <r>
      <rPr>
        <sz val="15"/>
        <color theme="1"/>
        <rFont val="Cambria"/>
        <family val="1"/>
      </rPr>
      <t xml:space="preserve">Promovarea eficienței energetice, a sistemelor și rețelelor inteligente de energie și a soluțiilor de stocare și reducerea emisiilor de gaze cu efect de seră/ </t>
    </r>
    <r>
      <rPr>
        <b/>
        <sz val="15"/>
        <color theme="1"/>
        <rFont val="Cambria"/>
        <family val="1"/>
      </rPr>
      <t xml:space="preserve">OS  (i) </t>
    </r>
    <r>
      <rPr>
        <sz val="15"/>
        <color theme="1"/>
        <rFont val="Cambria"/>
        <family val="1"/>
      </rPr>
      <t xml:space="preserve">Promovarea eficienței energetice și reducerea emisiilor de gaze cu efect de seră/ </t>
    </r>
    <r>
      <rPr>
        <b/>
        <sz val="15"/>
        <color theme="1"/>
        <rFont val="Cambria"/>
        <family val="1"/>
      </rPr>
      <t>Acțiunea 1.2.</t>
    </r>
    <r>
      <rPr>
        <sz val="15"/>
        <color theme="1"/>
        <rFont val="Cambria"/>
        <family val="1"/>
      </rPr>
      <t xml:space="preserve"> Reducerea emisiilor de GES și creşterea eficienţei energetice în sistemele centralizate de transport şi distribuţie a energiei termice.</t>
    </r>
  </si>
  <si>
    <t xml:space="preserve">RCO104 </t>
  </si>
  <si>
    <t>Număr de unități de cogenerare de înaltă eficiență</t>
  </si>
  <si>
    <t>2S58</t>
  </si>
  <si>
    <t>RCO104</t>
  </si>
  <si>
    <r>
      <t>2014-2020:</t>
    </r>
    <r>
      <rPr>
        <sz val="14"/>
        <color theme="1"/>
        <rFont val="Cambria"/>
        <family val="1"/>
      </rPr>
      <t xml:space="preserve"> </t>
    </r>
    <r>
      <rPr>
        <b/>
        <sz val="14"/>
        <color rgb="FFFF0000"/>
        <rFont val="Cambria"/>
        <family val="1"/>
      </rPr>
      <t>POIM</t>
    </r>
    <r>
      <rPr>
        <sz val="14"/>
        <color theme="1"/>
        <rFont val="Cambria"/>
        <family val="1"/>
      </rPr>
      <t xml:space="preserve"> </t>
    </r>
    <r>
      <rPr>
        <b/>
        <sz val="14"/>
        <color theme="1"/>
        <rFont val="Cambria"/>
        <family val="1"/>
      </rPr>
      <t xml:space="preserve">Axa prioritară 6: </t>
    </r>
    <r>
      <rPr>
        <sz val="14"/>
        <color theme="1"/>
        <rFont val="Cambria"/>
        <family val="1"/>
      </rPr>
      <t xml:space="preserve">Promovarea energiei curate şi eficienţei energetice în vederea susținerii unei economii cu emisii scăzute de carbon/  </t>
    </r>
    <r>
      <rPr>
        <b/>
        <sz val="14"/>
        <color theme="1"/>
        <rFont val="Cambria"/>
        <family val="1"/>
      </rPr>
      <t>OS 6.4</t>
    </r>
    <r>
      <rPr>
        <sz val="14"/>
        <color theme="1"/>
        <rFont val="Cambria"/>
        <family val="1"/>
      </rPr>
      <t xml:space="preserve"> Creşterea economiilor în consuml de energie primară prin cogenerare de înaltă eficienţă</t>
    </r>
  </si>
  <si>
    <t>RCO104 Număr de unități de cogenerare de înaltă eficiență</t>
  </si>
  <si>
    <t>Nu avem date despre acest indicator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</si>
  <si>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 xml:space="preserve">: Prioritatea 1. </t>
    </r>
    <r>
      <rPr>
        <sz val="15"/>
        <color theme="1"/>
        <rFont val="Cambria"/>
        <family val="1"/>
      </rPr>
      <t xml:space="preserve">Promovarea eficienței energetice, a sistemelor și rețelelor inteligente de energie și a soluțiilor de stocare și reducerea emisiilor de gaze cu efect de seră/ </t>
    </r>
    <r>
      <rPr>
        <b/>
        <sz val="15"/>
        <color theme="1"/>
        <rFont val="Cambria"/>
        <family val="1"/>
      </rPr>
      <t xml:space="preserve">OS (iii) </t>
    </r>
    <r>
      <rPr>
        <sz val="15"/>
        <color theme="1"/>
        <rFont val="Cambria"/>
        <family val="1"/>
      </rPr>
      <t>Dezvoltarea de sisteme inteligente de energie, rețele și stocare în afara TEN-E</t>
    </r>
  </si>
  <si>
    <r>
      <rPr>
        <i/>
        <u/>
        <sz val="14"/>
        <color theme="1"/>
        <rFont val="Cambria"/>
        <family val="1"/>
      </rPr>
      <t>2014-2020</t>
    </r>
    <r>
      <rPr>
        <b/>
        <sz val="14"/>
        <color theme="1"/>
        <rFont val="Cambria"/>
        <family val="1"/>
      </rPr>
      <t xml:space="preserve">: </t>
    </r>
    <r>
      <rPr>
        <b/>
        <sz val="14"/>
        <color rgb="FFFF0000"/>
        <rFont val="Cambria"/>
        <family val="1"/>
      </rPr>
      <t xml:space="preserve">POIM </t>
    </r>
    <r>
      <rPr>
        <b/>
        <sz val="14"/>
        <color theme="1"/>
        <rFont val="Cambria"/>
        <family val="1"/>
      </rPr>
      <t xml:space="preserve">Axa prioritară 8: </t>
    </r>
    <r>
      <rPr>
        <sz val="14"/>
        <color theme="1"/>
        <rFont val="Cambria"/>
        <family val="1"/>
      </rPr>
      <t xml:space="preserve">Sisteme inteligente şi sustenabile de transport al energiei electrice şi gazelor naturale/ </t>
    </r>
    <r>
      <rPr>
        <b/>
        <sz val="14"/>
        <color theme="1"/>
        <rFont val="Cambria"/>
        <family val="1"/>
      </rPr>
      <t xml:space="preserve"> OS 8.1 </t>
    </r>
    <r>
      <rPr>
        <sz val="14"/>
        <color theme="1"/>
        <rFont val="Cambria"/>
        <family val="1"/>
      </rPr>
      <t>Creşterea capacităţii Sistemului Energetic Naţional pentru preluarea energiei produse din resurse regenerabile</t>
    </r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</si>
  <si>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 xml:space="preserve">: Prioritatea 2. </t>
    </r>
    <r>
      <rPr>
        <sz val="15"/>
        <color theme="1"/>
        <rFont val="Cambria"/>
        <family val="1"/>
      </rPr>
      <t xml:space="preserve">Dezvoltarea infrastructurii de apă și apă uzată și tranziția la o  economie circulară/ </t>
    </r>
    <r>
      <rPr>
        <b/>
        <sz val="15"/>
        <color theme="1"/>
        <rFont val="Cambria"/>
        <family val="1"/>
      </rPr>
      <t xml:space="preserve">OS (v) </t>
    </r>
    <r>
      <rPr>
        <sz val="15"/>
        <color theme="1"/>
        <rFont val="Cambria"/>
        <family val="1"/>
      </rPr>
      <t>Promovarea managementului durabil al apei</t>
    </r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</si>
  <si>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 xml:space="preserve">: Prioritatea 2. </t>
    </r>
    <r>
      <rPr>
        <sz val="15"/>
        <color theme="1"/>
        <rFont val="Cambria"/>
        <family val="1"/>
      </rPr>
      <t xml:space="preserve">Dezvoltarea infrastructurii de apă și apă uzată și tranziția la o  economie circulară/ </t>
    </r>
    <r>
      <rPr>
        <b/>
        <sz val="15"/>
        <color theme="1"/>
        <rFont val="Cambria"/>
        <family val="1"/>
      </rPr>
      <t xml:space="preserve">OS (vi) </t>
    </r>
    <r>
      <rPr>
        <sz val="15"/>
        <color theme="1"/>
        <rFont val="Cambria"/>
        <family val="1"/>
      </rPr>
      <t>Promovarea tranziţiei către o economie circulară</t>
    </r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</si>
  <si>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POIM </t>
    </r>
    <r>
      <rPr>
        <b/>
        <sz val="15"/>
        <color theme="1"/>
        <rFont val="Cambria"/>
        <family val="1"/>
      </rPr>
      <t xml:space="preserve">Axa prioritară </t>
    </r>
    <r>
      <rPr>
        <sz val="15"/>
        <color theme="1"/>
        <rFont val="Cambria"/>
        <family val="1"/>
      </rPr>
      <t xml:space="preserve">3: Dezvoltarea infrastructurii de mediu în condiţii de management eficient al resurselor/ </t>
    </r>
    <r>
      <rPr>
        <b/>
        <sz val="15"/>
        <color theme="1"/>
        <rFont val="Cambria"/>
        <family val="1"/>
      </rPr>
      <t>OS 3.2</t>
    </r>
    <r>
      <rPr>
        <sz val="15"/>
        <color theme="1"/>
        <rFont val="Cambria"/>
        <family val="1"/>
      </rPr>
      <t xml:space="preserve"> Creşterea nivelului de colectare şi epurare a apelor uzate urbane, precum şi a gradului de asigurare a alimentării cu apă potabilă a populaţiei</t>
    </r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</si>
  <si>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POIM </t>
    </r>
    <r>
      <rPr>
        <b/>
        <sz val="15"/>
        <color theme="1"/>
        <rFont val="Cambria"/>
        <family val="1"/>
      </rPr>
      <t xml:space="preserve">Axa prioritară 4: </t>
    </r>
    <r>
      <rPr>
        <sz val="15"/>
        <color theme="1"/>
        <rFont val="Cambria"/>
        <family val="1"/>
      </rPr>
      <t xml:space="preserve">Protecţia mediului prin măsuri de conservare a biodiversităţii, monitorizarea calităţii aerului şi decontaminare a siturilor poluate istoric/ </t>
    </r>
    <r>
      <rPr>
        <b/>
        <sz val="15"/>
        <color theme="1"/>
        <rFont val="Cambria"/>
        <family val="1"/>
      </rPr>
      <t xml:space="preserve">OS 4.1 </t>
    </r>
    <r>
      <rPr>
        <sz val="15"/>
        <color theme="1"/>
        <rFont val="Cambria"/>
        <family val="1"/>
      </rPr>
      <t>Creşterea gradului de protecţie şi conservare a biodiversităţii şi refacerea ecosistemelor degradate</t>
    </r>
  </si>
  <si>
    <t xml:space="preserve">CO23 </t>
  </si>
  <si>
    <t>Natură și biodiversitate: Suprafața habitatelor sprijinite în vederea obținerii unui stadiu de conservare mai bun</t>
  </si>
  <si>
    <t xml:space="preserve">2S5 </t>
  </si>
  <si>
    <t>Planuri de management a siturilor Natura 2000/ Planuri de acțiune pentru specii elaborate</t>
  </si>
  <si>
    <t xml:space="preserve">2S38 </t>
  </si>
  <si>
    <t>Seturi de măsuri/planuri de management/plan uri de acţiune aprobate</t>
  </si>
  <si>
    <t>RCO38 Surface area of rehabilitated land supported</t>
  </si>
  <si>
    <t xml:space="preserve">RCO38 </t>
  </si>
  <si>
    <t>Surface area of rehabilitated land supported</t>
  </si>
  <si>
    <t>CO23</t>
  </si>
  <si>
    <t>2S5</t>
  </si>
  <si>
    <t>2S38</t>
  </si>
  <si>
    <t>RCO38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</si>
  <si>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3.</t>
    </r>
    <r>
      <rPr>
        <sz val="15"/>
        <color theme="1"/>
        <rFont val="Cambria"/>
        <family val="1"/>
      </rPr>
      <t xml:space="preserve"> Protecţia mediului prin conservarea biodiversităţii, asigurarea calităţii aerului şi remediere a siturilor contaminate/ </t>
    </r>
    <r>
      <rPr>
        <b/>
        <sz val="15"/>
        <color theme="1"/>
        <rFont val="Cambria"/>
        <family val="1"/>
      </rPr>
      <t xml:space="preserve">OS (vii) </t>
    </r>
    <r>
      <rPr>
        <sz val="15"/>
        <color theme="1"/>
        <rFont val="Cambria"/>
        <family val="1"/>
      </rPr>
      <t xml:space="preserve">Îmbunătățirea protecției naturii și a biodiversității, a infrastructurii verzi în special în mediul urban și reducerea poluării/contaminării/ </t>
    </r>
    <r>
      <rPr>
        <b/>
        <sz val="15"/>
        <color theme="1"/>
        <rFont val="Cambria"/>
        <family val="1"/>
      </rPr>
      <t xml:space="preserve">Acțiunea 3.1 </t>
    </r>
    <r>
      <rPr>
        <sz val="15"/>
        <color theme="1"/>
        <rFont val="Cambria"/>
        <family val="1"/>
      </rPr>
      <t>Conservarea biodiversității pentru a îndeplini cerințele directivelor de mediu</t>
    </r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</si>
  <si>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3.</t>
    </r>
    <r>
      <rPr>
        <sz val="15"/>
        <color theme="1"/>
        <rFont val="Cambria"/>
        <family val="1"/>
      </rPr>
      <t xml:space="preserve"> Protecţia mediului prin conservarea biodiversităţii, asigurarea calităţii aerului şi remediere a siturilor contaminate/ </t>
    </r>
    <r>
      <rPr>
        <b/>
        <sz val="15"/>
        <color theme="1"/>
        <rFont val="Cambria"/>
        <family val="1"/>
      </rPr>
      <t xml:space="preserve">OS (vii) </t>
    </r>
    <r>
      <rPr>
        <sz val="15"/>
        <color theme="1"/>
        <rFont val="Cambria"/>
        <family val="1"/>
      </rPr>
      <t xml:space="preserve">Îmbunătățirea protecției naturii și a biodiversității, a infrastructurii verzi în special în mediul urban și reducerea poluării/contaminării/ </t>
    </r>
    <r>
      <rPr>
        <b/>
        <sz val="15"/>
        <color theme="1"/>
        <rFont val="Cambria"/>
        <family val="1"/>
      </rPr>
      <t xml:space="preserve">Acțiunea 3.2 </t>
    </r>
    <r>
      <rPr>
        <sz val="15"/>
        <color theme="1"/>
        <rFont val="Cambria"/>
        <family val="1"/>
      </rPr>
      <t>Îmbunătățirea monitorizării calității aerului pentru îndeplinirea cerințelor de monitorizare și reducere a emisiilor rezultate din directive</t>
    </r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</si>
  <si>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3.</t>
    </r>
    <r>
      <rPr>
        <sz val="15"/>
        <color theme="1"/>
        <rFont val="Cambria"/>
        <family val="1"/>
      </rPr>
      <t xml:space="preserve"> Protecţia mediului prin conservarea biodiversităţii, asigurarea calităţii aerului şi remediere a siturilor contaminate/ </t>
    </r>
    <r>
      <rPr>
        <b/>
        <sz val="15"/>
        <color theme="1"/>
        <rFont val="Cambria"/>
        <family val="1"/>
      </rPr>
      <t xml:space="preserve">OS (vii) </t>
    </r>
    <r>
      <rPr>
        <sz val="15"/>
        <color theme="1"/>
        <rFont val="Cambria"/>
        <family val="1"/>
      </rPr>
      <t xml:space="preserve">Îmbunătățirea protecției naturii și a biodiversității, a infrastructurii verzi în special în mediul urban și reducerea poluării/contaminării/ </t>
    </r>
    <r>
      <rPr>
        <b/>
        <sz val="15"/>
        <color theme="1"/>
        <rFont val="Cambria"/>
        <family val="1"/>
      </rPr>
      <t xml:space="preserve">Acțiunea 3.3 </t>
    </r>
    <r>
      <rPr>
        <sz val="15"/>
        <color theme="1"/>
        <rFont val="Cambria"/>
        <family val="1"/>
      </rPr>
      <t>Investigarea preliminară și detaliată a siturilor contaminate, evaluarea riscurilor asupra mediului si remedierea siturilor</t>
    </r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</si>
  <si>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POIM </t>
    </r>
    <r>
      <rPr>
        <b/>
        <sz val="15"/>
        <color theme="1"/>
        <rFont val="Cambria"/>
        <family val="1"/>
      </rPr>
      <t xml:space="preserve">Axa prioritară 5: </t>
    </r>
    <r>
      <rPr>
        <sz val="15"/>
        <color theme="1"/>
        <rFont val="Cambria"/>
        <family val="1"/>
      </rPr>
      <t xml:space="preserve">Promovarea adaptării la schimbările climatice, prevenirea şi gestionarea riscurilor/ </t>
    </r>
    <r>
      <rPr>
        <b/>
        <sz val="15"/>
        <color theme="1"/>
        <rFont val="Cambria"/>
        <family val="1"/>
      </rPr>
      <t xml:space="preserve">OS 5.1 </t>
    </r>
    <r>
      <rPr>
        <sz val="15"/>
        <color theme="1"/>
        <rFont val="Cambria"/>
        <family val="1"/>
      </rPr>
      <t>Reducerea efectelor şi a pagubelor asupra populaţiei cauzate de fenomenele naturale asociate principalelor riscuri accentuate de schimbările climatice, în principal de inundaţii şi eroziune costieră</t>
    </r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</si>
  <si>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4.</t>
    </r>
    <r>
      <rPr>
        <sz val="15"/>
        <color theme="1"/>
        <rFont val="Cambria"/>
        <family val="1"/>
      </rPr>
      <t xml:space="preserve">Promovarea adaptării la schimbările climatice şi managementul riscurilor/ </t>
    </r>
    <r>
      <rPr>
        <b/>
        <sz val="15"/>
        <color theme="1"/>
        <rFont val="Cambria"/>
        <family val="1"/>
      </rPr>
      <t xml:space="preserve">OS FEDR/FC (iv) </t>
    </r>
    <r>
      <rPr>
        <sz val="15"/>
        <color theme="1"/>
        <rFont val="Cambria"/>
        <family val="1"/>
      </rPr>
      <t xml:space="preserve">Promovarea adaptării la schimbările climatice, a prevenirii riscurilor și a rezilienței în urma dezastrelor/ </t>
    </r>
    <r>
      <rPr>
        <b/>
        <sz val="15"/>
        <color theme="1"/>
        <rFont val="Cambria"/>
        <family val="1"/>
      </rPr>
      <t>Acțiunea 4.1</t>
    </r>
    <r>
      <rPr>
        <sz val="15"/>
        <color theme="1"/>
        <rFont val="Cambria"/>
        <family val="1"/>
      </rPr>
      <t xml:space="preserve"> Managementul inundațiilor și al secetei și </t>
    </r>
    <r>
      <rPr>
        <b/>
        <sz val="15"/>
        <color theme="1"/>
        <rFont val="Cambria"/>
        <family val="1"/>
      </rPr>
      <t>Acțiunea 4.2</t>
    </r>
    <r>
      <rPr>
        <sz val="15"/>
        <color theme="1"/>
        <rFont val="Cambria"/>
        <family val="1"/>
      </rPr>
      <t xml:space="preserve"> Combaterea eroziunii costiere</t>
    </r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</si>
  <si>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4.</t>
    </r>
    <r>
      <rPr>
        <sz val="15"/>
        <color theme="1"/>
        <rFont val="Cambria"/>
        <family val="1"/>
      </rPr>
      <t xml:space="preserve">Promovarea adaptării la schimbările climatice şi managementul riscurilor/ </t>
    </r>
    <r>
      <rPr>
        <b/>
        <sz val="15"/>
        <color theme="1"/>
        <rFont val="Cambria"/>
        <family val="1"/>
      </rPr>
      <t xml:space="preserve">OS FEDR/FC (iv) </t>
    </r>
    <r>
      <rPr>
        <sz val="15"/>
        <color theme="1"/>
        <rFont val="Cambria"/>
        <family val="1"/>
      </rPr>
      <t xml:space="preserve">Promovarea adaptării la schimbările climatice, a prevenirii riscurilor și a rezilienței în urma dezastrelor/ </t>
    </r>
    <r>
      <rPr>
        <b/>
        <sz val="15"/>
        <color theme="1"/>
        <rFont val="Cambria"/>
        <family val="1"/>
      </rPr>
      <t xml:space="preserve">Acțiunea 4.3 </t>
    </r>
    <r>
      <rPr>
        <sz val="15"/>
        <color theme="1"/>
        <rFont val="Cambria"/>
        <family val="1"/>
      </rPr>
      <t>Îmbunătățirea sistemului de managementul riscurilor</t>
    </r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</si>
  <si>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POIM </t>
    </r>
    <r>
      <rPr>
        <b/>
        <sz val="15"/>
        <color theme="1"/>
        <rFont val="Cambria"/>
        <family val="1"/>
      </rPr>
      <t xml:space="preserve">Axa prioritară 5: </t>
    </r>
    <r>
      <rPr>
        <sz val="15"/>
        <color theme="1"/>
        <rFont val="Cambria"/>
        <family val="1"/>
      </rPr>
      <t xml:space="preserve">Promovarea adaptării la schimbările climatice, prevenirea şi gestionarea riscurilor/ </t>
    </r>
    <r>
      <rPr>
        <b/>
        <sz val="15"/>
        <color theme="1"/>
        <rFont val="Cambria"/>
        <family val="1"/>
      </rPr>
      <t xml:space="preserve">5.2. </t>
    </r>
    <r>
      <rPr>
        <sz val="15"/>
        <color theme="1"/>
        <rFont val="Cambria"/>
        <family val="1"/>
      </rPr>
      <t>Creșterea nivelului de pregătire pentru o reacție rapidă și eficientă la dezastre a echipajelor de intervenție</t>
    </r>
  </si>
  <si>
    <t>CO23 Natură și biodiversitate: Suprafața habitatelor sprijinite în vederea obținerii unui stadiu de conservare mai bun</t>
  </si>
  <si>
    <t>Rata rambursării</t>
  </si>
  <si>
    <t>Date 2014-2020</t>
  </si>
  <si>
    <t>Prognoză 2020-2023</t>
  </si>
  <si>
    <t>Prognoză 2021-2027</t>
  </si>
  <si>
    <t>Prognoză 2014-2020</t>
  </si>
  <si>
    <t>CDF Nr. Proiecte</t>
  </si>
  <si>
    <t>Indicatori</t>
  </si>
  <si>
    <t>Durata medie</t>
  </si>
  <si>
    <t>Bugetul mediu</t>
  </si>
  <si>
    <t>Valoare indicator</t>
  </si>
  <si>
    <t>Număr proiecte CDF</t>
  </si>
  <si>
    <t>Capacitate instalată în cogenerare de înaltă eficiență</t>
  </si>
  <si>
    <t>Conducte de rețea pentru încălzirea urbană nou construite sau modernizate</t>
  </si>
  <si>
    <t>RCO20 Conducte de rețea pentru încălzirea urbană nou construite sau modernizate</t>
  </si>
  <si>
    <t>2S58 Capacitate instalată în cogenerare de înaltă eficiență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</si>
</sst>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_-;\-* #,##0_-;_-* &quot;-&quot;??_-;_-@_-"/>
    <numFmt numFmtId="165" formatCode="0.000"/>
    <numFmt numFmtId="166" formatCode="_(* #,##0_);_(* \(#,##0\);_(* &quot;-&quot;??_);_(@_)"/>
    <numFmt numFmtId="167" formatCode="0.0"/>
  </numFmts>
  <fonts count="27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rgb="FFFFFFFF"/>
      <name val="Calisto MT"/>
      <family val="1"/>
    </font>
    <font>
      <b/>
      <sz val="10"/>
      <color rgb="FF000000"/>
      <name val="Calisto MT"/>
      <family val="1"/>
    </font>
    <font>
      <sz val="10"/>
      <color rgb="FF000000"/>
      <name val="Calisto MT"/>
      <family val="1"/>
    </font>
    <font>
      <b/>
      <sz val="10"/>
      <color rgb="FFFFFFFF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5"/>
      <color theme="1"/>
      <name val="Cambria"/>
      <family val="1"/>
    </font>
    <font>
      <sz val="11"/>
      <color theme="1"/>
      <name val="Cambria"/>
      <family val="1"/>
    </font>
    <font>
      <sz val="15"/>
      <color theme="1"/>
      <name val="Cambria"/>
      <family val="1"/>
    </font>
    <font>
      <b/>
      <sz val="11"/>
      <color theme="1"/>
      <name val="Cambria"/>
      <family val="1"/>
    </font>
    <font>
      <i/>
      <u/>
      <sz val="15"/>
      <color theme="1"/>
      <name val="Cambria"/>
      <family val="1"/>
    </font>
    <font>
      <b/>
      <sz val="11"/>
      <color theme="0"/>
      <name val="Cambria"/>
      <family val="1"/>
    </font>
    <font>
      <i/>
      <sz val="11"/>
      <name val="Cambria"/>
      <family val="1"/>
    </font>
    <font>
      <sz val="11"/>
      <color rgb="FF0000FF"/>
      <name val="Cambria"/>
      <family val="1"/>
    </font>
    <font>
      <b/>
      <u/>
      <sz val="22"/>
      <color theme="1"/>
      <name val="Cambria"/>
      <family val="1"/>
    </font>
    <font>
      <b/>
      <sz val="15"/>
      <color rgb="FFFF0000"/>
      <name val="Cambria"/>
      <family val="1"/>
    </font>
    <font>
      <sz val="8"/>
      <name val="Calibri"/>
      <family val="2"/>
      <scheme val="minor"/>
    </font>
    <font>
      <b/>
      <sz val="11"/>
      <color rgb="FFFF0000"/>
      <name val="Cambria"/>
      <family val="1"/>
    </font>
    <font>
      <sz val="14"/>
      <color theme="1"/>
      <name val="Cambria"/>
      <family val="1"/>
    </font>
    <font>
      <i/>
      <u/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14"/>
      <color rgb="FFFF0000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rgb="FF00639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5446E"/>
        <bgColor rgb="FF000000"/>
      </patternFill>
    </fill>
    <fill>
      <patternFill patternType="solid">
        <fgColor rgb="FFDAF3F2"/>
        <bgColor rgb="FF000000"/>
      </patternFill>
    </fill>
    <fill>
      <patternFill patternType="solid">
        <fgColor rgb="FFF3DAE2"/>
        <bgColor rgb="FF000000"/>
      </patternFill>
    </fill>
    <fill>
      <patternFill patternType="solid">
        <fgColor rgb="FFF3F7CC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2" borderId="3"/>
    <xf numFmtId="0" fontId="2" fillId="3" borderId="4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9">
    <xf numFmtId="0" fontId="0" fillId="0" borderId="0" xfId="0"/>
    <xf numFmtId="0" fontId="5" fillId="8" borderId="17" xfId="0" applyFont="1" applyFill="1" applyBorder="1" applyAlignment="1">
      <alignment horizontal="left" vertical="center" wrapText="1"/>
    </xf>
    <xf numFmtId="0" fontId="5" fillId="8" borderId="18" xfId="0" applyFont="1" applyFill="1" applyBorder="1" applyAlignment="1">
      <alignment horizontal="left" vertical="center" wrapText="1"/>
    </xf>
    <xf numFmtId="0" fontId="6" fillId="9" borderId="19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left" vertical="center" wrapText="1"/>
    </xf>
    <xf numFmtId="0" fontId="5" fillId="8" borderId="16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1" xfId="0" applyFont="1" applyBorder="1"/>
    <xf numFmtId="0" fontId="13" fillId="0" borderId="0" xfId="0" applyFont="1"/>
    <xf numFmtId="0" fontId="12" fillId="0" borderId="2" xfId="0" applyFont="1" applyBorder="1"/>
    <xf numFmtId="0" fontId="4" fillId="0" borderId="0" xfId="0" applyFont="1"/>
    <xf numFmtId="0" fontId="14" fillId="0" borderId="0" xfId="0" applyFont="1"/>
    <xf numFmtId="164" fontId="8" fillId="10" borderId="5" xfId="3" applyNumberFormat="1" applyFont="1" applyFill="1" applyBorder="1"/>
    <xf numFmtId="164" fontId="8" fillId="10" borderId="6" xfId="3" applyNumberFormat="1" applyFont="1" applyFill="1" applyBorder="1"/>
    <xf numFmtId="164" fontId="8" fillId="10" borderId="7" xfId="3" applyNumberFormat="1" applyFont="1" applyFill="1" applyBorder="1"/>
    <xf numFmtId="164" fontId="8" fillId="10" borderId="14" xfId="3" applyNumberFormat="1" applyFont="1" applyFill="1" applyBorder="1"/>
    <xf numFmtId="0" fontId="8" fillId="10" borderId="11" xfId="3" applyNumberFormat="1" applyFont="1" applyFill="1" applyBorder="1"/>
    <xf numFmtId="0" fontId="8" fillId="10" borderId="12" xfId="3" applyNumberFormat="1" applyFont="1" applyFill="1" applyBorder="1"/>
    <xf numFmtId="0" fontId="8" fillId="10" borderId="13" xfId="3" applyNumberFormat="1" applyFont="1" applyFill="1" applyBorder="1"/>
    <xf numFmtId="0" fontId="8" fillId="10" borderId="15" xfId="3" applyNumberFormat="1" applyFont="1" applyFill="1" applyBorder="1"/>
    <xf numFmtId="0" fontId="8" fillId="12" borderId="8" xfId="0" applyFont="1" applyFill="1" applyBorder="1"/>
    <xf numFmtId="0" fontId="8" fillId="12" borderId="9" xfId="0" applyFont="1" applyFill="1" applyBorder="1"/>
    <xf numFmtId="0" fontId="12" fillId="0" borderId="0" xfId="0" applyFont="1" applyBorder="1"/>
    <xf numFmtId="0" fontId="4" fillId="0" borderId="0" xfId="0" applyFont="1" applyBorder="1"/>
    <xf numFmtId="0" fontId="12" fillId="13" borderId="0" xfId="0" applyFont="1" applyFill="1"/>
    <xf numFmtId="0" fontId="16" fillId="11" borderId="0" xfId="1" applyFont="1" applyFill="1" applyBorder="1"/>
    <xf numFmtId="1" fontId="17" fillId="13" borderId="0" xfId="0" applyNumberFormat="1" applyFont="1" applyFill="1"/>
    <xf numFmtId="1" fontId="17" fillId="0" borderId="0" xfId="0" applyNumberFormat="1" applyFont="1"/>
    <xf numFmtId="0" fontId="16" fillId="11" borderId="0" xfId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6" fillId="11" borderId="0" xfId="1" applyFont="1" applyFill="1" applyBorder="1" applyAlignment="1">
      <alignment horizontal="left"/>
    </xf>
    <xf numFmtId="3" fontId="18" fillId="3" borderId="4" xfId="2" applyNumberFormat="1" applyFont="1" applyProtection="1">
      <protection locked="0"/>
    </xf>
    <xf numFmtId="4" fontId="18" fillId="3" borderId="4" xfId="2" applyNumberFormat="1" applyFont="1" applyProtection="1">
      <protection locked="0"/>
    </xf>
    <xf numFmtId="2" fontId="12" fillId="14" borderId="0" xfId="0" applyNumberFormat="1" applyFont="1" applyFill="1"/>
    <xf numFmtId="1" fontId="12" fillId="14" borderId="0" xfId="0" applyNumberFormat="1" applyFont="1" applyFill="1"/>
    <xf numFmtId="0" fontId="16" fillId="11" borderId="0" xfId="0" applyFont="1" applyFill="1" applyBorder="1" applyAlignment="1">
      <alignment horizontal="center"/>
    </xf>
    <xf numFmtId="43" fontId="12" fillId="13" borderId="0" xfId="3" applyFont="1" applyFill="1"/>
    <xf numFmtId="1" fontId="18" fillId="3" borderId="4" xfId="2" applyNumberFormat="1" applyFont="1" applyProtection="1">
      <protection locked="0"/>
    </xf>
    <xf numFmtId="2" fontId="12" fillId="13" borderId="0" xfId="0" applyNumberFormat="1" applyFont="1" applyFill="1"/>
    <xf numFmtId="2" fontId="18" fillId="3" borderId="4" xfId="2" applyNumberFormat="1" applyFont="1" applyProtection="1">
      <protection locked="0"/>
    </xf>
    <xf numFmtId="165" fontId="12" fillId="13" borderId="0" xfId="0" applyNumberFormat="1" applyFont="1" applyFill="1"/>
    <xf numFmtId="4" fontId="12" fillId="13" borderId="0" xfId="3" applyNumberFormat="1" applyFont="1" applyFill="1"/>
    <xf numFmtId="0" fontId="14" fillId="15" borderId="23" xfId="0" applyFont="1" applyFill="1" applyBorder="1" applyAlignment="1">
      <alignment horizontal="center"/>
    </xf>
    <xf numFmtId="0" fontId="14" fillId="15" borderId="24" xfId="0" applyFont="1" applyFill="1" applyBorder="1" applyAlignment="1">
      <alignment horizontal="center"/>
    </xf>
    <xf numFmtId="0" fontId="10" fillId="0" borderId="0" xfId="0" applyFont="1" applyFill="1" applyBorder="1"/>
    <xf numFmtId="0" fontId="9" fillId="5" borderId="25" xfId="0" applyFont="1" applyFill="1" applyBorder="1"/>
    <xf numFmtId="0" fontId="10" fillId="5" borderId="26" xfId="0" applyFont="1" applyFill="1" applyBorder="1"/>
    <xf numFmtId="164" fontId="9" fillId="7" borderId="25" xfId="3" applyNumberFormat="1" applyFont="1" applyFill="1" applyBorder="1"/>
    <xf numFmtId="164" fontId="9" fillId="7" borderId="26" xfId="3" applyNumberFormat="1" applyFont="1" applyFill="1" applyBorder="1"/>
    <xf numFmtId="164" fontId="9" fillId="7" borderId="27" xfId="3" applyNumberFormat="1" applyFont="1" applyFill="1" applyBorder="1"/>
    <xf numFmtId="164" fontId="9" fillId="7" borderId="29" xfId="3" applyNumberFormat="1" applyFont="1" applyFill="1" applyBorder="1"/>
    <xf numFmtId="0" fontId="22" fillId="0" borderId="0" xfId="0" applyFont="1"/>
    <xf numFmtId="0" fontId="10" fillId="5" borderId="8" xfId="0" applyFont="1" applyFill="1" applyBorder="1"/>
    <xf numFmtId="0" fontId="9" fillId="5" borderId="9" xfId="0" applyFont="1" applyFill="1" applyBorder="1"/>
    <xf numFmtId="164" fontId="9" fillId="7" borderId="8" xfId="3" applyNumberFormat="1" applyFont="1" applyFill="1" applyBorder="1"/>
    <xf numFmtId="164" fontId="9" fillId="7" borderId="9" xfId="3" applyNumberFormat="1" applyFont="1" applyFill="1" applyBorder="1"/>
    <xf numFmtId="164" fontId="9" fillId="7" borderId="31" xfId="3" applyNumberFormat="1" applyFont="1" applyFill="1" applyBorder="1"/>
    <xf numFmtId="164" fontId="9" fillId="7" borderId="10" xfId="3" applyNumberFormat="1" applyFont="1" applyFill="1" applyBorder="1"/>
    <xf numFmtId="0" fontId="6" fillId="9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19" fillId="0" borderId="0" xfId="0" applyNumberFormat="1" applyFont="1" applyAlignment="1">
      <alignment horizontal="center" vertical="center"/>
    </xf>
    <xf numFmtId="0" fontId="16" fillId="11" borderId="0" xfId="0" applyFont="1" applyFill="1" applyBorder="1" applyAlignment="1">
      <alignment horizontal="center"/>
    </xf>
    <xf numFmtId="0" fontId="8" fillId="12" borderId="30" xfId="0" applyFont="1" applyFill="1" applyBorder="1"/>
    <xf numFmtId="0" fontId="10" fillId="5" borderId="28" xfId="0" applyFont="1" applyFill="1" applyBorder="1"/>
    <xf numFmtId="0" fontId="10" fillId="5" borderId="30" xfId="0" applyFont="1" applyFill="1" applyBorder="1"/>
    <xf numFmtId="166" fontId="12" fillId="14" borderId="0" xfId="3" applyNumberFormat="1" applyFont="1" applyFill="1"/>
    <xf numFmtId="164" fontId="9" fillId="7" borderId="30" xfId="3" applyNumberFormat="1" applyFont="1" applyFill="1" applyBorder="1"/>
    <xf numFmtId="164" fontId="9" fillId="7" borderId="28" xfId="3" applyNumberFormat="1" applyFont="1" applyFill="1" applyBorder="1"/>
    <xf numFmtId="10" fontId="9" fillId="7" borderId="26" xfId="4" applyNumberFormat="1" applyFont="1" applyFill="1" applyBorder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167" fontId="19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top"/>
    </xf>
    <xf numFmtId="0" fontId="14" fillId="15" borderId="32" xfId="0" applyFont="1" applyFill="1" applyBorder="1" applyAlignment="1">
      <alignment horizontal="center"/>
    </xf>
    <xf numFmtId="0" fontId="14" fillId="15" borderId="33" xfId="0" applyFont="1" applyFill="1" applyBorder="1" applyAlignment="1">
      <alignment horizontal="center"/>
    </xf>
    <xf numFmtId="164" fontId="9" fillId="6" borderId="36" xfId="3" applyNumberFormat="1" applyFont="1" applyFill="1" applyBorder="1" applyAlignment="1">
      <alignment vertical="center" wrapText="1"/>
    </xf>
    <xf numFmtId="0" fontId="8" fillId="10" borderId="25" xfId="3" applyNumberFormat="1" applyFont="1" applyFill="1" applyBorder="1"/>
    <xf numFmtId="10" fontId="9" fillId="7" borderId="25" xfId="4" applyNumberFormat="1" applyFont="1" applyFill="1" applyBorder="1"/>
    <xf numFmtId="0" fontId="8" fillId="10" borderId="26" xfId="3" applyNumberFormat="1" applyFont="1" applyFill="1" applyBorder="1"/>
    <xf numFmtId="0" fontId="8" fillId="10" borderId="27" xfId="3" applyNumberFormat="1" applyFont="1" applyFill="1" applyBorder="1"/>
    <xf numFmtId="10" fontId="9" fillId="7" borderId="27" xfId="4" applyNumberFormat="1" applyFont="1" applyFill="1" applyBorder="1"/>
    <xf numFmtId="164" fontId="9" fillId="6" borderId="37" xfId="3" applyNumberFormat="1" applyFont="1" applyFill="1" applyBorder="1" applyAlignment="1">
      <alignment vertical="center" wrapText="1"/>
    </xf>
    <xf numFmtId="10" fontId="9" fillId="7" borderId="11" xfId="4" applyNumberFormat="1" applyFont="1" applyFill="1" applyBorder="1"/>
    <xf numFmtId="10" fontId="9" fillId="7" borderId="12" xfId="4" applyNumberFormat="1" applyFont="1" applyFill="1" applyBorder="1"/>
    <xf numFmtId="10" fontId="9" fillId="7" borderId="13" xfId="4" applyNumberFormat="1" applyFont="1" applyFill="1" applyBorder="1"/>
    <xf numFmtId="164" fontId="9" fillId="6" borderId="23" xfId="3" applyNumberFormat="1" applyFont="1" applyFill="1" applyBorder="1" applyAlignment="1">
      <alignment vertical="center" wrapText="1"/>
    </xf>
    <xf numFmtId="164" fontId="9" fillId="6" borderId="38" xfId="3" applyNumberFormat="1" applyFont="1" applyFill="1" applyBorder="1" applyAlignment="1">
      <alignment vertical="center" wrapText="1"/>
    </xf>
    <xf numFmtId="10" fontId="9" fillId="7" borderId="39" xfId="4" applyNumberFormat="1" applyFont="1" applyFill="1" applyBorder="1"/>
    <xf numFmtId="10" fontId="9" fillId="7" borderId="40" xfId="4" applyNumberFormat="1" applyFont="1" applyFill="1" applyBorder="1"/>
    <xf numFmtId="10" fontId="9" fillId="7" borderId="41" xfId="4" applyNumberFormat="1" applyFont="1" applyFill="1" applyBorder="1"/>
    <xf numFmtId="10" fontId="9" fillId="7" borderId="34" xfId="4" applyNumberFormat="1" applyFont="1" applyFill="1" applyBorder="1"/>
    <xf numFmtId="10" fontId="9" fillId="7" borderId="35" xfId="4" applyNumberFormat="1" applyFont="1" applyFill="1" applyBorder="1"/>
    <xf numFmtId="10" fontId="9" fillId="7" borderId="42" xfId="4" applyNumberFormat="1" applyFont="1" applyFill="1" applyBorder="1"/>
    <xf numFmtId="0" fontId="16" fillId="11" borderId="0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67" fontId="19" fillId="0" borderId="2" xfId="0" applyNumberFormat="1" applyFont="1" applyBorder="1" applyAlignment="1">
      <alignment horizontal="center" vertical="center"/>
    </xf>
    <xf numFmtId="167" fontId="19" fillId="0" borderId="0" xfId="0" applyNumberFormat="1" applyFont="1" applyBorder="1" applyAlignment="1">
      <alignment horizontal="center" vertical="center"/>
    </xf>
    <xf numFmtId="167" fontId="19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4" fillId="15" borderId="21" xfId="0" applyFont="1" applyFill="1" applyBorder="1" applyAlignment="1">
      <alignment horizontal="center"/>
    </xf>
    <xf numFmtId="0" fontId="14" fillId="15" borderId="22" xfId="0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/>
    </xf>
    <xf numFmtId="0" fontId="8" fillId="12" borderId="5" xfId="0" applyFont="1" applyFill="1" applyBorder="1" applyAlignment="1">
      <alignment horizontal="center"/>
    </xf>
    <xf numFmtId="0" fontId="8" fillId="12" borderId="14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</cellXfs>
  <cellStyles count="5">
    <cellStyle name="Comma" xfId="3" builtinId="3"/>
    <cellStyle name="InputCellNumber" xfId="2" xr:uid="{D09FA139-30CB-40E8-8FDF-B614FC39648A}"/>
    <cellStyle name="Normal" xfId="0" builtinId="0"/>
    <cellStyle name="Percent" xfId="4" builtinId="5"/>
    <cellStyle name="Table Label" xfId="1" xr:uid="{4349F5A6-76A7-4094-BD4B-338F797F88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CDF!$B$134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CDF!$C$133:$I$133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CDF!$C$134:$I$134</c:f>
              <c:numCache>
                <c:formatCode>0.00</c:formatCode>
                <c:ptCount val="7"/>
                <c:pt idx="0">
                  <c:v>6.6843149598985478</c:v>
                </c:pt>
                <c:pt idx="1">
                  <c:v>18.931510194103165</c:v>
                </c:pt>
                <c:pt idx="2">
                  <c:v>53.945665471922837</c:v>
                </c:pt>
                <c:pt idx="3">
                  <c:v>91.465137146750067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A-4DF8-A509-7B7A1D7CD40F}"/>
            </c:ext>
          </c:extLst>
        </c:ser>
        <c:ser>
          <c:idx val="1"/>
          <c:order val="1"/>
          <c:tx>
            <c:strRef>
              <c:f>CDF!$B$135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CDF!$C$133:$I$133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CDF!$C$135:$I$135</c:f>
              <c:numCache>
                <c:formatCode>0.00</c:formatCode>
                <c:ptCount val="7"/>
                <c:pt idx="0">
                  <c:v>6.6843149598985478</c:v>
                </c:pt>
                <c:pt idx="1">
                  <c:v>18.931510194103165</c:v>
                </c:pt>
                <c:pt idx="2">
                  <c:v>53.945665471922837</c:v>
                </c:pt>
                <c:pt idx="3">
                  <c:v>91.465137146750067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A-4DF8-A509-7B7A1D7C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en-US" b="1" baseline="0"/>
              <a:t>RCO38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CDF!$C$160:$L$160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CDF!$C$161:$L$161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1424.4280306685687</c:v>
                </c:pt>
                <c:pt idx="4">
                  <c:v>6805.6005909720488</c:v>
                </c:pt>
                <c:pt idx="5">
                  <c:v>9021.3775275675998</c:v>
                </c:pt>
                <c:pt idx="6">
                  <c:v>17567.94571157901</c:v>
                </c:pt>
                <c:pt idx="7">
                  <c:v>17567.94571157901</c:v>
                </c:pt>
                <c:pt idx="8">
                  <c:v>17567.94571157901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0-4370-9DFB-19B219D9C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CDF!$C$22:$L$22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CDF!$C$23:$L$23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1.2228996245959571</c:v>
                </c:pt>
                <c:pt idx="3">
                  <c:v>1.2228996245959571</c:v>
                </c:pt>
                <c:pt idx="4">
                  <c:v>3.6686988737878714</c:v>
                </c:pt>
                <c:pt idx="5">
                  <c:v>6.1144981229797857</c:v>
                </c:pt>
                <c:pt idx="6">
                  <c:v>11.006096621363614</c:v>
                </c:pt>
                <c:pt idx="7">
                  <c:v>11.006096621363614</c:v>
                </c:pt>
                <c:pt idx="8">
                  <c:v>11.006096621363614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9-4712-9338-3E385CA8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CDF!$B$27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CDF!$C$26:$I$26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CDF!$C$27:$I$27</c:f>
              <c:numCache>
                <c:formatCode>0.00</c:formatCode>
                <c:ptCount val="7"/>
                <c:pt idx="0">
                  <c:v>7.8432884061971286</c:v>
                </c:pt>
                <c:pt idx="1">
                  <c:v>25.985694783945288</c:v>
                </c:pt>
                <c:pt idx="2">
                  <c:v>86.093523332742549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9-4334-B4DA-5E53D4368F0A}"/>
            </c:ext>
          </c:extLst>
        </c:ser>
        <c:ser>
          <c:idx val="1"/>
          <c:order val="1"/>
          <c:tx>
            <c:strRef>
              <c:f>CDF!$B$28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CDF!$C$26:$I$26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CDF!$C$28:$I$28</c:f>
              <c:numCache>
                <c:formatCode>0.00</c:formatCode>
                <c:ptCount val="7"/>
                <c:pt idx="0">
                  <c:v>7.8432884061971286</c:v>
                </c:pt>
                <c:pt idx="1">
                  <c:v>25.985694783945288</c:v>
                </c:pt>
                <c:pt idx="2">
                  <c:v>86.093523332742549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9-4334-B4DA-5E53D436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</a:t>
            </a:r>
            <a:r>
              <a:rPr lang="en-US" b="1" baseline="0"/>
              <a:t>20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CDF!$C$41:$L$41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CDF!$C$42:$L$42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7.484508043156767</c:v>
                </c:pt>
                <c:pt idx="3">
                  <c:v>7.484508043156767</c:v>
                </c:pt>
                <c:pt idx="4">
                  <c:v>22.453524129470299</c:v>
                </c:pt>
                <c:pt idx="5">
                  <c:v>37.422540215783833</c:v>
                </c:pt>
                <c:pt idx="6">
                  <c:v>67.360572388410901</c:v>
                </c:pt>
                <c:pt idx="7">
                  <c:v>67.360572388410901</c:v>
                </c:pt>
                <c:pt idx="8">
                  <c:v>67.360572388410901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E-40D7-BD40-335295735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CDF!$B$69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CDF!$C$68:$L$68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CDF!$C$69:$L$69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6.0386175652867751</c:v>
                </c:pt>
                <c:pt idx="4">
                  <c:v>13.284958643630905</c:v>
                </c:pt>
                <c:pt idx="5">
                  <c:v>20.531299721975032</c:v>
                </c:pt>
                <c:pt idx="6">
                  <c:v>158.2117802105135</c:v>
                </c:pt>
                <c:pt idx="7">
                  <c:v>158.2117802105135</c:v>
                </c:pt>
                <c:pt idx="8">
                  <c:v>158.2117802105135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4-45A4-B012-06BBA97CD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CDF!$B$73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CDF!$C$72:$I$72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CDF!$C$73:$I$73</c:f>
              <c:numCache>
                <c:formatCode>0.00</c:formatCode>
                <c:ptCount val="7"/>
                <c:pt idx="0">
                  <c:v>9.1734478375887374</c:v>
                </c:pt>
                <c:pt idx="1">
                  <c:v>40.479666025703068</c:v>
                </c:pt>
                <c:pt idx="2">
                  <c:v>74.301654474224549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D0-4836-90A7-4CFCA8771B05}"/>
            </c:ext>
          </c:extLst>
        </c:ser>
        <c:ser>
          <c:idx val="1"/>
          <c:order val="1"/>
          <c:tx>
            <c:strRef>
              <c:f>CDF!$B$74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CDF!$C$72:$I$72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CDF!$C$74:$I$74</c:f>
              <c:numCache>
                <c:formatCode>0.00</c:formatCode>
                <c:ptCount val="7"/>
                <c:pt idx="0">
                  <c:v>9.1734478375887374</c:v>
                </c:pt>
                <c:pt idx="1">
                  <c:v>40.479666025703068</c:v>
                </c:pt>
                <c:pt idx="2">
                  <c:v>74.301654474224549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0-4836-90A7-4CFCA8771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4104155730533681"/>
        </c:manualLayout>
      </c:layout>
      <c:lineChart>
        <c:grouping val="standard"/>
        <c:varyColors val="0"/>
        <c:ser>
          <c:idx val="0"/>
          <c:order val="0"/>
          <c:tx>
            <c:strRef>
              <c:f>CDF!$B$130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CDF!$C$129:$K$129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CDF!$C$130:$K$130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5.947048862666235</c:v>
                </c:pt>
                <c:pt idx="4">
                  <c:v>28.413677899405339</c:v>
                </c:pt>
                <c:pt idx="5">
                  <c:v>37.664642796886149</c:v>
                </c:pt>
                <c:pt idx="6">
                  <c:v>73.346935972883557</c:v>
                </c:pt>
                <c:pt idx="7">
                  <c:v>73.346935972883557</c:v>
                </c:pt>
                <c:pt idx="8">
                  <c:v>73.346935972883557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C4-4DB3-95FD-4FD27C2F6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</a:t>
            </a:r>
            <a:r>
              <a:rPr lang="en-US" b="1" baseline="0"/>
              <a:t>104</a:t>
            </a:r>
            <a:endParaRPr lang="ro-RO" b="1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CDF!$C$86:$L$86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CDF!$C$87:$L$87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4-4E9F-BE2F-A4604DFB6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en-US" b="1" baseline="0"/>
              <a:t>2S5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CDF!$C$150:$L$150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CDF!$C$151:$L$151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0.3941113241705691</c:v>
                </c:pt>
                <c:pt idx="4">
                  <c:v>1.8829763265927189</c:v>
                </c:pt>
                <c:pt idx="5">
                  <c:v>2.4960383864136042</c:v>
                </c:pt>
                <c:pt idx="6">
                  <c:v>4.8607063314370187</c:v>
                </c:pt>
                <c:pt idx="7">
                  <c:v>4.8607063314370187</c:v>
                </c:pt>
                <c:pt idx="8">
                  <c:v>4.8607063314370187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9-41EE-A4B8-7711EBF25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125</xdr:row>
      <xdr:rowOff>0</xdr:rowOff>
    </xdr:from>
    <xdr:to>
      <xdr:col>28</xdr:col>
      <xdr:colOff>217714</xdr:colOff>
      <xdr:row>142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EFE074-6161-45CD-A148-70541FA16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20</xdr:col>
      <xdr:colOff>0</xdr:colOff>
      <xdr:row>33</xdr:row>
      <xdr:rowOff>145598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E35121EB-1C4B-40CB-A522-4C70F4B43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16</xdr:row>
      <xdr:rowOff>0</xdr:rowOff>
    </xdr:from>
    <xdr:to>
      <xdr:col>28</xdr:col>
      <xdr:colOff>217714</xdr:colOff>
      <xdr:row>33</xdr:row>
      <xdr:rowOff>141516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79A2D187-F109-4DEC-909F-691D697F6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35</xdr:row>
      <xdr:rowOff>32657</xdr:rowOff>
    </xdr:from>
    <xdr:to>
      <xdr:col>20</xdr:col>
      <xdr:colOff>0</xdr:colOff>
      <xdr:row>55</xdr:row>
      <xdr:rowOff>38102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BFB48F5-1B2B-4452-9DA2-300D18943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0</xdr:colOff>
      <xdr:row>78</xdr:row>
      <xdr:rowOff>145598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933743CC-582D-41C0-A964-AC62FFD60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62</xdr:row>
      <xdr:rowOff>0</xdr:rowOff>
    </xdr:from>
    <xdr:to>
      <xdr:col>28</xdr:col>
      <xdr:colOff>217714</xdr:colOff>
      <xdr:row>78</xdr:row>
      <xdr:rowOff>141516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9146D1A0-29FA-4C70-AD86-927BB71F5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125</xdr:row>
      <xdr:rowOff>0</xdr:rowOff>
    </xdr:from>
    <xdr:to>
      <xdr:col>19</xdr:col>
      <xdr:colOff>609600</xdr:colOff>
      <xdr:row>137</xdr:row>
      <xdr:rowOff>152400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668711B-B903-46C5-9492-A4FC5FE23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81</xdr:row>
      <xdr:rowOff>0</xdr:rowOff>
    </xdr:from>
    <xdr:to>
      <xdr:col>20</xdr:col>
      <xdr:colOff>0</xdr:colOff>
      <xdr:row>99</xdr:row>
      <xdr:rowOff>64934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FE44697-5317-44BE-937A-80AA40D0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145</xdr:row>
      <xdr:rowOff>0</xdr:rowOff>
    </xdr:from>
    <xdr:to>
      <xdr:col>19</xdr:col>
      <xdr:colOff>609600</xdr:colOff>
      <xdr:row>157</xdr:row>
      <xdr:rowOff>88900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DD3A982-853B-4829-BC55-F4E5DBCE1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145</xdr:row>
      <xdr:rowOff>0</xdr:rowOff>
    </xdr:from>
    <xdr:to>
      <xdr:col>28</xdr:col>
      <xdr:colOff>203200</xdr:colOff>
      <xdr:row>157</xdr:row>
      <xdr:rowOff>88900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2A403EB-38F0-4654-8B99-1BFEB9757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DBD3-2E84-4537-8C6A-A78D440BD980}">
  <sheetPr>
    <tabColor rgb="FF0070C0"/>
  </sheetPr>
  <dimension ref="A2:AC193"/>
  <sheetViews>
    <sheetView topLeftCell="A19" zoomScale="90" zoomScaleNormal="90" workbookViewId="0">
      <selection activeCell="C50" sqref="C50"/>
    </sheetView>
  </sheetViews>
  <sheetFormatPr defaultRowHeight="13.8" x14ac:dyDescent="0.25"/>
  <cols>
    <col min="1" max="1" width="9.44140625" style="7" customWidth="1"/>
    <col min="2" max="2" width="22.77734375" style="7" customWidth="1"/>
    <col min="3" max="3" width="18.44140625" style="7" customWidth="1"/>
    <col min="4" max="4" width="14.21875" style="7" customWidth="1"/>
    <col min="5" max="5" width="12" style="7" customWidth="1"/>
    <col min="6" max="6" width="12.33203125" style="7" customWidth="1"/>
    <col min="7" max="9" width="11.77734375" style="7" customWidth="1"/>
    <col min="10" max="10" width="11.88671875" style="7" customWidth="1"/>
    <col min="11" max="12" width="11.77734375" style="7" customWidth="1"/>
    <col min="13" max="13" width="9.88671875" style="7" customWidth="1"/>
    <col min="14" max="22" width="11.77734375" style="7" customWidth="1"/>
    <col min="23" max="16384" width="8.88671875" style="7"/>
  </cols>
  <sheetData>
    <row r="2" spans="1:29" ht="19.2" x14ac:dyDescent="0.35">
      <c r="B2" s="6" t="s">
        <v>32</v>
      </c>
      <c r="C2" s="6"/>
    </row>
    <row r="3" spans="1:29" ht="14.4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Y3" s="8"/>
      <c r="Z3" s="8"/>
      <c r="AA3" s="8"/>
      <c r="AB3" s="8"/>
      <c r="AC3" s="8"/>
    </row>
    <row r="4" spans="1:29" ht="19.2" customHeight="1" x14ac:dyDescent="0.25">
      <c r="A4" s="97">
        <v>1.1000000000000001</v>
      </c>
      <c r="B4" s="95" t="s">
        <v>40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10"/>
      <c r="W4" s="10"/>
      <c r="X4" s="10"/>
    </row>
    <row r="5" spans="1:29" ht="19.2" customHeight="1" x14ac:dyDescent="0.25">
      <c r="A5" s="99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70"/>
      <c r="W5" s="70"/>
      <c r="X5" s="70"/>
    </row>
    <row r="6" spans="1:29" ht="19.2" customHeight="1" x14ac:dyDescent="0.25">
      <c r="A6" s="61"/>
      <c r="B6" s="71" t="s">
        <v>39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9" ht="13.8" customHeight="1" x14ac:dyDescent="0.35">
      <c r="A7" s="61"/>
      <c r="B7" s="9"/>
      <c r="C7" s="24"/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</row>
    <row r="8" spans="1:29" ht="13.8" customHeight="1" x14ac:dyDescent="0.25">
      <c r="B8" s="52" t="s">
        <v>33</v>
      </c>
    </row>
    <row r="9" spans="1:29" ht="14.4" thickBo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Y9" s="8"/>
      <c r="Z9" s="8"/>
      <c r="AA9" s="8"/>
      <c r="AB9" s="8"/>
      <c r="AC9" s="8"/>
    </row>
    <row r="10" spans="1:29" ht="19.2" customHeight="1" x14ac:dyDescent="0.25">
      <c r="A10" s="97">
        <v>1.2</v>
      </c>
      <c r="B10" s="95" t="s">
        <v>41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"/>
      <c r="X10" s="10"/>
    </row>
    <row r="11" spans="1:29" ht="19.2" customHeight="1" x14ac:dyDescent="0.25">
      <c r="A11" s="99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71"/>
      <c r="X11" s="71"/>
    </row>
    <row r="12" spans="1:29" ht="19.2" customHeight="1" x14ac:dyDescent="0.25">
      <c r="A12" s="61"/>
      <c r="B12" s="71" t="s">
        <v>39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1:29" ht="13.8" customHeight="1" x14ac:dyDescent="0.35">
      <c r="A13" s="61"/>
      <c r="B13" s="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3"/>
      <c r="N13" s="23"/>
      <c r="O13" s="23"/>
      <c r="P13" s="23"/>
    </row>
    <row r="14" spans="1:29" ht="13.8" customHeight="1" x14ac:dyDescent="0.25"/>
    <row r="15" spans="1:29" x14ac:dyDescent="0.25">
      <c r="B15" s="12" t="s">
        <v>0</v>
      </c>
      <c r="C15" s="37">
        <f>211000000*4.87</f>
        <v>1027570000</v>
      </c>
      <c r="D15" s="7" t="s">
        <v>24</v>
      </c>
      <c r="N15" s="12" t="s">
        <v>86</v>
      </c>
      <c r="U15" s="12" t="s">
        <v>76</v>
      </c>
    </row>
    <row r="16" spans="1:29" x14ac:dyDescent="0.25">
      <c r="B16" s="12" t="s">
        <v>1</v>
      </c>
      <c r="C16" s="35">
        <f>C15/D33</f>
        <v>11.006096621363614</v>
      </c>
    </row>
    <row r="18" spans="2:12" x14ac:dyDescent="0.25">
      <c r="B18" s="26"/>
      <c r="C18" s="26">
        <v>2014</v>
      </c>
      <c r="D18" s="26">
        <f t="shared" ref="D18" si="0">+C18+1</f>
        <v>2015</v>
      </c>
      <c r="E18" s="26">
        <f t="shared" ref="E18" si="1">+D18+1</f>
        <v>2016</v>
      </c>
      <c r="F18" s="26">
        <f>+E18+1</f>
        <v>2017</v>
      </c>
      <c r="G18" s="26">
        <f t="shared" ref="G18" si="2">+F18+1</f>
        <v>2018</v>
      </c>
      <c r="H18" s="26">
        <f t="shared" ref="H18" si="3">+G18+1</f>
        <v>2019</v>
      </c>
      <c r="I18" s="26">
        <f t="shared" ref="I18" si="4">+H18+1</f>
        <v>2020</v>
      </c>
      <c r="J18" s="26">
        <f t="shared" ref="J18" si="5">+I18+1</f>
        <v>2021</v>
      </c>
      <c r="K18" s="26">
        <f t="shared" ref="K18" si="6">+J18+1</f>
        <v>2022</v>
      </c>
      <c r="L18" s="26">
        <f t="shared" ref="L18" si="7">+K18+1</f>
        <v>2023</v>
      </c>
    </row>
    <row r="19" spans="2:12" x14ac:dyDescent="0.25">
      <c r="B19" s="26" t="s">
        <v>77</v>
      </c>
      <c r="C19" s="25">
        <v>0</v>
      </c>
      <c r="D19" s="25">
        <v>0</v>
      </c>
      <c r="E19" s="25">
        <v>1</v>
      </c>
      <c r="F19" s="25">
        <v>1</v>
      </c>
      <c r="G19" s="25">
        <v>3</v>
      </c>
      <c r="H19" s="25">
        <v>5</v>
      </c>
    </row>
    <row r="20" spans="2:12" x14ac:dyDescent="0.25">
      <c r="B20" s="26" t="s">
        <v>78</v>
      </c>
      <c r="I20" s="27">
        <v>9</v>
      </c>
      <c r="J20" s="27">
        <v>9</v>
      </c>
      <c r="K20" s="27">
        <v>9</v>
      </c>
      <c r="L20" s="27">
        <v>9</v>
      </c>
    </row>
    <row r="21" spans="2:12" x14ac:dyDescent="0.25">
      <c r="I21" s="28"/>
      <c r="J21" s="28"/>
      <c r="K21" s="28"/>
      <c r="L21" s="28"/>
    </row>
    <row r="22" spans="2:12" x14ac:dyDescent="0.25">
      <c r="B22" s="26" t="s">
        <v>81</v>
      </c>
      <c r="C22" s="26">
        <v>2021</v>
      </c>
      <c r="D22" s="26">
        <f t="shared" ref="D22" si="8">+C22+1</f>
        <v>2022</v>
      </c>
      <c r="E22" s="26">
        <f t="shared" ref="E22" si="9">+D22+1</f>
        <v>2023</v>
      </c>
      <c r="F22" s="26">
        <f t="shared" ref="F22" si="10">+E22+1</f>
        <v>2024</v>
      </c>
      <c r="G22" s="26">
        <f t="shared" ref="G22" si="11">+F22+1</f>
        <v>2025</v>
      </c>
      <c r="H22" s="26">
        <f t="shared" ref="H22" si="12">+G22+1</f>
        <v>2026</v>
      </c>
      <c r="I22" s="26">
        <f t="shared" ref="I22" si="13">+H22+1</f>
        <v>2027</v>
      </c>
      <c r="J22" s="26">
        <f t="shared" ref="J22" si="14">+I22+1</f>
        <v>2028</v>
      </c>
      <c r="K22" s="26">
        <f t="shared" ref="K22" si="15">+J22+1</f>
        <v>2029</v>
      </c>
      <c r="L22" s="28"/>
    </row>
    <row r="23" spans="2:12" x14ac:dyDescent="0.25">
      <c r="B23" s="26" t="s">
        <v>79</v>
      </c>
      <c r="C23" s="38">
        <f>$C$16*(C19/$L$20)</f>
        <v>0</v>
      </c>
      <c r="D23" s="38">
        <f t="shared" ref="D23:H23" si="16">$C$16*(D19/$L$20)</f>
        <v>0</v>
      </c>
      <c r="E23" s="38">
        <f t="shared" si="16"/>
        <v>1.2228996245959571</v>
      </c>
      <c r="F23" s="38">
        <f>$C$16*(F19/$L$20)</f>
        <v>1.2228996245959571</v>
      </c>
      <c r="G23" s="38">
        <f t="shared" si="16"/>
        <v>3.6686988737878714</v>
      </c>
      <c r="H23" s="38">
        <f t="shared" si="16"/>
        <v>6.1144981229797857</v>
      </c>
      <c r="I23" s="38">
        <f>$C$16*(I20/$L$20)</f>
        <v>11.006096621363614</v>
      </c>
      <c r="J23" s="38">
        <f t="shared" ref="J23" si="17">$C$16*(J20/$L$20)</f>
        <v>11.006096621363614</v>
      </c>
      <c r="K23" s="38">
        <f>$C$16*(K20/$L$20)</f>
        <v>11.006096621363614</v>
      </c>
      <c r="L23" s="28"/>
    </row>
    <row r="24" spans="2:12" x14ac:dyDescent="0.25">
      <c r="L24" s="28"/>
    </row>
    <row r="25" spans="2:12" x14ac:dyDescent="0.25">
      <c r="L25" s="28"/>
    </row>
    <row r="26" spans="2:12" x14ac:dyDescent="0.25">
      <c r="B26" s="26" t="s">
        <v>76</v>
      </c>
      <c r="C26" s="29" t="s">
        <v>2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30"/>
      <c r="K26" s="30"/>
      <c r="L26" s="28"/>
    </row>
    <row r="27" spans="2:12" x14ac:dyDescent="0.25">
      <c r="B27" s="26" t="s">
        <v>80</v>
      </c>
      <c r="C27" s="39">
        <v>7.8432884061971286</v>
      </c>
      <c r="D27" s="39">
        <v>25.985694783945288</v>
      </c>
      <c r="E27" s="39">
        <v>86.093523332742549</v>
      </c>
      <c r="F27" s="39">
        <v>100</v>
      </c>
      <c r="G27" s="39">
        <v>100</v>
      </c>
      <c r="H27" s="39">
        <v>100</v>
      </c>
      <c r="I27" s="39">
        <v>100</v>
      </c>
      <c r="J27" s="30"/>
      <c r="K27" s="30"/>
      <c r="L27" s="28"/>
    </row>
    <row r="28" spans="2:12" x14ac:dyDescent="0.25">
      <c r="B28" s="26" t="s">
        <v>79</v>
      </c>
      <c r="C28" s="40">
        <f>C27</f>
        <v>7.8432884061971286</v>
      </c>
      <c r="D28" s="40">
        <f t="shared" ref="D28:I28" si="18">D27</f>
        <v>25.985694783945288</v>
      </c>
      <c r="E28" s="40">
        <f t="shared" si="18"/>
        <v>86.093523332742549</v>
      </c>
      <c r="F28" s="40">
        <f t="shared" si="18"/>
        <v>100</v>
      </c>
      <c r="G28" s="40">
        <f t="shared" si="18"/>
        <v>100</v>
      </c>
      <c r="H28" s="40">
        <f t="shared" si="18"/>
        <v>100</v>
      </c>
      <c r="I28" s="40">
        <f t="shared" si="18"/>
        <v>100</v>
      </c>
      <c r="J28" s="30"/>
      <c r="K28" s="30"/>
      <c r="L28" s="28"/>
    </row>
    <row r="29" spans="2:12" x14ac:dyDescent="0.25">
      <c r="J29" s="30"/>
      <c r="K29" s="30"/>
      <c r="L29" s="28"/>
    </row>
    <row r="30" spans="2:12" x14ac:dyDescent="0.25">
      <c r="J30" s="30"/>
      <c r="K30" s="30"/>
      <c r="L30" s="28"/>
    </row>
    <row r="31" spans="2:12" x14ac:dyDescent="0.25">
      <c r="B31" s="31" t="s">
        <v>82</v>
      </c>
      <c r="C31" s="94" t="s">
        <v>83</v>
      </c>
      <c r="D31" s="94" t="s">
        <v>84</v>
      </c>
      <c r="E31" s="29" t="s">
        <v>37</v>
      </c>
      <c r="L31" s="28"/>
    </row>
    <row r="32" spans="2:12" x14ac:dyDescent="0.25">
      <c r="B32" s="31" t="s">
        <v>80</v>
      </c>
      <c r="C32" s="41">
        <v>1145.333333333333</v>
      </c>
      <c r="D32" s="42">
        <v>93363708.801666677</v>
      </c>
      <c r="E32" s="34">
        <f>SUM(Indicatori!M5:M6)/L20</f>
        <v>6.1202962962962957</v>
      </c>
      <c r="L32" s="28"/>
    </row>
    <row r="33" spans="2:12" x14ac:dyDescent="0.25">
      <c r="B33" s="31" t="s">
        <v>79</v>
      </c>
      <c r="C33" s="32">
        <f>C32</f>
        <v>1145.333333333333</v>
      </c>
      <c r="D33" s="33">
        <f>D32</f>
        <v>93363708.801666677</v>
      </c>
      <c r="E33" s="33">
        <f>E32</f>
        <v>6.1202962962962957</v>
      </c>
      <c r="L33" s="28"/>
    </row>
    <row r="34" spans="2:12" x14ac:dyDescent="0.25">
      <c r="L34" s="28"/>
    </row>
    <row r="35" spans="2:12" ht="14.4" thickBot="1" x14ac:dyDescent="0.3">
      <c r="L35" s="28"/>
    </row>
    <row r="36" spans="2:12" x14ac:dyDescent="0.25">
      <c r="B36" s="101" t="s">
        <v>23</v>
      </c>
      <c r="C36" s="102"/>
      <c r="E36" s="7" t="s">
        <v>38</v>
      </c>
      <c r="F36" s="7" t="s">
        <v>88</v>
      </c>
      <c r="L36" s="28"/>
    </row>
    <row r="37" spans="2:12" ht="14.4" thickBot="1" x14ac:dyDescent="0.3">
      <c r="B37" s="43" t="s">
        <v>37</v>
      </c>
      <c r="C37" s="44" t="s">
        <v>38</v>
      </c>
      <c r="E37" s="7" t="s">
        <v>35</v>
      </c>
      <c r="F37" s="7" t="s">
        <v>36</v>
      </c>
      <c r="L37" s="28"/>
    </row>
    <row r="38" spans="2:12" x14ac:dyDescent="0.25">
      <c r="L38" s="28"/>
    </row>
    <row r="39" spans="2:12" x14ac:dyDescent="0.25">
      <c r="L39" s="28"/>
    </row>
    <row r="40" spans="2:12" x14ac:dyDescent="0.25">
      <c r="L40" s="28"/>
    </row>
    <row r="41" spans="2:12" s="23" customFormat="1" x14ac:dyDescent="0.25">
      <c r="B41" s="26" t="s">
        <v>85</v>
      </c>
      <c r="C41" s="26">
        <v>2021</v>
      </c>
      <c r="D41" s="26">
        <f t="shared" ref="D41" si="19">+C41+1</f>
        <v>2022</v>
      </c>
      <c r="E41" s="26">
        <f t="shared" ref="E41" si="20">+D41+1</f>
        <v>2023</v>
      </c>
      <c r="F41" s="26">
        <f t="shared" ref="F41" si="21">+E41+1</f>
        <v>2024</v>
      </c>
      <c r="G41" s="26">
        <f t="shared" ref="G41" si="22">+F41+1</f>
        <v>2025</v>
      </c>
      <c r="H41" s="26">
        <f t="shared" ref="H41" si="23">+G41+1</f>
        <v>2026</v>
      </c>
      <c r="I41" s="26">
        <f t="shared" ref="I41" si="24">+H41+1</f>
        <v>2027</v>
      </c>
      <c r="J41" s="26">
        <f t="shared" ref="J41" si="25">+I41+1</f>
        <v>2028</v>
      </c>
      <c r="K41" s="26">
        <f t="shared" ref="K41" si="26">+J41+1</f>
        <v>2029</v>
      </c>
      <c r="L41" s="28"/>
    </row>
    <row r="42" spans="2:12" x14ac:dyDescent="0.25">
      <c r="B42" s="26" t="s">
        <v>79</v>
      </c>
      <c r="C42" s="38">
        <f t="shared" ref="C42:K42" si="27">$E$32*C23</f>
        <v>0</v>
      </c>
      <c r="D42" s="38">
        <f t="shared" si="27"/>
        <v>0</v>
      </c>
      <c r="E42" s="38">
        <f t="shared" si="27"/>
        <v>7.484508043156767</v>
      </c>
      <c r="F42" s="38">
        <f t="shared" si="27"/>
        <v>7.484508043156767</v>
      </c>
      <c r="G42" s="38">
        <f t="shared" si="27"/>
        <v>22.453524129470299</v>
      </c>
      <c r="H42" s="38">
        <f t="shared" si="27"/>
        <v>37.422540215783833</v>
      </c>
      <c r="I42" s="38">
        <f t="shared" si="27"/>
        <v>67.360572388410901</v>
      </c>
      <c r="J42" s="38">
        <f t="shared" si="27"/>
        <v>67.360572388410901</v>
      </c>
      <c r="K42" s="38">
        <f t="shared" si="27"/>
        <v>67.360572388410901</v>
      </c>
      <c r="L42" s="28"/>
    </row>
    <row r="43" spans="2:12" x14ac:dyDescent="0.25">
      <c r="E43" s="11"/>
      <c r="F43" s="11"/>
      <c r="G43" s="11"/>
      <c r="H43" s="11"/>
      <c r="I43" s="11"/>
      <c r="J43" s="11"/>
      <c r="K43" s="11"/>
      <c r="L43" s="28"/>
    </row>
    <row r="44" spans="2:12" x14ac:dyDescent="0.25">
      <c r="B44" s="62" t="s">
        <v>38</v>
      </c>
      <c r="C44" s="62"/>
      <c r="E44" s="11"/>
      <c r="F44" s="11"/>
      <c r="G44" s="11"/>
      <c r="H44" s="11"/>
      <c r="I44" s="11"/>
      <c r="J44" s="11"/>
      <c r="K44" s="11"/>
      <c r="L44" s="11"/>
    </row>
    <row r="45" spans="2:12" x14ac:dyDescent="0.25">
      <c r="B45" s="26" t="s">
        <v>21</v>
      </c>
      <c r="C45" s="35">
        <f>F42</f>
        <v>7.484508043156767</v>
      </c>
      <c r="D45" s="23"/>
      <c r="E45" s="24"/>
      <c r="F45" s="24"/>
      <c r="G45" s="24"/>
      <c r="H45" s="24"/>
      <c r="I45" s="24"/>
      <c r="J45" s="24"/>
      <c r="K45" s="24"/>
      <c r="L45" s="24"/>
    </row>
    <row r="46" spans="2:12" x14ac:dyDescent="0.25">
      <c r="B46" s="26" t="s">
        <v>22</v>
      </c>
      <c r="C46" s="35">
        <f>K42</f>
        <v>67.360572388410901</v>
      </c>
      <c r="E46" s="11"/>
      <c r="F46" s="11"/>
      <c r="G46" s="11"/>
      <c r="H46" s="11"/>
      <c r="I46" s="11"/>
      <c r="J46" s="11"/>
      <c r="K46" s="11"/>
      <c r="L46" s="11"/>
    </row>
    <row r="47" spans="2:12" x14ac:dyDescent="0.25">
      <c r="E47" s="11"/>
      <c r="F47" s="11"/>
      <c r="G47" s="11"/>
      <c r="H47" s="11"/>
      <c r="I47" s="11"/>
      <c r="J47" s="11"/>
      <c r="K47" s="11"/>
      <c r="L47" s="11"/>
    </row>
    <row r="52" spans="1:24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24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24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24" x14ac:dyDescent="0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24" s="23" customFormat="1" x14ac:dyDescent="0.25">
      <c r="A56" s="7"/>
      <c r="B56" s="7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24" s="23" customFormat="1" ht="19.2" customHeight="1" x14ac:dyDescent="0.25">
      <c r="A57" s="7"/>
      <c r="B57" s="100" t="s">
        <v>41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</row>
    <row r="58" spans="1:24" ht="19.2" customHeight="1" x14ac:dyDescent="0.2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71"/>
      <c r="X58" s="71"/>
    </row>
    <row r="59" spans="1:24" ht="19.2" customHeight="1" x14ac:dyDescent="0.25">
      <c r="A59" s="61"/>
      <c r="B59" s="73" t="s">
        <v>46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</row>
    <row r="60" spans="1:24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24" x14ac:dyDescent="0.25">
      <c r="B61" s="12" t="s">
        <v>0</v>
      </c>
      <c r="C61" s="37">
        <f>211000000*4.87</f>
        <v>1027570000</v>
      </c>
      <c r="D61" s="7" t="s">
        <v>24</v>
      </c>
      <c r="N61" s="12" t="s">
        <v>86</v>
      </c>
      <c r="U61" s="12" t="s">
        <v>76</v>
      </c>
    </row>
    <row r="62" spans="1:24" x14ac:dyDescent="0.25">
      <c r="B62" s="12" t="s">
        <v>1</v>
      </c>
      <c r="C62" s="35">
        <f>C61/D79</f>
        <v>158.2117802105135</v>
      </c>
    </row>
    <row r="64" spans="1:24" x14ac:dyDescent="0.25">
      <c r="B64" s="26"/>
      <c r="C64" s="26">
        <v>2014</v>
      </c>
      <c r="D64" s="26">
        <f t="shared" ref="D64" si="28">+C64+1</f>
        <v>2015</v>
      </c>
      <c r="E64" s="26">
        <f t="shared" ref="E64" si="29">+D64+1</f>
        <v>2016</v>
      </c>
      <c r="F64" s="26">
        <f>+E64+1</f>
        <v>2017</v>
      </c>
      <c r="G64" s="26">
        <f t="shared" ref="G64" si="30">+F64+1</f>
        <v>2018</v>
      </c>
      <c r="H64" s="26">
        <f t="shared" ref="H64" si="31">+G64+1</f>
        <v>2019</v>
      </c>
      <c r="I64" s="26">
        <f t="shared" ref="I64" si="32">+H64+1</f>
        <v>2020</v>
      </c>
      <c r="J64" s="26">
        <f t="shared" ref="J64" si="33">+I64+1</f>
        <v>2021</v>
      </c>
      <c r="K64" s="26">
        <f t="shared" ref="K64" si="34">+J64+1</f>
        <v>2022</v>
      </c>
      <c r="L64" s="26">
        <f t="shared" ref="L64" si="35">+K64+1</f>
        <v>2023</v>
      </c>
    </row>
    <row r="65" spans="2:12" x14ac:dyDescent="0.25">
      <c r="B65" s="26" t="s">
        <v>77</v>
      </c>
      <c r="C65" s="25">
        <v>0</v>
      </c>
      <c r="D65" s="25">
        <v>0</v>
      </c>
      <c r="E65" s="25">
        <v>0</v>
      </c>
      <c r="F65" s="25">
        <v>5</v>
      </c>
      <c r="G65" s="25">
        <v>11</v>
      </c>
      <c r="H65" s="25">
        <v>17</v>
      </c>
    </row>
    <row r="66" spans="2:12" x14ac:dyDescent="0.25">
      <c r="B66" s="26" t="s">
        <v>78</v>
      </c>
      <c r="I66" s="27">
        <v>131</v>
      </c>
      <c r="J66" s="27">
        <v>131</v>
      </c>
      <c r="K66" s="27">
        <v>131</v>
      </c>
      <c r="L66" s="27">
        <v>131</v>
      </c>
    </row>
    <row r="67" spans="2:12" x14ac:dyDescent="0.25">
      <c r="I67" s="28"/>
      <c r="J67" s="28"/>
      <c r="K67" s="28"/>
      <c r="L67" s="28"/>
    </row>
    <row r="68" spans="2:12" x14ac:dyDescent="0.25">
      <c r="B68" s="26" t="s">
        <v>81</v>
      </c>
      <c r="C68" s="26">
        <v>2021</v>
      </c>
      <c r="D68" s="26">
        <f t="shared" ref="D68" si="36">+C68+1</f>
        <v>2022</v>
      </c>
      <c r="E68" s="26">
        <f t="shared" ref="E68" si="37">+D68+1</f>
        <v>2023</v>
      </c>
      <c r="F68" s="26">
        <f t="shared" ref="F68" si="38">+E68+1</f>
        <v>2024</v>
      </c>
      <c r="G68" s="26">
        <f t="shared" ref="G68" si="39">+F68+1</f>
        <v>2025</v>
      </c>
      <c r="H68" s="26">
        <f t="shared" ref="H68" si="40">+G68+1</f>
        <v>2026</v>
      </c>
      <c r="I68" s="26">
        <f t="shared" ref="I68" si="41">+H68+1</f>
        <v>2027</v>
      </c>
      <c r="J68" s="26">
        <f t="shared" ref="J68" si="42">+I68+1</f>
        <v>2028</v>
      </c>
      <c r="K68" s="26">
        <f t="shared" ref="K68" si="43">+J68+1</f>
        <v>2029</v>
      </c>
      <c r="L68" s="28"/>
    </row>
    <row r="69" spans="2:12" x14ac:dyDescent="0.25">
      <c r="B69" s="26" t="s">
        <v>79</v>
      </c>
      <c r="C69" s="38">
        <f t="shared" ref="C69:H69" si="44">$C$62*(C65/$L$66)</f>
        <v>0</v>
      </c>
      <c r="D69" s="38">
        <f t="shared" si="44"/>
        <v>0</v>
      </c>
      <c r="E69" s="38">
        <f t="shared" si="44"/>
        <v>0</v>
      </c>
      <c r="F69" s="38">
        <f t="shared" si="44"/>
        <v>6.0386175652867751</v>
      </c>
      <c r="G69" s="38">
        <f t="shared" si="44"/>
        <v>13.284958643630905</v>
      </c>
      <c r="H69" s="38">
        <f t="shared" si="44"/>
        <v>20.531299721975032</v>
      </c>
      <c r="I69" s="38">
        <f>$C$62*(I66/$L$66)</f>
        <v>158.2117802105135</v>
      </c>
      <c r="J69" s="38">
        <f>$C$62*(J66/$L$66)</f>
        <v>158.2117802105135</v>
      </c>
      <c r="K69" s="38">
        <f>$C$62*(K66/$L$66)</f>
        <v>158.2117802105135</v>
      </c>
      <c r="L69" s="28"/>
    </row>
    <row r="70" spans="2:12" x14ac:dyDescent="0.25">
      <c r="L70" s="28"/>
    </row>
    <row r="71" spans="2:12" x14ac:dyDescent="0.25">
      <c r="L71" s="28"/>
    </row>
    <row r="72" spans="2:12" x14ac:dyDescent="0.25">
      <c r="B72" s="26" t="s">
        <v>76</v>
      </c>
      <c r="C72" s="29" t="s">
        <v>2</v>
      </c>
      <c r="D72" s="29" t="s">
        <v>3</v>
      </c>
      <c r="E72" s="29" t="s">
        <v>4</v>
      </c>
      <c r="F72" s="29" t="s">
        <v>5</v>
      </c>
      <c r="G72" s="29" t="s">
        <v>6</v>
      </c>
      <c r="H72" s="29" t="s">
        <v>7</v>
      </c>
      <c r="I72" s="29" t="s">
        <v>8</v>
      </c>
      <c r="J72" s="30"/>
      <c r="K72" s="30"/>
      <c r="L72" s="28"/>
    </row>
    <row r="73" spans="2:12" x14ac:dyDescent="0.25">
      <c r="B73" s="26" t="s">
        <v>80</v>
      </c>
      <c r="C73" s="39">
        <v>9.1734478375887374</v>
      </c>
      <c r="D73" s="39">
        <v>40.479666025703068</v>
      </c>
      <c r="E73" s="39">
        <v>74.301654474224549</v>
      </c>
      <c r="F73" s="39">
        <v>100</v>
      </c>
      <c r="G73" s="39">
        <v>100</v>
      </c>
      <c r="H73" s="39">
        <v>100</v>
      </c>
      <c r="I73" s="39">
        <v>100</v>
      </c>
      <c r="J73" s="30"/>
      <c r="K73" s="30"/>
      <c r="L73" s="28"/>
    </row>
    <row r="74" spans="2:12" x14ac:dyDescent="0.25">
      <c r="B74" s="26" t="s">
        <v>79</v>
      </c>
      <c r="C74" s="40">
        <f>C73</f>
        <v>9.1734478375887374</v>
      </c>
      <c r="D74" s="40">
        <f t="shared" ref="D74:I74" si="45">D73</f>
        <v>40.479666025703068</v>
      </c>
      <c r="E74" s="40">
        <f t="shared" si="45"/>
        <v>74.301654474224549</v>
      </c>
      <c r="F74" s="40">
        <f t="shared" si="45"/>
        <v>100</v>
      </c>
      <c r="G74" s="40">
        <f t="shared" si="45"/>
        <v>100</v>
      </c>
      <c r="H74" s="40">
        <f t="shared" si="45"/>
        <v>100</v>
      </c>
      <c r="I74" s="40">
        <f t="shared" si="45"/>
        <v>100</v>
      </c>
      <c r="J74" s="30"/>
      <c r="K74" s="30"/>
      <c r="L74" s="28"/>
    </row>
    <row r="75" spans="2:12" x14ac:dyDescent="0.25">
      <c r="J75" s="30"/>
      <c r="K75" s="30"/>
      <c r="L75" s="28"/>
    </row>
    <row r="76" spans="2:12" x14ac:dyDescent="0.25">
      <c r="J76" s="30"/>
      <c r="K76" s="30"/>
      <c r="L76" s="28"/>
    </row>
    <row r="77" spans="2:12" x14ac:dyDescent="0.25">
      <c r="B77" s="31" t="s">
        <v>82</v>
      </c>
      <c r="C77" s="29" t="s">
        <v>83</v>
      </c>
      <c r="D77" s="29" t="s">
        <v>84</v>
      </c>
      <c r="E77" s="29" t="s">
        <v>44</v>
      </c>
      <c r="L77" s="28"/>
    </row>
    <row r="78" spans="2:12" x14ac:dyDescent="0.25">
      <c r="B78" s="31" t="s">
        <v>80</v>
      </c>
      <c r="C78" s="41">
        <v>919.20833333333337</v>
      </c>
      <c r="D78" s="42">
        <v>6494901.951249999</v>
      </c>
      <c r="E78" s="34">
        <f>Indicatori!M7/CDF!L66</f>
        <v>0</v>
      </c>
      <c r="F78" s="52" t="s">
        <v>48</v>
      </c>
      <c r="L78" s="28"/>
    </row>
    <row r="79" spans="2:12" x14ac:dyDescent="0.25">
      <c r="B79" s="31" t="s">
        <v>79</v>
      </c>
      <c r="C79" s="32">
        <f>C78</f>
        <v>919.20833333333337</v>
      </c>
      <c r="D79" s="33">
        <f>D78</f>
        <v>6494901.951249999</v>
      </c>
      <c r="E79" s="33">
        <f>E78</f>
        <v>0</v>
      </c>
      <c r="L79" s="28"/>
    </row>
    <row r="80" spans="2:12" x14ac:dyDescent="0.25">
      <c r="L80" s="28"/>
    </row>
    <row r="81" spans="1:29" ht="14.4" thickBot="1" x14ac:dyDescent="0.3">
      <c r="L81" s="28"/>
    </row>
    <row r="82" spans="1:29" x14ac:dyDescent="0.25">
      <c r="B82" s="101" t="s">
        <v>23</v>
      </c>
      <c r="C82" s="102"/>
      <c r="E82" s="7" t="s">
        <v>42</v>
      </c>
      <c r="F82" s="7" t="s">
        <v>43</v>
      </c>
      <c r="L82" s="28"/>
      <c r="N82" s="12"/>
    </row>
    <row r="83" spans="1:29" ht="14.4" thickBot="1" x14ac:dyDescent="0.3">
      <c r="B83" s="43" t="s">
        <v>44</v>
      </c>
      <c r="C83" s="44" t="s">
        <v>45</v>
      </c>
      <c r="E83" s="7" t="s">
        <v>44</v>
      </c>
      <c r="F83" s="7" t="s">
        <v>87</v>
      </c>
      <c r="L83" s="28"/>
    </row>
    <row r="84" spans="1:29" x14ac:dyDescent="0.25">
      <c r="L84" s="28"/>
    </row>
    <row r="85" spans="1:29" x14ac:dyDescent="0.25">
      <c r="L85" s="28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</row>
    <row r="86" spans="1:29" x14ac:dyDescent="0.25">
      <c r="B86" s="26" t="s">
        <v>85</v>
      </c>
      <c r="C86" s="26">
        <v>2021</v>
      </c>
      <c r="D86" s="26">
        <f t="shared" ref="D86" si="46">+C86+1</f>
        <v>2022</v>
      </c>
      <c r="E86" s="26">
        <f t="shared" ref="E86" si="47">+D86+1</f>
        <v>2023</v>
      </c>
      <c r="F86" s="26">
        <f t="shared" ref="F86" si="48">+E86+1</f>
        <v>2024</v>
      </c>
      <c r="G86" s="26">
        <f t="shared" ref="G86" si="49">+F86+1</f>
        <v>2025</v>
      </c>
      <c r="H86" s="26">
        <f t="shared" ref="H86" si="50">+G86+1</f>
        <v>2026</v>
      </c>
      <c r="I86" s="26">
        <f t="shared" ref="I86" si="51">+H86+1</f>
        <v>2027</v>
      </c>
      <c r="J86" s="26">
        <f t="shared" ref="J86" si="52">+I86+1</f>
        <v>2028</v>
      </c>
      <c r="K86" s="26">
        <f t="shared" ref="K86" si="53">+J86+1</f>
        <v>2029</v>
      </c>
      <c r="L86" s="28"/>
    </row>
    <row r="87" spans="1:29" x14ac:dyDescent="0.25">
      <c r="B87" s="26" t="s">
        <v>79</v>
      </c>
      <c r="C87" s="38">
        <f>$E$79*C69</f>
        <v>0</v>
      </c>
      <c r="D87" s="38">
        <f t="shared" ref="D87:K87" si="54">$E$79*D69</f>
        <v>0</v>
      </c>
      <c r="E87" s="38">
        <f t="shared" si="54"/>
        <v>0</v>
      </c>
      <c r="F87" s="38">
        <f t="shared" si="54"/>
        <v>0</v>
      </c>
      <c r="G87" s="38">
        <f t="shared" si="54"/>
        <v>0</v>
      </c>
      <c r="H87" s="38">
        <f t="shared" si="54"/>
        <v>0</v>
      </c>
      <c r="I87" s="38">
        <f t="shared" si="54"/>
        <v>0</v>
      </c>
      <c r="J87" s="38">
        <f t="shared" si="54"/>
        <v>0</v>
      </c>
      <c r="K87" s="38">
        <f t="shared" si="54"/>
        <v>0</v>
      </c>
      <c r="L87" s="28"/>
    </row>
    <row r="88" spans="1:29" x14ac:dyDescent="0.25">
      <c r="E88" s="11"/>
      <c r="F88" s="11"/>
      <c r="G88" s="11"/>
      <c r="H88" s="11"/>
      <c r="I88" s="11"/>
      <c r="J88" s="11"/>
      <c r="K88" s="11"/>
      <c r="L88" s="28"/>
    </row>
    <row r="89" spans="1:29" x14ac:dyDescent="0.25">
      <c r="E89" s="11"/>
      <c r="F89" s="11"/>
      <c r="G89" s="11"/>
      <c r="H89" s="11"/>
      <c r="I89" s="11"/>
      <c r="J89" s="11"/>
      <c r="K89" s="11"/>
      <c r="L89" s="28"/>
    </row>
    <row r="90" spans="1:29" x14ac:dyDescent="0.25">
      <c r="B90" s="103" t="s">
        <v>45</v>
      </c>
      <c r="C90" s="103"/>
      <c r="D90" s="23"/>
      <c r="E90" s="24"/>
      <c r="F90" s="24"/>
      <c r="G90" s="24"/>
      <c r="H90" s="24"/>
      <c r="I90" s="24"/>
      <c r="J90" s="24"/>
      <c r="K90" s="24"/>
      <c r="L90" s="24"/>
    </row>
    <row r="91" spans="1:29" x14ac:dyDescent="0.25">
      <c r="B91" s="26" t="s">
        <v>21</v>
      </c>
      <c r="C91" s="35">
        <f>F87</f>
        <v>0</v>
      </c>
      <c r="E91" s="11"/>
      <c r="F91" s="11"/>
      <c r="G91" s="11"/>
      <c r="H91" s="11"/>
      <c r="I91" s="11"/>
      <c r="J91" s="11"/>
      <c r="K91" s="11"/>
      <c r="L91" s="11"/>
    </row>
    <row r="92" spans="1:29" x14ac:dyDescent="0.25">
      <c r="B92" s="26" t="s">
        <v>22</v>
      </c>
      <c r="C92" s="35">
        <f>K87</f>
        <v>0</v>
      </c>
      <c r="E92" s="11"/>
      <c r="F92" s="11"/>
      <c r="G92" s="11"/>
      <c r="H92" s="11"/>
      <c r="I92" s="11"/>
      <c r="J92" s="11"/>
      <c r="K92" s="11"/>
      <c r="L92" s="11"/>
    </row>
    <row r="93" spans="1:29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29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29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29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29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29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29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29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29" ht="14.4" thickBo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Y101" s="8"/>
      <c r="Z101" s="8"/>
      <c r="AA101" s="8"/>
      <c r="AB101" s="8"/>
      <c r="AC101" s="8"/>
    </row>
    <row r="102" spans="1:29" ht="19.2" customHeight="1" x14ac:dyDescent="0.25">
      <c r="A102" s="97">
        <v>1.3</v>
      </c>
      <c r="B102" s="95" t="s">
        <v>49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10"/>
      <c r="X102" s="10"/>
    </row>
    <row r="103" spans="1:29" ht="19.2" customHeight="1" x14ac:dyDescent="0.25">
      <c r="A103" s="99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71"/>
      <c r="X103" s="71"/>
    </row>
    <row r="104" spans="1:29" ht="19.2" customHeight="1" x14ac:dyDescent="0.25">
      <c r="A104" s="61"/>
      <c r="B104" s="71" t="s">
        <v>50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</row>
    <row r="105" spans="1:29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29" x14ac:dyDescent="0.25">
      <c r="A106" s="11"/>
      <c r="B106" s="52" t="s">
        <v>33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29" s="23" customFormat="1" ht="14.4" thickBo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9.2" customHeight="1" x14ac:dyDescent="0.35">
      <c r="A108" s="97">
        <v>2.1</v>
      </c>
      <c r="B108" s="9" t="s">
        <v>51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29" s="23" customFormat="1" ht="19.2" customHeight="1" x14ac:dyDescent="0.35">
      <c r="A109" s="99"/>
      <c r="B109" s="9" t="s">
        <v>53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29" s="23" customFormat="1" ht="13.8" customHeight="1" x14ac:dyDescent="0.35">
      <c r="A110" s="61"/>
      <c r="B110" s="9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29" s="23" customFormat="1" ht="13.8" customHeight="1" x14ac:dyDescent="0.25">
      <c r="A111" s="61"/>
      <c r="B111" s="52" t="s">
        <v>33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29" s="23" customFormat="1" ht="14.4" thickBo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19.2" customHeight="1" x14ac:dyDescent="0.35">
      <c r="A113" s="97">
        <v>2.2000000000000002</v>
      </c>
      <c r="B113" s="9" t="s">
        <v>52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29" s="23" customFormat="1" ht="19.2" customHeight="1" x14ac:dyDescent="0.35">
      <c r="A114" s="99"/>
      <c r="B114" s="9" t="s">
        <v>26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29" s="23" customFormat="1" ht="13.8" customHeight="1" x14ac:dyDescent="0.35">
      <c r="A115" s="61"/>
      <c r="B115" s="9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29" s="23" customFormat="1" ht="13.8" customHeight="1" x14ac:dyDescent="0.25">
      <c r="A116" s="61"/>
      <c r="B116" s="52" t="s">
        <v>33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29" ht="14.4" thickBot="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ht="19.2" customHeight="1" x14ac:dyDescent="0.25">
      <c r="A118" s="97">
        <v>3.1</v>
      </c>
      <c r="B118" s="95" t="s">
        <v>68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:29" ht="19.2" customHeight="1" x14ac:dyDescent="0.25">
      <c r="A119" s="98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:29" ht="19.2" x14ac:dyDescent="0.35">
      <c r="A120" s="99"/>
      <c r="B120" s="9" t="s">
        <v>54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</row>
    <row r="121" spans="1:29" ht="13.8" customHeight="1" x14ac:dyDescent="0.25"/>
    <row r="122" spans="1:29" x14ac:dyDescent="0.25">
      <c r="B122" s="12" t="s">
        <v>0</v>
      </c>
      <c r="C122" s="37">
        <f>158000000*4.87</f>
        <v>769460000</v>
      </c>
      <c r="D122" s="7" t="s">
        <v>24</v>
      </c>
      <c r="E122" s="52"/>
    </row>
    <row r="123" spans="1:29" x14ac:dyDescent="0.25">
      <c r="B123" s="12" t="s">
        <v>1</v>
      </c>
      <c r="C123" s="35">
        <f>C122/D140</f>
        <v>73.346935972883557</v>
      </c>
    </row>
    <row r="124" spans="1:29" x14ac:dyDescent="0.25">
      <c r="N124" s="12" t="s">
        <v>86</v>
      </c>
      <c r="U124" s="12" t="s">
        <v>76</v>
      </c>
    </row>
    <row r="125" spans="1:29" x14ac:dyDescent="0.25">
      <c r="B125" s="26"/>
      <c r="C125" s="26">
        <v>2014</v>
      </c>
      <c r="D125" s="26">
        <f t="shared" ref="D125" si="55">+C125+1</f>
        <v>2015</v>
      </c>
      <c r="E125" s="26">
        <f t="shared" ref="E125" si="56">+D125+1</f>
        <v>2016</v>
      </c>
      <c r="F125" s="26">
        <f>+E125+1</f>
        <v>2017</v>
      </c>
      <c r="G125" s="26">
        <f t="shared" ref="G125" si="57">+F125+1</f>
        <v>2018</v>
      </c>
      <c r="H125" s="26">
        <f t="shared" ref="H125" si="58">+G125+1</f>
        <v>2019</v>
      </c>
      <c r="I125" s="26">
        <f t="shared" ref="I125" si="59">+H125+1</f>
        <v>2020</v>
      </c>
      <c r="J125" s="26">
        <f t="shared" ref="J125" si="60">+I125+1</f>
        <v>2021</v>
      </c>
      <c r="K125" s="26">
        <f t="shared" ref="K125" si="61">+J125+1</f>
        <v>2022</v>
      </c>
      <c r="L125" s="26">
        <f t="shared" ref="L125" si="62">+K125+1</f>
        <v>2023</v>
      </c>
    </row>
    <row r="126" spans="1:29" x14ac:dyDescent="0.25">
      <c r="B126" s="26" t="s">
        <v>77</v>
      </c>
      <c r="C126" s="25">
        <v>0</v>
      </c>
      <c r="D126" s="25">
        <v>0</v>
      </c>
      <c r="E126" s="25">
        <v>0</v>
      </c>
      <c r="F126" s="25">
        <v>9</v>
      </c>
      <c r="G126" s="25">
        <v>43</v>
      </c>
      <c r="H126" s="25">
        <v>57</v>
      </c>
    </row>
    <row r="127" spans="1:29" x14ac:dyDescent="0.25">
      <c r="B127" s="26" t="s">
        <v>78</v>
      </c>
      <c r="I127" s="27">
        <v>111</v>
      </c>
      <c r="J127" s="27">
        <v>111</v>
      </c>
      <c r="K127" s="27">
        <v>111</v>
      </c>
      <c r="L127" s="27">
        <v>111</v>
      </c>
    </row>
    <row r="128" spans="1:29" x14ac:dyDescent="0.25">
      <c r="I128" s="28"/>
      <c r="J128" s="28"/>
      <c r="K128" s="28"/>
      <c r="L128" s="28"/>
    </row>
    <row r="129" spans="2:12" x14ac:dyDescent="0.25">
      <c r="B129" s="26" t="s">
        <v>81</v>
      </c>
      <c r="C129" s="26">
        <v>2021</v>
      </c>
      <c r="D129" s="26">
        <f t="shared" ref="D129" si="63">+C129+1</f>
        <v>2022</v>
      </c>
      <c r="E129" s="26">
        <f t="shared" ref="E129" si="64">+D129+1</f>
        <v>2023</v>
      </c>
      <c r="F129" s="26">
        <f t="shared" ref="F129" si="65">+E129+1</f>
        <v>2024</v>
      </c>
      <c r="G129" s="26">
        <f t="shared" ref="G129" si="66">+F129+1</f>
        <v>2025</v>
      </c>
      <c r="H129" s="26">
        <f t="shared" ref="H129" si="67">+G129+1</f>
        <v>2026</v>
      </c>
      <c r="I129" s="26">
        <f t="shared" ref="I129" si="68">+H129+1</f>
        <v>2027</v>
      </c>
      <c r="J129" s="26">
        <f t="shared" ref="J129" si="69">+I129+1</f>
        <v>2028</v>
      </c>
      <c r="K129" s="26">
        <f t="shared" ref="K129" si="70">+J129+1</f>
        <v>2029</v>
      </c>
      <c r="L129" s="28"/>
    </row>
    <row r="130" spans="2:12" x14ac:dyDescent="0.25">
      <c r="B130" s="26" t="s">
        <v>79</v>
      </c>
      <c r="C130" s="38">
        <f>$C$123*(C126/$L$127)</f>
        <v>0</v>
      </c>
      <c r="D130" s="38">
        <f t="shared" ref="D130:G130" si="71">$C$123*(D126/$L$127)</f>
        <v>0</v>
      </c>
      <c r="E130" s="38">
        <f t="shared" si="71"/>
        <v>0</v>
      </c>
      <c r="F130" s="38">
        <f t="shared" si="71"/>
        <v>5.947048862666235</v>
      </c>
      <c r="G130" s="38">
        <f t="shared" si="71"/>
        <v>28.413677899405339</v>
      </c>
      <c r="H130" s="38">
        <f>$C$123*(H126/$L$127)</f>
        <v>37.664642796886149</v>
      </c>
      <c r="I130" s="38">
        <f>$C$123*(I127/$L$127)</f>
        <v>73.346935972883557</v>
      </c>
      <c r="J130" s="38">
        <f t="shared" ref="J130:K130" si="72">$C$123*(J127/$L$127)</f>
        <v>73.346935972883557</v>
      </c>
      <c r="K130" s="38">
        <f t="shared" si="72"/>
        <v>73.346935972883557</v>
      </c>
      <c r="L130" s="28"/>
    </row>
    <row r="131" spans="2:12" x14ac:dyDescent="0.25">
      <c r="L131" s="28"/>
    </row>
    <row r="132" spans="2:12" x14ac:dyDescent="0.25">
      <c r="L132" s="28"/>
    </row>
    <row r="133" spans="2:12" x14ac:dyDescent="0.25">
      <c r="B133" s="26" t="s">
        <v>76</v>
      </c>
      <c r="C133" s="29" t="s">
        <v>2</v>
      </c>
      <c r="D133" s="29" t="s">
        <v>3</v>
      </c>
      <c r="E133" s="29" t="s">
        <v>4</v>
      </c>
      <c r="F133" s="29" t="s">
        <v>5</v>
      </c>
      <c r="G133" s="29" t="s">
        <v>6</v>
      </c>
      <c r="H133" s="29" t="s">
        <v>7</v>
      </c>
      <c r="I133" s="29" t="s">
        <v>8</v>
      </c>
      <c r="J133" s="30"/>
      <c r="K133" s="30"/>
      <c r="L133" s="28"/>
    </row>
    <row r="134" spans="2:12" x14ac:dyDescent="0.25">
      <c r="B134" s="26" t="s">
        <v>80</v>
      </c>
      <c r="C134" s="39">
        <v>6.6843149598985478</v>
      </c>
      <c r="D134" s="39">
        <v>18.931510194103165</v>
      </c>
      <c r="E134" s="39">
        <v>53.945665471922837</v>
      </c>
      <c r="F134" s="39">
        <v>91.465137146750067</v>
      </c>
      <c r="G134" s="39">
        <v>100</v>
      </c>
      <c r="H134" s="39">
        <v>100</v>
      </c>
      <c r="I134" s="39">
        <v>100</v>
      </c>
      <c r="J134" s="30"/>
      <c r="K134" s="30"/>
      <c r="L134" s="28"/>
    </row>
    <row r="135" spans="2:12" x14ac:dyDescent="0.25">
      <c r="B135" s="26" t="s">
        <v>79</v>
      </c>
      <c r="C135" s="40">
        <f>C134</f>
        <v>6.6843149598985478</v>
      </c>
      <c r="D135" s="40">
        <f t="shared" ref="D135:I135" si="73">D134</f>
        <v>18.931510194103165</v>
      </c>
      <c r="E135" s="40">
        <f t="shared" si="73"/>
        <v>53.945665471922837</v>
      </c>
      <c r="F135" s="40">
        <f t="shared" si="73"/>
        <v>91.465137146750067</v>
      </c>
      <c r="G135" s="40">
        <f t="shared" si="73"/>
        <v>100</v>
      </c>
      <c r="H135" s="40">
        <f t="shared" si="73"/>
        <v>100</v>
      </c>
      <c r="I135" s="40">
        <f t="shared" si="73"/>
        <v>100</v>
      </c>
      <c r="J135" s="30"/>
      <c r="K135" s="30"/>
      <c r="L135" s="28"/>
    </row>
    <row r="136" spans="2:12" x14ac:dyDescent="0.25">
      <c r="J136" s="30"/>
      <c r="K136" s="30"/>
      <c r="L136" s="28"/>
    </row>
    <row r="137" spans="2:12" x14ac:dyDescent="0.25">
      <c r="J137" s="30"/>
      <c r="K137" s="30"/>
      <c r="L137" s="28"/>
    </row>
    <row r="138" spans="2:12" x14ac:dyDescent="0.25">
      <c r="B138" s="31" t="s">
        <v>82</v>
      </c>
      <c r="C138" s="29" t="s">
        <v>83</v>
      </c>
      <c r="D138" s="29" t="s">
        <v>84</v>
      </c>
      <c r="E138" s="29" t="s">
        <v>66</v>
      </c>
      <c r="F138" s="29" t="s">
        <v>64</v>
      </c>
      <c r="L138" s="28"/>
    </row>
    <row r="139" spans="2:12" x14ac:dyDescent="0.25">
      <c r="B139" s="31" t="s">
        <v>80</v>
      </c>
      <c r="C139" s="41">
        <v>1193.376623376623</v>
      </c>
      <c r="D139" s="42">
        <v>10490690.439808831</v>
      </c>
      <c r="E139" s="34">
        <f>Indicatori!M8/L127</f>
        <v>6.6270066594656757E-2</v>
      </c>
      <c r="F139" s="34">
        <f>Indicatori!M9/CDF!L127</f>
        <v>239.51846765724338</v>
      </c>
      <c r="L139" s="28"/>
    </row>
    <row r="140" spans="2:12" x14ac:dyDescent="0.25">
      <c r="B140" s="31" t="s">
        <v>79</v>
      </c>
      <c r="C140" s="32">
        <f>C139</f>
        <v>1193.376623376623</v>
      </c>
      <c r="D140" s="33">
        <f>D139</f>
        <v>10490690.439808831</v>
      </c>
      <c r="E140" s="33">
        <f>E139</f>
        <v>6.6270066594656757E-2</v>
      </c>
      <c r="F140" s="32">
        <f>F139</f>
        <v>239.51846765724338</v>
      </c>
      <c r="L140" s="28"/>
    </row>
    <row r="141" spans="2:12" ht="13.8" customHeight="1" x14ac:dyDescent="0.25">
      <c r="L141" s="28"/>
    </row>
    <row r="142" spans="2:12" ht="14.4" thickBot="1" x14ac:dyDescent="0.3">
      <c r="L142" s="28"/>
    </row>
    <row r="143" spans="2:12" x14ac:dyDescent="0.25">
      <c r="B143" s="101" t="s">
        <v>23</v>
      </c>
      <c r="C143" s="102"/>
      <c r="E143" s="7" t="s">
        <v>57</v>
      </c>
      <c r="F143" s="7" t="s">
        <v>58</v>
      </c>
      <c r="L143" s="28"/>
    </row>
    <row r="144" spans="2:12" ht="15" customHeight="1" x14ac:dyDescent="0.25">
      <c r="B144" s="74" t="s">
        <v>66</v>
      </c>
      <c r="C144" s="75" t="s">
        <v>65</v>
      </c>
      <c r="E144" s="7" t="s">
        <v>59</v>
      </c>
      <c r="F144" s="7" t="s">
        <v>60</v>
      </c>
      <c r="L144" s="28"/>
    </row>
    <row r="145" spans="2:14" ht="15" customHeight="1" thickBot="1" x14ac:dyDescent="0.3">
      <c r="B145" s="43" t="s">
        <v>64</v>
      </c>
      <c r="C145" s="44" t="s">
        <v>67</v>
      </c>
      <c r="L145" s="28"/>
    </row>
    <row r="146" spans="2:14" ht="15" customHeight="1" x14ac:dyDescent="0.25">
      <c r="E146" s="7" t="s">
        <v>62</v>
      </c>
      <c r="F146" s="7" t="s">
        <v>63</v>
      </c>
      <c r="L146" s="28"/>
    </row>
    <row r="147" spans="2:14" ht="15" customHeight="1" x14ac:dyDescent="0.25">
      <c r="E147" s="7" t="s">
        <v>55</v>
      </c>
      <c r="F147" s="7" t="s">
        <v>56</v>
      </c>
      <c r="L147" s="28"/>
    </row>
    <row r="148" spans="2:14" ht="15" customHeight="1" x14ac:dyDescent="0.25">
      <c r="L148" s="28"/>
    </row>
    <row r="149" spans="2:14" ht="15" customHeight="1" x14ac:dyDescent="0.25">
      <c r="B149" s="12" t="s">
        <v>65</v>
      </c>
      <c r="L149" s="28"/>
    </row>
    <row r="150" spans="2:14" ht="15" customHeight="1" x14ac:dyDescent="0.25">
      <c r="B150" s="26" t="s">
        <v>85</v>
      </c>
      <c r="C150" s="26">
        <v>2021</v>
      </c>
      <c r="D150" s="26">
        <f t="shared" ref="D150" si="74">+C150+1</f>
        <v>2022</v>
      </c>
      <c r="E150" s="26">
        <f t="shared" ref="E150" si="75">+D150+1</f>
        <v>2023</v>
      </c>
      <c r="F150" s="26">
        <f t="shared" ref="F150" si="76">+E150+1</f>
        <v>2024</v>
      </c>
      <c r="G150" s="26">
        <f t="shared" ref="G150" si="77">+F150+1</f>
        <v>2025</v>
      </c>
      <c r="H150" s="26">
        <f t="shared" ref="H150" si="78">+G150+1</f>
        <v>2026</v>
      </c>
      <c r="I150" s="26">
        <f t="shared" ref="I150" si="79">+H150+1</f>
        <v>2027</v>
      </c>
      <c r="J150" s="26">
        <f t="shared" ref="J150" si="80">+I150+1</f>
        <v>2028</v>
      </c>
      <c r="K150" s="26">
        <f t="shared" ref="K150" si="81">+J150+1</f>
        <v>2029</v>
      </c>
      <c r="L150" s="28"/>
    </row>
    <row r="151" spans="2:14" x14ac:dyDescent="0.25">
      <c r="B151" s="26" t="s">
        <v>79</v>
      </c>
      <c r="C151" s="38">
        <f t="shared" ref="C151:K151" si="82">$E$139*C130</f>
        <v>0</v>
      </c>
      <c r="D151" s="38">
        <f t="shared" si="82"/>
        <v>0</v>
      </c>
      <c r="E151" s="38">
        <f t="shared" si="82"/>
        <v>0</v>
      </c>
      <c r="F151" s="38">
        <f t="shared" si="82"/>
        <v>0.3941113241705691</v>
      </c>
      <c r="G151" s="38">
        <f t="shared" si="82"/>
        <v>1.8829763265927189</v>
      </c>
      <c r="H151" s="38">
        <f t="shared" si="82"/>
        <v>2.4960383864136042</v>
      </c>
      <c r="I151" s="38">
        <f t="shared" si="82"/>
        <v>4.8607063314370187</v>
      </c>
      <c r="J151" s="38">
        <f t="shared" si="82"/>
        <v>4.8607063314370187</v>
      </c>
      <c r="K151" s="38">
        <f t="shared" si="82"/>
        <v>4.8607063314370187</v>
      </c>
      <c r="L151" s="28"/>
    </row>
    <row r="152" spans="2:14" x14ac:dyDescent="0.25">
      <c r="L152" s="28"/>
      <c r="N152" s="12"/>
    </row>
    <row r="153" spans="2:14" x14ac:dyDescent="0.25">
      <c r="L153" s="28"/>
    </row>
    <row r="154" spans="2:14" x14ac:dyDescent="0.25">
      <c r="B154" s="36" t="s">
        <v>65</v>
      </c>
      <c r="C154" s="36"/>
      <c r="D154" s="23"/>
      <c r="E154" s="23"/>
      <c r="F154" s="23"/>
      <c r="G154" s="23"/>
      <c r="H154" s="23"/>
      <c r="I154" s="23"/>
      <c r="J154" s="23"/>
      <c r="K154" s="23"/>
      <c r="L154" s="28"/>
    </row>
    <row r="155" spans="2:14" x14ac:dyDescent="0.25">
      <c r="B155" s="26" t="s">
        <v>21</v>
      </c>
      <c r="C155" s="66">
        <f>F151</f>
        <v>0.3941113241705691</v>
      </c>
      <c r="L155" s="28"/>
    </row>
    <row r="156" spans="2:14" s="23" customFormat="1" x14ac:dyDescent="0.25">
      <c r="B156" s="26" t="s">
        <v>22</v>
      </c>
      <c r="C156" s="66">
        <f>K151</f>
        <v>4.8607063314370187</v>
      </c>
      <c r="D156" s="7"/>
      <c r="E156" s="7"/>
      <c r="F156" s="7"/>
      <c r="G156" s="7"/>
      <c r="H156" s="7"/>
      <c r="I156" s="7"/>
      <c r="J156" s="7"/>
      <c r="K156" s="7"/>
      <c r="L156" s="28"/>
    </row>
    <row r="157" spans="2:14" x14ac:dyDescent="0.25">
      <c r="L157" s="28"/>
    </row>
    <row r="158" spans="2:14" x14ac:dyDescent="0.25">
      <c r="L158" s="28"/>
    </row>
    <row r="159" spans="2:14" x14ac:dyDescent="0.25">
      <c r="B159" s="12" t="s">
        <v>67</v>
      </c>
      <c r="L159" s="28"/>
    </row>
    <row r="160" spans="2:14" x14ac:dyDescent="0.25">
      <c r="B160" s="26" t="s">
        <v>85</v>
      </c>
      <c r="C160" s="26">
        <v>2021</v>
      </c>
      <c r="D160" s="26">
        <f t="shared" ref="D160" si="83">+C160+1</f>
        <v>2022</v>
      </c>
      <c r="E160" s="26">
        <f t="shared" ref="E160" si="84">+D160+1</f>
        <v>2023</v>
      </c>
      <c r="F160" s="26">
        <f t="shared" ref="F160" si="85">+E160+1</f>
        <v>2024</v>
      </c>
      <c r="G160" s="26">
        <f t="shared" ref="G160" si="86">+F160+1</f>
        <v>2025</v>
      </c>
      <c r="H160" s="26">
        <f t="shared" ref="H160" si="87">+G160+1</f>
        <v>2026</v>
      </c>
      <c r="I160" s="26">
        <f t="shared" ref="I160" si="88">+H160+1</f>
        <v>2027</v>
      </c>
      <c r="J160" s="26">
        <f t="shared" ref="J160" si="89">+I160+1</f>
        <v>2028</v>
      </c>
      <c r="K160" s="26">
        <f t="shared" ref="K160" si="90">+J160+1</f>
        <v>2029</v>
      </c>
      <c r="L160" s="28"/>
    </row>
    <row r="161" spans="1:29" x14ac:dyDescent="0.25">
      <c r="B161" s="26" t="s">
        <v>79</v>
      </c>
      <c r="C161" s="38">
        <f>$F$140*C130</f>
        <v>0</v>
      </c>
      <c r="D161" s="38">
        <f t="shared" ref="D161:K161" si="91">$F$140*D130</f>
        <v>0</v>
      </c>
      <c r="E161" s="38">
        <f t="shared" si="91"/>
        <v>0</v>
      </c>
      <c r="F161" s="38">
        <f t="shared" si="91"/>
        <v>1424.4280306685687</v>
      </c>
      <c r="G161" s="38">
        <f t="shared" si="91"/>
        <v>6805.6005909720488</v>
      </c>
      <c r="H161" s="38">
        <f t="shared" si="91"/>
        <v>9021.3775275675998</v>
      </c>
      <c r="I161" s="38">
        <f t="shared" si="91"/>
        <v>17567.94571157901</v>
      </c>
      <c r="J161" s="38">
        <f t="shared" si="91"/>
        <v>17567.94571157901</v>
      </c>
      <c r="K161" s="38">
        <f t="shared" si="91"/>
        <v>17567.94571157901</v>
      </c>
      <c r="L161" s="28"/>
    </row>
    <row r="162" spans="1:29" x14ac:dyDescent="0.25">
      <c r="L162" s="28"/>
    </row>
    <row r="163" spans="1:29" x14ac:dyDescent="0.25">
      <c r="L163" s="28"/>
    </row>
    <row r="164" spans="1:29" x14ac:dyDescent="0.25">
      <c r="B164" s="62" t="s">
        <v>67</v>
      </c>
      <c r="C164" s="62"/>
      <c r="D164" s="23"/>
      <c r="E164" s="23"/>
      <c r="F164" s="23"/>
      <c r="G164" s="23"/>
      <c r="H164" s="23"/>
      <c r="I164" s="23"/>
      <c r="J164" s="23"/>
      <c r="K164" s="23"/>
      <c r="L164" s="28"/>
    </row>
    <row r="165" spans="1:29" x14ac:dyDescent="0.25">
      <c r="B165" s="26" t="s">
        <v>21</v>
      </c>
      <c r="C165" s="66">
        <f>F161</f>
        <v>1424.4280306685687</v>
      </c>
    </row>
    <row r="166" spans="1:29" x14ac:dyDescent="0.25">
      <c r="B166" s="26" t="s">
        <v>22</v>
      </c>
      <c r="C166" s="66">
        <f>K161</f>
        <v>17567.94571157901</v>
      </c>
    </row>
    <row r="167" spans="1:29" ht="14.4" thickBot="1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ht="19.2" customHeight="1" x14ac:dyDescent="0.25">
      <c r="A168" s="97">
        <v>3.2</v>
      </c>
      <c r="B168" s="95" t="s">
        <v>69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spans="1:29" ht="19.2" customHeight="1" x14ac:dyDescent="0.25">
      <c r="A169" s="98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</row>
    <row r="170" spans="1:29" ht="19.2" x14ac:dyDescent="0.35">
      <c r="A170" s="99"/>
      <c r="B170" s="9" t="s">
        <v>54</v>
      </c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1:29" x14ac:dyDescent="0.2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29" x14ac:dyDescent="0.25">
      <c r="B172" s="52" t="s">
        <v>33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29" ht="14.4" thickBot="1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ht="19.2" customHeight="1" x14ac:dyDescent="0.25">
      <c r="A174" s="97">
        <v>3.3</v>
      </c>
      <c r="B174" s="95" t="s">
        <v>70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spans="1:29" ht="19.2" customHeight="1" x14ac:dyDescent="0.25">
      <c r="A175" s="98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</row>
    <row r="176" spans="1:29" ht="19.2" x14ac:dyDescent="0.35">
      <c r="A176" s="99"/>
      <c r="B176" s="9" t="s">
        <v>54</v>
      </c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spans="1:29" x14ac:dyDescent="0.2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29" x14ac:dyDescent="0.25">
      <c r="B178" s="52" t="s">
        <v>33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29" ht="14.4" thickBot="1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ht="19.2" customHeight="1" x14ac:dyDescent="0.25">
      <c r="A180" s="97">
        <v>4.0999999999999996</v>
      </c>
      <c r="B180" s="95" t="s">
        <v>72</v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spans="1:29" ht="19.2" customHeight="1" x14ac:dyDescent="0.25">
      <c r="A181" s="98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</row>
    <row r="182" spans="1:29" ht="19.2" x14ac:dyDescent="0.35">
      <c r="A182" s="99"/>
      <c r="B182" s="9" t="s">
        <v>71</v>
      </c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spans="1:29" ht="13.8" customHeight="1" x14ac:dyDescent="0.35">
      <c r="A183" s="72"/>
      <c r="B183" s="9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  <row r="184" spans="1:29" ht="13.8" customHeight="1" x14ac:dyDescent="0.25">
      <c r="A184" s="72"/>
      <c r="B184" s="52" t="s">
        <v>33</v>
      </c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</row>
    <row r="185" spans="1:29" ht="14.4" thickBot="1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 ht="19.2" customHeight="1" x14ac:dyDescent="0.25">
      <c r="A186" s="97">
        <v>4.2</v>
      </c>
      <c r="B186" s="95" t="s">
        <v>73</v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spans="1:29" ht="19.2" customHeight="1" x14ac:dyDescent="0.25">
      <c r="A187" s="98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</row>
    <row r="188" spans="1:29" ht="19.2" x14ac:dyDescent="0.35">
      <c r="A188" s="99"/>
      <c r="B188" s="9" t="s">
        <v>74</v>
      </c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</row>
    <row r="189" spans="1:29" x14ac:dyDescent="0.2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29" x14ac:dyDescent="0.25">
      <c r="B190" s="52" t="s">
        <v>33</v>
      </c>
    </row>
    <row r="193" ht="13.8" customHeight="1" x14ac:dyDescent="0.25"/>
  </sheetData>
  <mergeCells count="23">
    <mergeCell ref="A108:A109"/>
    <mergeCell ref="B36:C36"/>
    <mergeCell ref="B143:C143"/>
    <mergeCell ref="B82:C82"/>
    <mergeCell ref="B90:C90"/>
    <mergeCell ref="A102:A103"/>
    <mergeCell ref="B102:V103"/>
    <mergeCell ref="A113:A114"/>
    <mergeCell ref="A118:A120"/>
    <mergeCell ref="A4:A5"/>
    <mergeCell ref="B4:U5"/>
    <mergeCell ref="B10:V11"/>
    <mergeCell ref="B57:V58"/>
    <mergeCell ref="A10:A11"/>
    <mergeCell ref="B168:Z169"/>
    <mergeCell ref="B118:Z119"/>
    <mergeCell ref="A174:A176"/>
    <mergeCell ref="B174:Z175"/>
    <mergeCell ref="A186:A188"/>
    <mergeCell ref="B186:Z187"/>
    <mergeCell ref="A180:A182"/>
    <mergeCell ref="B180:Z181"/>
    <mergeCell ref="A168:A170"/>
  </mergeCells>
  <phoneticPr fontId="21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B9C7-97D3-4965-89FE-8C0963B7B937}">
  <sheetPr>
    <tabColor rgb="FF002060"/>
  </sheetPr>
  <dimension ref="B2:Y9"/>
  <sheetViews>
    <sheetView workbookViewId="0">
      <selection activeCell="D12" sqref="D12"/>
    </sheetView>
  </sheetViews>
  <sheetFormatPr defaultRowHeight="14.4" x14ac:dyDescent="0.3"/>
  <cols>
    <col min="2" max="3" width="10" customWidth="1"/>
    <col min="4" max="4" width="12.33203125" customWidth="1"/>
    <col min="5" max="5" width="14.77734375" customWidth="1"/>
    <col min="6" max="25" width="13.77734375" customWidth="1"/>
  </cols>
  <sheetData>
    <row r="2" spans="2:25" ht="15" thickBot="1" x14ac:dyDescent="0.35">
      <c r="B2" s="45" t="s">
        <v>27</v>
      </c>
      <c r="C2" s="45"/>
    </row>
    <row r="3" spans="2:25" x14ac:dyDescent="0.3">
      <c r="B3" s="104" t="s">
        <v>17</v>
      </c>
      <c r="C3" s="105"/>
      <c r="D3" s="106"/>
      <c r="E3" s="107" t="s">
        <v>15</v>
      </c>
      <c r="F3" s="13" t="s">
        <v>10</v>
      </c>
      <c r="G3" s="14"/>
      <c r="H3" s="14"/>
      <c r="I3" s="15"/>
      <c r="J3" s="16" t="s">
        <v>11</v>
      </c>
      <c r="K3" s="14"/>
      <c r="L3" s="14"/>
      <c r="M3" s="15"/>
      <c r="N3" s="16" t="s">
        <v>12</v>
      </c>
      <c r="O3" s="14"/>
      <c r="P3" s="14"/>
      <c r="Q3" s="15"/>
      <c r="R3" s="13" t="s">
        <v>13</v>
      </c>
      <c r="S3" s="14"/>
      <c r="T3" s="14"/>
      <c r="U3" s="15"/>
      <c r="V3" s="13" t="s">
        <v>14</v>
      </c>
      <c r="W3" s="14"/>
      <c r="X3" s="14"/>
      <c r="Y3" s="15"/>
    </row>
    <row r="4" spans="2:25" ht="15" thickBot="1" x14ac:dyDescent="0.35">
      <c r="B4" s="21" t="s">
        <v>16</v>
      </c>
      <c r="C4" s="63" t="s">
        <v>31</v>
      </c>
      <c r="D4" s="22" t="s">
        <v>9</v>
      </c>
      <c r="E4" s="108"/>
      <c r="F4" s="79">
        <v>2020</v>
      </c>
      <c r="G4" s="77">
        <v>2021</v>
      </c>
      <c r="H4" s="77">
        <v>2022</v>
      </c>
      <c r="I4" s="80">
        <v>2023</v>
      </c>
      <c r="J4" s="20">
        <v>2020</v>
      </c>
      <c r="K4" s="18">
        <v>2021</v>
      </c>
      <c r="L4" s="18">
        <v>2022</v>
      </c>
      <c r="M4" s="19">
        <v>2023</v>
      </c>
      <c r="N4" s="20">
        <v>2020</v>
      </c>
      <c r="O4" s="18">
        <v>2021</v>
      </c>
      <c r="P4" s="18">
        <v>2022</v>
      </c>
      <c r="Q4" s="19">
        <v>2023</v>
      </c>
      <c r="R4" s="17">
        <v>2020</v>
      </c>
      <c r="S4" s="18">
        <v>2021</v>
      </c>
      <c r="T4" s="18">
        <v>2022</v>
      </c>
      <c r="U4" s="19">
        <v>2023</v>
      </c>
      <c r="V4" s="17">
        <v>2020</v>
      </c>
      <c r="W4" s="18">
        <v>2021</v>
      </c>
      <c r="X4" s="18">
        <v>2022</v>
      </c>
      <c r="Y4" s="19">
        <v>2023</v>
      </c>
    </row>
    <row r="5" spans="2:25" x14ac:dyDescent="0.3">
      <c r="B5" s="47" t="s">
        <v>37</v>
      </c>
      <c r="C5" s="64">
        <v>7</v>
      </c>
      <c r="D5" s="46" t="s">
        <v>30</v>
      </c>
      <c r="E5" s="76">
        <v>210</v>
      </c>
      <c r="F5" s="69">
        <f>J5/$E$5</f>
        <v>0.19672380952380952</v>
      </c>
      <c r="G5" s="78">
        <f t="shared" ref="G5:I5" si="0">K5/$E$5</f>
        <v>0.19672380952380952</v>
      </c>
      <c r="H5" s="78">
        <f t="shared" si="0"/>
        <v>0.19672380952380952</v>
      </c>
      <c r="I5" s="81">
        <f t="shared" si="0"/>
        <v>0.2622984126984127</v>
      </c>
      <c r="J5" s="68">
        <v>41.311999999999998</v>
      </c>
      <c r="K5" s="48">
        <v>41.311999999999998</v>
      </c>
      <c r="L5" s="48">
        <v>41.311999999999998</v>
      </c>
      <c r="M5" s="50">
        <v>55.082666666666661</v>
      </c>
      <c r="N5" s="68">
        <v>41.311999999999998</v>
      </c>
      <c r="O5" s="48">
        <v>41.311999999999998</v>
      </c>
      <c r="P5" s="48">
        <v>41.311999999999998</v>
      </c>
      <c r="Q5" s="51">
        <v>41.311999999999998</v>
      </c>
      <c r="R5" s="49">
        <v>0</v>
      </c>
      <c r="S5" s="48">
        <v>0</v>
      </c>
      <c r="T5" s="48">
        <v>0</v>
      </c>
      <c r="U5" s="51">
        <v>0</v>
      </c>
      <c r="V5" s="49">
        <v>0</v>
      </c>
      <c r="W5" s="48">
        <v>0</v>
      </c>
      <c r="X5" s="48">
        <v>0</v>
      </c>
      <c r="Y5" s="50">
        <v>13.770666666666665</v>
      </c>
    </row>
    <row r="6" spans="2:25" ht="15" thickBot="1" x14ac:dyDescent="0.35">
      <c r="B6" s="53" t="s">
        <v>37</v>
      </c>
      <c r="C6" s="65">
        <v>7</v>
      </c>
      <c r="D6" s="54" t="s">
        <v>25</v>
      </c>
      <c r="E6" s="82">
        <v>200</v>
      </c>
      <c r="F6" s="83">
        <f>J6/$E$6</f>
        <v>0</v>
      </c>
      <c r="G6" s="84">
        <v>0</v>
      </c>
      <c r="H6" s="84">
        <v>0</v>
      </c>
      <c r="I6" s="85">
        <v>0</v>
      </c>
      <c r="J6" s="67">
        <v>0</v>
      </c>
      <c r="K6" s="56">
        <v>0</v>
      </c>
      <c r="L6" s="56">
        <v>0</v>
      </c>
      <c r="M6" s="58">
        <v>0</v>
      </c>
      <c r="N6" s="67">
        <v>0</v>
      </c>
      <c r="O6" s="56">
        <v>0</v>
      </c>
      <c r="P6" s="56">
        <v>0</v>
      </c>
      <c r="Q6" s="57">
        <v>0</v>
      </c>
      <c r="R6" s="55">
        <v>0</v>
      </c>
      <c r="S6" s="56">
        <v>0</v>
      </c>
      <c r="T6" s="56">
        <v>0</v>
      </c>
      <c r="U6" s="57">
        <v>0</v>
      </c>
      <c r="V6" s="55">
        <v>0</v>
      </c>
      <c r="W6" s="56">
        <v>0</v>
      </c>
      <c r="X6" s="56">
        <v>0</v>
      </c>
      <c r="Y6" s="58">
        <v>0</v>
      </c>
    </row>
    <row r="7" spans="2:25" ht="15" thickBot="1" x14ac:dyDescent="0.35">
      <c r="B7" s="53" t="s">
        <v>44</v>
      </c>
      <c r="C7" s="65">
        <v>6</v>
      </c>
      <c r="D7" s="54" t="s">
        <v>30</v>
      </c>
      <c r="E7" s="87">
        <v>60</v>
      </c>
      <c r="F7" s="88">
        <v>0</v>
      </c>
      <c r="G7" s="89">
        <v>0</v>
      </c>
      <c r="H7" s="89">
        <v>0</v>
      </c>
      <c r="I7" s="90">
        <v>0</v>
      </c>
      <c r="J7" s="67">
        <v>0</v>
      </c>
      <c r="K7" s="56">
        <v>0</v>
      </c>
      <c r="L7" s="56">
        <v>0</v>
      </c>
      <c r="M7" s="58">
        <v>0</v>
      </c>
      <c r="N7" s="67">
        <v>0</v>
      </c>
      <c r="O7" s="56">
        <v>0</v>
      </c>
      <c r="P7" s="56">
        <v>0</v>
      </c>
      <c r="Q7" s="57">
        <v>0</v>
      </c>
      <c r="R7" s="55">
        <v>0</v>
      </c>
      <c r="S7" s="56">
        <v>0</v>
      </c>
      <c r="T7" s="56">
        <v>0</v>
      </c>
      <c r="U7" s="57">
        <v>0</v>
      </c>
      <c r="V7" s="55">
        <v>0</v>
      </c>
      <c r="W7" s="56">
        <v>0</v>
      </c>
      <c r="X7" s="56">
        <v>0</v>
      </c>
      <c r="Y7" s="58">
        <v>0</v>
      </c>
    </row>
    <row r="8" spans="2:25" ht="15" thickBot="1" x14ac:dyDescent="0.35">
      <c r="B8" s="53" t="s">
        <v>66</v>
      </c>
      <c r="C8" s="65">
        <v>4</v>
      </c>
      <c r="D8" s="54" t="s">
        <v>30</v>
      </c>
      <c r="E8" s="86">
        <v>57</v>
      </c>
      <c r="F8" s="91">
        <f>J8/$E$8</f>
        <v>4.2133492231714614E-2</v>
      </c>
      <c r="G8" s="92">
        <f t="shared" ref="G8:I8" si="1">K8/$E$8</f>
        <v>9.0749060191385303E-2</v>
      </c>
      <c r="H8" s="92">
        <f t="shared" si="1"/>
        <v>9.7231135919341391E-2</v>
      </c>
      <c r="I8" s="93">
        <f t="shared" si="1"/>
        <v>0.12905223494748946</v>
      </c>
      <c r="J8" s="67">
        <v>2.4016090572077329</v>
      </c>
      <c r="K8" s="56">
        <v>5.172696430908962</v>
      </c>
      <c r="L8" s="56">
        <v>5.5421747474024592</v>
      </c>
      <c r="M8" s="58">
        <v>7.3559773920069</v>
      </c>
      <c r="N8" s="67">
        <v>0</v>
      </c>
      <c r="O8" s="56">
        <v>0</v>
      </c>
      <c r="P8" s="56">
        <v>0</v>
      </c>
      <c r="Q8" s="57">
        <v>0</v>
      </c>
      <c r="R8" s="55">
        <v>2.4016090572077329</v>
      </c>
      <c r="S8" s="56">
        <v>5.172696430908962</v>
      </c>
      <c r="T8" s="56">
        <v>5.5421747474024592</v>
      </c>
      <c r="U8" s="57">
        <v>5.5421747474024592</v>
      </c>
      <c r="V8" s="55">
        <v>0</v>
      </c>
      <c r="W8" s="56">
        <v>0</v>
      </c>
      <c r="X8" s="56">
        <v>0</v>
      </c>
      <c r="Y8" s="58">
        <v>1.8138026446044409</v>
      </c>
    </row>
    <row r="9" spans="2:25" ht="15" thickBot="1" x14ac:dyDescent="0.35">
      <c r="B9" s="53" t="s">
        <v>64</v>
      </c>
      <c r="C9" s="65">
        <v>4</v>
      </c>
      <c r="D9" s="54" t="s">
        <v>30</v>
      </c>
      <c r="E9" s="86">
        <v>48686</v>
      </c>
      <c r="F9" s="88">
        <f>J9/$E$9</f>
        <v>3.7565576688222734E-3</v>
      </c>
      <c r="G9" s="89">
        <f t="shared" ref="G9:I9" si="2">K9/$E$9</f>
        <v>4.1462530956788861E-2</v>
      </c>
      <c r="H9" s="89">
        <f t="shared" si="2"/>
        <v>4.1462530956788861E-2</v>
      </c>
      <c r="I9" s="90">
        <f t="shared" si="2"/>
        <v>0.54608203405401989</v>
      </c>
      <c r="J9" s="67">
        <v>182.89176666428119</v>
      </c>
      <c r="K9" s="56">
        <v>2018.6447821622226</v>
      </c>
      <c r="L9" s="56">
        <v>2018.6447821622226</v>
      </c>
      <c r="M9" s="58">
        <v>26586.549909954014</v>
      </c>
      <c r="N9" s="67">
        <v>0</v>
      </c>
      <c r="O9" s="56">
        <v>0</v>
      </c>
      <c r="P9" s="56">
        <v>0</v>
      </c>
      <c r="Q9" s="57">
        <v>0</v>
      </c>
      <c r="R9" s="55">
        <v>182.89176666428119</v>
      </c>
      <c r="S9" s="56">
        <v>2018.6447821622226</v>
      </c>
      <c r="T9" s="56">
        <v>2018.6447821622226</v>
      </c>
      <c r="U9" s="57">
        <v>20019.800169142582</v>
      </c>
      <c r="V9" s="55">
        <v>0</v>
      </c>
      <c r="W9" s="56">
        <v>0</v>
      </c>
      <c r="X9" s="56">
        <v>0</v>
      </c>
      <c r="Y9" s="58">
        <v>6566.7497408114314</v>
      </c>
    </row>
  </sheetData>
  <mergeCells count="2">
    <mergeCell ref="B3:D3"/>
    <mergeCell ref="E3:E4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9A42-F3DD-4A3F-B7BC-084673F61EBF}">
  <dimension ref="B2:E6"/>
  <sheetViews>
    <sheetView tabSelected="1" workbookViewId="0">
      <selection activeCell="D11" sqref="D11"/>
    </sheetView>
  </sheetViews>
  <sheetFormatPr defaultRowHeight="14.4" x14ac:dyDescent="0.3"/>
  <cols>
    <col min="2" max="2" width="7.6640625" customWidth="1"/>
    <col min="3" max="3" width="44.21875" customWidth="1"/>
    <col min="4" max="4" width="44.5546875" customWidth="1"/>
  </cols>
  <sheetData>
    <row r="2" spans="2:5" ht="15" thickBot="1" x14ac:dyDescent="0.35"/>
    <row r="3" spans="2:5" ht="15" thickBot="1" x14ac:dyDescent="0.35">
      <c r="B3" s="5" t="s">
        <v>20</v>
      </c>
      <c r="C3" s="1" t="s">
        <v>18</v>
      </c>
      <c r="D3" s="2" t="s">
        <v>19</v>
      </c>
      <c r="E3" s="2" t="s">
        <v>28</v>
      </c>
    </row>
    <row r="4" spans="2:5" s="60" customFormat="1" ht="27" thickBot="1" x14ac:dyDescent="0.35">
      <c r="B4" s="59">
        <v>1</v>
      </c>
      <c r="C4" s="4" t="s">
        <v>47</v>
      </c>
      <c r="D4" s="4" t="s">
        <v>90</v>
      </c>
      <c r="E4" s="4" t="s">
        <v>29</v>
      </c>
    </row>
    <row r="5" spans="2:5" ht="27" thickBot="1" x14ac:dyDescent="0.35">
      <c r="B5" s="3">
        <v>2</v>
      </c>
      <c r="C5" s="4" t="s">
        <v>89</v>
      </c>
      <c r="D5" s="4" t="s">
        <v>34</v>
      </c>
      <c r="E5" s="4" t="s">
        <v>29</v>
      </c>
    </row>
    <row r="6" spans="2:5" ht="40.200000000000003" thickBot="1" x14ac:dyDescent="0.35">
      <c r="B6" s="3">
        <v>3</v>
      </c>
      <c r="C6" s="4" t="s">
        <v>61</v>
      </c>
      <c r="D6" s="4" t="s">
        <v>75</v>
      </c>
      <c r="E6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CDF</vt:lpstr>
      <vt:lpstr>Indicatori</vt:lpstr>
      <vt:lpstr>Match indicatori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2020-11-17T14:22:29Z</dcterms:created>
  <dcterms:modified xsi:type="dcterms:W3CDTF">2021-02-02T18:32:40Z</dcterms:modified>
</cp:coreProperties>
</file>