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"/>
    </mc:Choice>
  </mc:AlternateContent>
  <xr:revisionPtr revIDLastSave="0" documentId="13_ncr:1_{8FD2F1E8-3F0D-4948-B7BA-124453F63B5E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1" l="1"/>
  <c r="C131" i="1"/>
  <c r="C86" i="1"/>
  <c r="C41" i="1"/>
  <c r="E118" i="1"/>
  <c r="E127" i="1" s="1"/>
  <c r="D109" i="1"/>
  <c r="E109" i="1"/>
  <c r="F109" i="1"/>
  <c r="G109" i="1"/>
  <c r="H109" i="1"/>
  <c r="C109" i="1"/>
  <c r="E72" i="1"/>
  <c r="E26" i="1"/>
  <c r="G127" i="1" l="1"/>
  <c r="D127" i="1"/>
  <c r="K127" i="1"/>
  <c r="F127" i="1"/>
  <c r="I127" i="1"/>
  <c r="H127" i="1"/>
  <c r="J127" i="1"/>
  <c r="J109" i="1"/>
  <c r="K109" i="1"/>
  <c r="I109" i="1"/>
  <c r="C55" i="1"/>
  <c r="C9" i="1"/>
  <c r="C10" i="1" s="1"/>
  <c r="C56" i="1"/>
  <c r="G63" i="1" s="1"/>
  <c r="D119" i="1"/>
  <c r="C119" i="1"/>
  <c r="E119" i="1"/>
  <c r="I114" i="1"/>
  <c r="H114" i="1"/>
  <c r="G114" i="1"/>
  <c r="F114" i="1"/>
  <c r="E114" i="1"/>
  <c r="D114" i="1"/>
  <c r="C114" i="1"/>
  <c r="D108" i="1"/>
  <c r="E108" i="1" s="1"/>
  <c r="F108" i="1" s="1"/>
  <c r="G108" i="1" s="1"/>
  <c r="H108" i="1" s="1"/>
  <c r="I108" i="1" s="1"/>
  <c r="J108" i="1" s="1"/>
  <c r="K108" i="1" s="1"/>
  <c r="D104" i="1"/>
  <c r="E104" i="1" s="1"/>
  <c r="F104" i="1" s="1"/>
  <c r="G104" i="1" s="1"/>
  <c r="H104" i="1" s="1"/>
  <c r="I104" i="1" s="1"/>
  <c r="J104" i="1" s="1"/>
  <c r="K104" i="1" s="1"/>
  <c r="L104" i="1" s="1"/>
  <c r="C102" i="1"/>
  <c r="D73" i="1"/>
  <c r="C73" i="1"/>
  <c r="E73" i="1"/>
  <c r="I68" i="1"/>
  <c r="H68" i="1"/>
  <c r="G68" i="1"/>
  <c r="F68" i="1"/>
  <c r="E68" i="1"/>
  <c r="D68" i="1"/>
  <c r="C68" i="1"/>
  <c r="D62" i="1"/>
  <c r="E62" i="1" s="1"/>
  <c r="F62" i="1" s="1"/>
  <c r="G62" i="1" s="1"/>
  <c r="H62" i="1" s="1"/>
  <c r="I62" i="1" s="1"/>
  <c r="J62" i="1" s="1"/>
  <c r="K62" i="1" s="1"/>
  <c r="D58" i="1"/>
  <c r="E58" i="1" s="1"/>
  <c r="F58" i="1" s="1"/>
  <c r="G58" i="1" s="1"/>
  <c r="H58" i="1" s="1"/>
  <c r="I58" i="1" s="1"/>
  <c r="J58" i="1" s="1"/>
  <c r="K58" i="1" s="1"/>
  <c r="L58" i="1" s="1"/>
  <c r="H6" i="2"/>
  <c r="I6" i="2"/>
  <c r="J6" i="2"/>
  <c r="G6" i="2"/>
  <c r="H5" i="2"/>
  <c r="I5" i="2"/>
  <c r="J5" i="2"/>
  <c r="G5" i="2"/>
  <c r="E27" i="1"/>
  <c r="D27" i="1"/>
  <c r="C27" i="1"/>
  <c r="I22" i="1"/>
  <c r="H22" i="1"/>
  <c r="G22" i="1"/>
  <c r="F22" i="1"/>
  <c r="E22" i="1"/>
  <c r="D22" i="1"/>
  <c r="C22" i="1"/>
  <c r="D16" i="1"/>
  <c r="E16" i="1" s="1"/>
  <c r="F16" i="1" s="1"/>
  <c r="G16" i="1" s="1"/>
  <c r="H16" i="1" s="1"/>
  <c r="I16" i="1" s="1"/>
  <c r="J16" i="1" s="1"/>
  <c r="K16" i="1" s="1"/>
  <c r="D12" i="1"/>
  <c r="E12" i="1" s="1"/>
  <c r="F12" i="1" s="1"/>
  <c r="G12" i="1" s="1"/>
  <c r="H12" i="1" s="1"/>
  <c r="I12" i="1" s="1"/>
  <c r="J12" i="1" s="1"/>
  <c r="K12" i="1" s="1"/>
  <c r="L12" i="1" s="1"/>
  <c r="C63" i="1" l="1"/>
  <c r="D17" i="1"/>
  <c r="G17" i="1"/>
  <c r="H17" i="1"/>
  <c r="K17" i="1"/>
  <c r="E17" i="1"/>
  <c r="J17" i="1"/>
  <c r="C17" i="1"/>
  <c r="F17" i="1"/>
  <c r="I17" i="1"/>
  <c r="H63" i="1"/>
  <c r="J63" i="1"/>
  <c r="K63" i="1"/>
  <c r="I63" i="1"/>
  <c r="E63" i="1"/>
  <c r="D63" i="1"/>
  <c r="F63" i="1"/>
  <c r="D80" i="1" l="1"/>
  <c r="E80" i="1" s="1"/>
  <c r="F80" i="1" s="1"/>
  <c r="G80" i="1" s="1"/>
  <c r="H80" i="1" s="1"/>
  <c r="I80" i="1" s="1"/>
  <c r="J80" i="1" s="1"/>
  <c r="K80" i="1" s="1"/>
  <c r="I81" i="1" l="1"/>
  <c r="D81" i="1"/>
  <c r="F81" i="1"/>
  <c r="J81" i="1"/>
  <c r="K81" i="1"/>
  <c r="C81" i="1"/>
  <c r="E81" i="1"/>
  <c r="G81" i="1"/>
  <c r="H81" i="1"/>
  <c r="D126" i="1" l="1"/>
  <c r="E126" i="1" s="1"/>
  <c r="F126" i="1" s="1"/>
  <c r="G126" i="1" s="1"/>
  <c r="H126" i="1" s="1"/>
  <c r="I126" i="1" s="1"/>
  <c r="J126" i="1" s="1"/>
  <c r="K126" i="1" s="1"/>
  <c r="D35" i="1"/>
  <c r="E35" i="1" s="1"/>
  <c r="F35" i="1" s="1"/>
  <c r="G35" i="1" s="1"/>
  <c r="H35" i="1" s="1"/>
  <c r="I35" i="1" s="1"/>
  <c r="J35" i="1" s="1"/>
  <c r="K35" i="1" s="1"/>
  <c r="C85" i="1" l="1"/>
  <c r="C36" i="1"/>
  <c r="H36" i="1"/>
  <c r="D36" i="1"/>
  <c r="E36" i="1"/>
  <c r="F36" i="1"/>
  <c r="C40" i="1" s="1"/>
  <c r="K36" i="1"/>
  <c r="I36" i="1"/>
  <c r="J36" i="1"/>
  <c r="G36" i="1"/>
  <c r="C127" i="1" l="1"/>
</calcChain>
</file>

<file path=xl/sharedStrings.xml><?xml version="1.0" encoding="utf-8"?>
<sst xmlns="http://schemas.openxmlformats.org/spreadsheetml/2006/main" count="146" uniqueCount="57">
  <si>
    <t>Buget</t>
  </si>
  <si>
    <t>Total Proiecte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</si>
  <si>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</si>
  <si>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</si>
  <si>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</si>
  <si>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</si>
  <si>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</si>
  <si>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</si>
  <si>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</si>
  <si>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</si>
  <si>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</si>
  <si>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</si>
  <si>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</si>
  <si>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</si>
  <si>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</si>
  <si>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</si>
  <si>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LDR</t>
  </si>
  <si>
    <t>Cod</t>
  </si>
  <si>
    <t>Indicator 2014-2020</t>
  </si>
  <si>
    <t>Indicator 2021-2020</t>
  </si>
  <si>
    <t>Indicatori din perioada de programare post-2020</t>
  </si>
  <si>
    <t>Indicatori din perioada de programare 2014-2020</t>
  </si>
  <si>
    <t>Nr</t>
  </si>
  <si>
    <t>Valoarea milestone</t>
  </si>
  <si>
    <t>Valorea țintă finală</t>
  </si>
  <si>
    <t>Matching</t>
  </si>
  <si>
    <t>Estimare valori indicator RCO01</t>
  </si>
  <si>
    <t>Instituții publice sprijinite pentru dezvoltarea serviciilor, produselor și proceselor digitale</t>
  </si>
  <si>
    <t>RCO14</t>
  </si>
  <si>
    <t>1S35</t>
  </si>
  <si>
    <t>3S15</t>
  </si>
  <si>
    <t>Servicii publice aferente evenimentelor de viață la nivel 4 de sofisticare online</t>
  </si>
  <si>
    <t>Estimare valori indicator RCO14</t>
  </si>
  <si>
    <t>LEI</t>
  </si>
  <si>
    <t>MDR</t>
  </si>
  <si>
    <t>POC 2014-2020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</si>
  <si>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7 </t>
    </r>
    <r>
      <rPr>
        <sz val="15"/>
        <color theme="1"/>
        <rFont val="Cambria"/>
        <family val="1"/>
      </rPr>
      <t xml:space="preserve">Digitalizarea în educație/ </t>
    </r>
    <r>
      <rPr>
        <b/>
        <sz val="15"/>
        <color theme="1"/>
        <rFont val="Cambria"/>
        <family val="1"/>
      </rPr>
      <t xml:space="preserve">OS  a (ii) </t>
    </r>
    <r>
      <rPr>
        <sz val="15"/>
        <color theme="1"/>
        <rFont val="Cambria"/>
        <family val="1"/>
      </rPr>
      <t>Fructificarea avantajelor digitalizării, în beneficiul cetățenilor, al companiilor și al guvernelor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</si>
  <si>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Tehnologia Informației și Comunicației (TIC) pentru o economie digitală competitivă/ </t>
    </r>
    <r>
      <rPr>
        <b/>
        <sz val="15"/>
        <color theme="1"/>
        <rFont val="Cambria"/>
        <family val="1"/>
      </rPr>
      <t>OS 2.3 Creșterea utilizării sistemelor de e-guvernare defavorizate din regiunile urbane și rurale</t>
    </r>
  </si>
  <si>
    <t>POCIDIF 2021-2027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</si>
  <si>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8. </t>
    </r>
    <r>
      <rPr>
        <sz val="15"/>
        <color theme="1"/>
        <rFont val="Cambria"/>
        <family val="1"/>
      </rPr>
      <t xml:space="preserve">Digitalizarea în cultură/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</si>
  <si>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9. Digitalizarea în admistrația publică</t>
    </r>
    <r>
      <rPr>
        <sz val="15"/>
        <color theme="1"/>
        <rFont val="Cambria"/>
        <family val="1"/>
      </rPr>
      <t xml:space="preserve">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</si>
  <si>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t>RCO14 Public institutions supported to develop digital services, products and processes</t>
  </si>
  <si>
    <t>3S15 Servicii publice aferente evenimentelor de viață aduse la nivelul IV de sofisticare online</t>
  </si>
  <si>
    <t>Nu avem date despre buget</t>
  </si>
  <si>
    <t>PENTRU PRIORITĂȚILE 1-6 NU EXISTĂ INDICATORI SIMILARI</t>
  </si>
  <si>
    <t>AP</t>
  </si>
  <si>
    <t>Prognoză 2020-2023</t>
  </si>
  <si>
    <t>Prognoză 2021-2027</t>
  </si>
  <si>
    <t>Prognoză 2014-2020</t>
  </si>
  <si>
    <t>Date 2014-2020</t>
  </si>
  <si>
    <t>CDF Nr. Proiecte</t>
  </si>
  <si>
    <t>Număr proiecte CDF</t>
  </si>
  <si>
    <t>Rata rambursării</t>
  </si>
  <si>
    <t>Indicatori</t>
  </si>
  <si>
    <t>Durata medie</t>
  </si>
  <si>
    <t>Buget mediu</t>
  </si>
  <si>
    <t>Valoare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</si>
</sst>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  <font>
      <b/>
      <sz val="11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5" fillId="8" borderId="19" xfId="0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0" fontId="12" fillId="0" borderId="2" xfId="0" applyFont="1" applyBorder="1"/>
    <xf numFmtId="0" fontId="4" fillId="0" borderId="0" xfId="0" applyFont="1"/>
    <xf numFmtId="0" fontId="14" fillId="0" borderId="0" xfId="0" applyFont="1"/>
    <xf numFmtId="164" fontId="8" fillId="10" borderId="7" xfId="3" applyNumberFormat="1" applyFont="1" applyFill="1" applyBorder="1"/>
    <xf numFmtId="164" fontId="8" fillId="10" borderId="8" xfId="3" applyNumberFormat="1" applyFont="1" applyFill="1" applyBorder="1"/>
    <xf numFmtId="164" fontId="8" fillId="10" borderId="9" xfId="3" applyNumberFormat="1" applyFont="1" applyFill="1" applyBorder="1"/>
    <xf numFmtId="164" fontId="8" fillId="10" borderId="16" xfId="3" applyNumberFormat="1" applyFont="1" applyFill="1" applyBorder="1"/>
    <xf numFmtId="0" fontId="8" fillId="10" borderId="13" xfId="3" applyNumberFormat="1" applyFont="1" applyFill="1" applyBorder="1"/>
    <xf numFmtId="0" fontId="8" fillId="10" borderId="14" xfId="3" applyNumberFormat="1" applyFont="1" applyFill="1" applyBorder="1"/>
    <xf numFmtId="0" fontId="8" fillId="10" borderId="15" xfId="3" applyNumberFormat="1" applyFont="1" applyFill="1" applyBorder="1"/>
    <xf numFmtId="0" fontId="8" fillId="10" borderId="17" xfId="3" applyNumberFormat="1" applyFont="1" applyFill="1" applyBorder="1"/>
    <xf numFmtId="0" fontId="8" fillId="12" borderId="10" xfId="0" applyFont="1" applyFill="1" applyBorder="1"/>
    <xf numFmtId="0" fontId="8" fillId="12" borderId="11" xfId="0" applyFont="1" applyFill="1" applyBorder="1"/>
    <xf numFmtId="0" fontId="12" fillId="0" borderId="0" xfId="0" applyFont="1" applyBorder="1"/>
    <xf numFmtId="0" fontId="4" fillId="0" borderId="0" xfId="0" applyFont="1" applyBorder="1"/>
    <xf numFmtId="0" fontId="12" fillId="13" borderId="0" xfId="0" applyFont="1" applyFill="1"/>
    <xf numFmtId="0" fontId="16" fillId="11" borderId="0" xfId="1" applyFont="1" applyFill="1" applyBorder="1"/>
    <xf numFmtId="1" fontId="17" fillId="13" borderId="0" xfId="0" applyNumberFormat="1" applyFont="1" applyFill="1"/>
    <xf numFmtId="1" fontId="17" fillId="0" borderId="0" xfId="0" applyNumberFormat="1" applyFont="1"/>
    <xf numFmtId="0" fontId="16" fillId="11" borderId="0" xfId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6" fillId="11" borderId="0" xfId="1" applyFont="1" applyFill="1" applyBorder="1" applyAlignment="1">
      <alignment horizontal="left"/>
    </xf>
    <xf numFmtId="3" fontId="18" fillId="3" borderId="4" xfId="2" applyNumberFormat="1" applyFont="1" applyProtection="1">
      <protection locked="0"/>
    </xf>
    <xf numFmtId="4" fontId="18" fillId="3" borderId="4" xfId="2" applyNumberFormat="1" applyFont="1" applyProtection="1">
      <protection locked="0"/>
    </xf>
    <xf numFmtId="2" fontId="12" fillId="14" borderId="0" xfId="0" applyNumberFormat="1" applyFont="1" applyFill="1"/>
    <xf numFmtId="1" fontId="12" fillId="14" borderId="0" xfId="0" applyNumberFormat="1" applyFont="1" applyFill="1"/>
    <xf numFmtId="0" fontId="16" fillId="11" borderId="0" xfId="0" applyFont="1" applyFill="1" applyBorder="1" applyAlignment="1">
      <alignment horizontal="center"/>
    </xf>
    <xf numFmtId="1" fontId="14" fillId="14" borderId="0" xfId="0" applyNumberFormat="1" applyFont="1" applyFill="1"/>
    <xf numFmtId="43" fontId="12" fillId="13" borderId="0" xfId="3" applyFont="1" applyFill="1"/>
    <xf numFmtId="1" fontId="18" fillId="3" borderId="4" xfId="2" applyNumberFormat="1" applyFont="1" applyProtection="1">
      <protection locked="0"/>
    </xf>
    <xf numFmtId="2" fontId="12" fillId="13" borderId="0" xfId="0" applyNumberFormat="1" applyFont="1" applyFill="1"/>
    <xf numFmtId="2" fontId="18" fillId="3" borderId="4" xfId="2" applyNumberFormat="1" applyFont="1" applyProtection="1">
      <protection locked="0"/>
    </xf>
    <xf numFmtId="165" fontId="12" fillId="13" borderId="0" xfId="0" applyNumberFormat="1" applyFont="1" applyFill="1"/>
    <xf numFmtId="4" fontId="12" fillId="13" borderId="0" xfId="3" applyNumberFormat="1" applyFont="1" applyFill="1"/>
    <xf numFmtId="0" fontId="4" fillId="0" borderId="1" xfId="0" applyFont="1" applyBorder="1"/>
    <xf numFmtId="0" fontId="14" fillId="15" borderId="25" xfId="0" applyFont="1" applyFill="1" applyBorder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10" fillId="0" borderId="0" xfId="0" applyFont="1" applyFill="1" applyBorder="1"/>
    <xf numFmtId="10" fontId="9" fillId="7" borderId="31" xfId="4" applyNumberFormat="1" applyFont="1" applyFill="1" applyBorder="1"/>
    <xf numFmtId="0" fontId="9" fillId="5" borderId="27" xfId="0" applyFont="1" applyFill="1" applyBorder="1"/>
    <xf numFmtId="0" fontId="10" fillId="5" borderId="29" xfId="0" applyFont="1" applyFill="1" applyBorder="1"/>
    <xf numFmtId="164" fontId="9" fillId="7" borderId="33" xfId="3" applyNumberFormat="1" applyFont="1" applyFill="1" applyBorder="1"/>
    <xf numFmtId="164" fontId="9" fillId="7" borderId="34" xfId="3" applyNumberFormat="1" applyFont="1" applyFill="1" applyBorder="1"/>
    <xf numFmtId="164" fontId="9" fillId="7" borderId="35" xfId="3" applyNumberFormat="1" applyFont="1" applyFill="1" applyBorder="1"/>
    <xf numFmtId="164" fontId="9" fillId="7" borderId="28" xfId="3" applyNumberFormat="1" applyFont="1" applyFill="1" applyBorder="1"/>
    <xf numFmtId="164" fontId="9" fillId="7" borderId="27" xfId="3" applyNumberFormat="1" applyFont="1" applyFill="1" applyBorder="1"/>
    <xf numFmtId="164" fontId="9" fillId="7" borderId="29" xfId="3" applyNumberFormat="1" applyFont="1" applyFill="1" applyBorder="1"/>
    <xf numFmtId="164" fontId="9" fillId="7" borderId="30" xfId="3" applyNumberFormat="1" applyFont="1" applyFill="1" applyBorder="1"/>
    <xf numFmtId="164" fontId="9" fillId="7" borderId="36" xfId="3" applyNumberFormat="1" applyFont="1" applyFill="1" applyBorder="1"/>
    <xf numFmtId="0" fontId="10" fillId="5" borderId="28" xfId="0" applyFont="1" applyFill="1" applyBorder="1"/>
    <xf numFmtId="0" fontId="9" fillId="5" borderId="33" xfId="0" applyFont="1" applyFill="1" applyBorder="1"/>
    <xf numFmtId="10" fontId="9" fillId="7" borderId="32" xfId="4" applyNumberFormat="1" applyFont="1" applyFill="1" applyBorder="1"/>
    <xf numFmtId="0" fontId="8" fillId="12" borderId="9" xfId="0" applyFont="1" applyFill="1" applyBorder="1"/>
    <xf numFmtId="0" fontId="8" fillId="12" borderId="12" xfId="0" applyFont="1" applyFill="1" applyBorder="1"/>
    <xf numFmtId="0" fontId="10" fillId="5" borderId="30" xfId="0" applyFont="1" applyFill="1" applyBorder="1"/>
    <xf numFmtId="0" fontId="10" fillId="5" borderId="35" xfId="0" applyFont="1" applyFill="1" applyBorder="1"/>
    <xf numFmtId="164" fontId="9" fillId="6" borderId="37" xfId="3" applyNumberFormat="1" applyFont="1" applyFill="1" applyBorder="1" applyAlignment="1">
      <alignment vertical="center" wrapText="1"/>
    </xf>
    <xf numFmtId="164" fontId="9" fillId="6" borderId="6" xfId="3" applyNumberFormat="1" applyFont="1" applyFill="1" applyBorder="1" applyAlignment="1">
      <alignment vertical="center" wrapText="1"/>
    </xf>
    <xf numFmtId="0" fontId="22" fillId="0" borderId="0" xfId="0" applyFont="1"/>
    <xf numFmtId="0" fontId="20" fillId="0" borderId="0" xfId="0" applyFont="1"/>
    <xf numFmtId="0" fontId="10" fillId="5" borderId="31" xfId="0" applyFont="1" applyFill="1" applyBorder="1"/>
    <xf numFmtId="0" fontId="10" fillId="5" borderId="32" xfId="0" applyFont="1" applyFill="1" applyBorder="1"/>
    <xf numFmtId="0" fontId="8" fillId="12" borderId="38" xfId="0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4" fillId="15" borderId="23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CDF!$B$113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CDF!$C$112:$I$112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CDF!$C$113:$I$113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CDF!$C$112:$I$112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CDF!$C$114:$I$114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CDF!$B$109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CDF!$C$108:$L$108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CDF!$C$109:$L$109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CDF!$C$16:$L$16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CDF!$C$17:$L$17</c:f>
              <c:numCache>
                <c:formatCode>0</c:formatCode>
                <c:ptCount val="10"/>
                <c:pt idx="0">
                  <c:v>0</c:v>
                </c:pt>
                <c:pt idx="1">
                  <c:v>0.90894922259591981</c:v>
                </c:pt>
                <c:pt idx="2">
                  <c:v>0.90894922259591981</c:v>
                </c:pt>
                <c:pt idx="3">
                  <c:v>2.7268476677877591</c:v>
                </c:pt>
                <c:pt idx="4">
                  <c:v>2.7268476677877591</c:v>
                </c:pt>
                <c:pt idx="5">
                  <c:v>8.1805430033632796</c:v>
                </c:pt>
                <c:pt idx="6">
                  <c:v>19.996882897110236</c:v>
                </c:pt>
                <c:pt idx="7">
                  <c:v>19.996882897110236</c:v>
                </c:pt>
                <c:pt idx="8">
                  <c:v>19.996882897110236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CDF!$C$20:$I$20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CDF!$C$21:$I$21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CDF!$C$20:$I$20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CDF!$C$22:$I$22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CDF!$C$35:$K$35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CDF!$C$36:$K$36</c:f>
              <c:numCache>
                <c:formatCode>0</c:formatCode>
                <c:ptCount val="9"/>
                <c:pt idx="0">
                  <c:v>0</c:v>
                </c:pt>
                <c:pt idx="1">
                  <c:v>1.6015394394514422</c:v>
                </c:pt>
                <c:pt idx="2">
                  <c:v>1.6015394394514422</c:v>
                </c:pt>
                <c:pt idx="3">
                  <c:v>4.8046183183543256</c:v>
                </c:pt>
                <c:pt idx="4">
                  <c:v>4.8046183183543256</c:v>
                </c:pt>
                <c:pt idx="5">
                  <c:v>14.41385495506298</c:v>
                </c:pt>
                <c:pt idx="6">
                  <c:v>35.233867667931726</c:v>
                </c:pt>
                <c:pt idx="7">
                  <c:v>35.233867667931726</c:v>
                </c:pt>
                <c:pt idx="8">
                  <c:v>35.233867667931726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CDF!$C$126:$L$126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CDF!$C$127:$L$127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CDF!$C$62:$K$62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CDF!$C$63:$K$63</c:f>
              <c:numCache>
                <c:formatCode>0</c:formatCode>
                <c:ptCount val="9"/>
                <c:pt idx="0">
                  <c:v>0</c:v>
                </c:pt>
                <c:pt idx="1">
                  <c:v>0.47719834186285792</c:v>
                </c:pt>
                <c:pt idx="2">
                  <c:v>0.47719834186285792</c:v>
                </c:pt>
                <c:pt idx="3">
                  <c:v>1.4315950255885737</c:v>
                </c:pt>
                <c:pt idx="4">
                  <c:v>1.4315950255885737</c:v>
                </c:pt>
                <c:pt idx="5">
                  <c:v>4.2947850767657219</c:v>
                </c:pt>
                <c:pt idx="6">
                  <c:v>10.498363520982874</c:v>
                </c:pt>
                <c:pt idx="7">
                  <c:v>10.498363520982874</c:v>
                </c:pt>
                <c:pt idx="8">
                  <c:v>10.498363520982874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CDF!$C$68:$I$68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CDF!$C$80:$K$80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CDF!$C$81:$K$81</c:f>
              <c:numCache>
                <c:formatCode>0</c:formatCode>
                <c:ptCount val="9"/>
                <c:pt idx="0">
                  <c:v>0</c:v>
                </c:pt>
                <c:pt idx="1">
                  <c:v>0.8408082057120071</c:v>
                </c:pt>
                <c:pt idx="2">
                  <c:v>0.8408082057120071</c:v>
                </c:pt>
                <c:pt idx="3">
                  <c:v>2.5224246171360214</c:v>
                </c:pt>
                <c:pt idx="4">
                  <c:v>2.5224246171360214</c:v>
                </c:pt>
                <c:pt idx="5">
                  <c:v>7.5672738514080651</c:v>
                </c:pt>
                <c:pt idx="6">
                  <c:v>18.497780525664158</c:v>
                </c:pt>
                <c:pt idx="7">
                  <c:v>18.497780525664158</c:v>
                </c:pt>
                <c:pt idx="8">
                  <c:v>18.497780525664158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104</xdr:row>
      <xdr:rowOff>0</xdr:rowOff>
    </xdr:from>
    <xdr:to>
      <xdr:col>30</xdr:col>
      <xdr:colOff>217714</xdr:colOff>
      <xdr:row>121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104</xdr:row>
      <xdr:rowOff>76200</xdr:rowOff>
    </xdr:from>
    <xdr:to>
      <xdr:col>19</xdr:col>
      <xdr:colOff>609600</xdr:colOff>
      <xdr:row>117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19</xdr:col>
      <xdr:colOff>653143</xdr:colOff>
      <xdr:row>23</xdr:row>
      <xdr:rowOff>21771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10</xdr:row>
      <xdr:rowOff>0</xdr:rowOff>
    </xdr:from>
    <xdr:to>
      <xdr:col>30</xdr:col>
      <xdr:colOff>217714</xdr:colOff>
      <xdr:row>27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29</xdr:row>
      <xdr:rowOff>32657</xdr:rowOff>
    </xdr:from>
    <xdr:to>
      <xdr:col>19</xdr:col>
      <xdr:colOff>653143</xdr:colOff>
      <xdr:row>42</xdr:row>
      <xdr:rowOff>43542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126</xdr:row>
      <xdr:rowOff>1</xdr:rowOff>
    </xdr:from>
    <xdr:to>
      <xdr:col>19</xdr:col>
      <xdr:colOff>653143</xdr:colOff>
      <xdr:row>139</xdr:row>
      <xdr:rowOff>21773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653143</xdr:colOff>
      <xdr:row>69</xdr:row>
      <xdr:rowOff>21772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30</xdr:col>
      <xdr:colOff>217714</xdr:colOff>
      <xdr:row>72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77</xdr:row>
      <xdr:rowOff>0</xdr:rowOff>
    </xdr:from>
    <xdr:to>
      <xdr:col>19</xdr:col>
      <xdr:colOff>653143</xdr:colOff>
      <xdr:row>90</xdr:row>
      <xdr:rowOff>21771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145"/>
  <sheetViews>
    <sheetView tabSelected="1" topLeftCell="A61" zoomScale="70" zoomScaleNormal="70" workbookViewId="0">
      <selection activeCell="C81" sqref="C81:K81"/>
    </sheetView>
  </sheetViews>
  <sheetFormatPr defaultRowHeight="13.8" x14ac:dyDescent="0.25"/>
  <cols>
    <col min="1" max="1" width="9.33203125" style="7" customWidth="1"/>
    <col min="2" max="2" width="22.77734375" style="7" customWidth="1"/>
    <col min="3" max="3" width="18.44140625" style="7" customWidth="1"/>
    <col min="4" max="4" width="14.21875" style="7" customWidth="1"/>
    <col min="5" max="5" width="12" style="7" customWidth="1"/>
    <col min="6" max="6" width="12.33203125" style="7" customWidth="1"/>
    <col min="7" max="9" width="11.77734375" style="7" customWidth="1"/>
    <col min="10" max="10" width="11.88671875" style="7" customWidth="1"/>
    <col min="11" max="24" width="11.77734375" style="7" customWidth="1"/>
    <col min="25" max="16384" width="8.88671875" style="7"/>
  </cols>
  <sheetData>
    <row r="2" spans="1:31" ht="19.2" x14ac:dyDescent="0.35">
      <c r="B2" s="6" t="s">
        <v>38</v>
      </c>
      <c r="C2" s="6"/>
    </row>
    <row r="3" spans="1:31" ht="19.2" x14ac:dyDescent="0.35">
      <c r="B3" s="6"/>
      <c r="C3" s="6"/>
    </row>
    <row r="4" spans="1:31" ht="19.2" x14ac:dyDescent="0.35">
      <c r="B4" s="69" t="s">
        <v>44</v>
      </c>
      <c r="C4" s="6"/>
    </row>
    <row r="5" spans="1:31" ht="14.4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AA5" s="8"/>
      <c r="AB5" s="8"/>
      <c r="AC5" s="8"/>
      <c r="AD5" s="8"/>
      <c r="AE5" s="8"/>
    </row>
    <row r="6" spans="1:31" ht="19.2" x14ac:dyDescent="0.35">
      <c r="A6" s="73">
        <v>7</v>
      </c>
      <c r="B6" s="9" t="s">
        <v>36</v>
      </c>
      <c r="C6" s="11"/>
      <c r="D6" s="11"/>
      <c r="E6" s="11"/>
      <c r="F6" s="11"/>
      <c r="G6" s="11"/>
      <c r="H6" s="11"/>
      <c r="I6" s="11"/>
      <c r="J6" s="11"/>
      <c r="K6" s="11"/>
      <c r="L6" s="11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1" ht="19.2" x14ac:dyDescent="0.35">
      <c r="A7" s="74"/>
      <c r="B7" s="9" t="s">
        <v>37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</row>
    <row r="9" spans="1:31" x14ac:dyDescent="0.25">
      <c r="B9" s="12" t="s">
        <v>0</v>
      </c>
      <c r="C9" s="38">
        <f>400000000*4.87</f>
        <v>1948000000</v>
      </c>
      <c r="D9" s="7" t="s">
        <v>33</v>
      </c>
      <c r="N9" s="12" t="s">
        <v>51</v>
      </c>
      <c r="W9" s="12" t="s">
        <v>52</v>
      </c>
    </row>
    <row r="10" spans="1:31" x14ac:dyDescent="0.25">
      <c r="B10" s="12" t="s">
        <v>1</v>
      </c>
      <c r="C10" s="35">
        <f>C9/D27</f>
        <v>19.996882897110236</v>
      </c>
    </row>
    <row r="12" spans="1:31" x14ac:dyDescent="0.25">
      <c r="B12" s="26"/>
      <c r="C12" s="26">
        <v>2014</v>
      </c>
      <c r="D12" s="26">
        <f t="shared" ref="D12" si="0">+C12+1</f>
        <v>2015</v>
      </c>
      <c r="E12" s="26">
        <f t="shared" ref="E12" si="1">+D12+1</f>
        <v>2016</v>
      </c>
      <c r="F12" s="26">
        <f>+E12+1</f>
        <v>2017</v>
      </c>
      <c r="G12" s="26">
        <f t="shared" ref="G12" si="2">+F12+1</f>
        <v>2018</v>
      </c>
      <c r="H12" s="26">
        <f t="shared" ref="H12" si="3">+G12+1</f>
        <v>2019</v>
      </c>
      <c r="I12" s="26">
        <f t="shared" ref="I12" si="4">+H12+1</f>
        <v>2020</v>
      </c>
      <c r="J12" s="26">
        <f t="shared" ref="J12" si="5">+I12+1</f>
        <v>2021</v>
      </c>
      <c r="K12" s="26">
        <f t="shared" ref="K12" si="6">+J12+1</f>
        <v>2022</v>
      </c>
      <c r="L12" s="26">
        <f t="shared" ref="L12" si="7">+K12+1</f>
        <v>2023</v>
      </c>
    </row>
    <row r="13" spans="1:31" x14ac:dyDescent="0.25">
      <c r="B13" s="26" t="s">
        <v>49</v>
      </c>
      <c r="C13" s="25">
        <v>0</v>
      </c>
      <c r="D13" s="25">
        <v>1</v>
      </c>
      <c r="E13" s="25">
        <v>1</v>
      </c>
      <c r="F13" s="25">
        <v>3</v>
      </c>
      <c r="G13" s="25">
        <v>3</v>
      </c>
      <c r="H13" s="25">
        <v>9</v>
      </c>
    </row>
    <row r="14" spans="1:31" x14ac:dyDescent="0.25">
      <c r="B14" s="26" t="s">
        <v>46</v>
      </c>
      <c r="I14" s="27">
        <v>22</v>
      </c>
      <c r="J14" s="27">
        <v>22</v>
      </c>
      <c r="K14" s="27">
        <v>22</v>
      </c>
      <c r="L14" s="27">
        <v>22</v>
      </c>
    </row>
    <row r="15" spans="1:31" x14ac:dyDescent="0.25">
      <c r="I15" s="28"/>
      <c r="J15" s="28"/>
      <c r="K15" s="28"/>
      <c r="L15" s="28"/>
    </row>
    <row r="16" spans="1:31" x14ac:dyDescent="0.25">
      <c r="B16" s="26" t="s">
        <v>50</v>
      </c>
      <c r="C16" s="26">
        <v>2021</v>
      </c>
      <c r="D16" s="26">
        <f t="shared" ref="D16" si="8">+C16+1</f>
        <v>2022</v>
      </c>
      <c r="E16" s="26">
        <f t="shared" ref="E16" si="9">+D16+1</f>
        <v>2023</v>
      </c>
      <c r="F16" s="26">
        <f t="shared" ref="F16" si="10">+E16+1</f>
        <v>2024</v>
      </c>
      <c r="G16" s="26">
        <f t="shared" ref="G16" si="11">+F16+1</f>
        <v>2025</v>
      </c>
      <c r="H16" s="26">
        <f t="shared" ref="H16" si="12">+G16+1</f>
        <v>2026</v>
      </c>
      <c r="I16" s="26">
        <f t="shared" ref="I16" si="13">+H16+1</f>
        <v>2027</v>
      </c>
      <c r="J16" s="26">
        <f t="shared" ref="J16" si="14">+I16+1</f>
        <v>2028</v>
      </c>
      <c r="K16" s="26">
        <f t="shared" ref="K16" si="15">+J16+1</f>
        <v>2029</v>
      </c>
      <c r="L16" s="28"/>
    </row>
    <row r="17" spans="2:12" x14ac:dyDescent="0.25">
      <c r="B17" s="26" t="s">
        <v>47</v>
      </c>
      <c r="C17" s="39">
        <f>$C$10*(C13/$L$14)</f>
        <v>0</v>
      </c>
      <c r="D17" s="39">
        <f t="shared" ref="D17:H17" si="16">$C$10*(D13/$L$14)</f>
        <v>0.90894922259591981</v>
      </c>
      <c r="E17" s="39">
        <f t="shared" si="16"/>
        <v>0.90894922259591981</v>
      </c>
      <c r="F17" s="39">
        <f t="shared" si="16"/>
        <v>2.7268476677877591</v>
      </c>
      <c r="G17" s="39">
        <f t="shared" si="16"/>
        <v>2.7268476677877591</v>
      </c>
      <c r="H17" s="39">
        <f t="shared" si="16"/>
        <v>8.1805430033632796</v>
      </c>
      <c r="I17" s="39">
        <f>$C$10*(I14/$L$14)</f>
        <v>19.996882897110236</v>
      </c>
      <c r="J17" s="39">
        <f t="shared" ref="J17:K17" si="17">$C$10*(J14/$L$14)</f>
        <v>19.996882897110236</v>
      </c>
      <c r="K17" s="39">
        <f t="shared" si="17"/>
        <v>19.996882897110236</v>
      </c>
      <c r="L17" s="28"/>
    </row>
    <row r="18" spans="2:12" x14ac:dyDescent="0.25">
      <c r="L18" s="28"/>
    </row>
    <row r="19" spans="2:12" x14ac:dyDescent="0.25">
      <c r="L19" s="28"/>
    </row>
    <row r="20" spans="2:12" x14ac:dyDescent="0.25">
      <c r="B20" s="26" t="s">
        <v>52</v>
      </c>
      <c r="C20" s="29" t="s">
        <v>2</v>
      </c>
      <c r="D20" s="29" t="s">
        <v>3</v>
      </c>
      <c r="E20" s="29" t="s">
        <v>4</v>
      </c>
      <c r="F20" s="29" t="s">
        <v>5</v>
      </c>
      <c r="G20" s="29" t="s">
        <v>6</v>
      </c>
      <c r="H20" s="29" t="s">
        <v>7</v>
      </c>
      <c r="I20" s="29" t="s">
        <v>8</v>
      </c>
      <c r="J20" s="30"/>
      <c r="K20" s="30"/>
      <c r="L20" s="28"/>
    </row>
    <row r="21" spans="2:12" x14ac:dyDescent="0.25">
      <c r="B21" s="26" t="s">
        <v>48</v>
      </c>
      <c r="C21" s="40">
        <v>12.96275422864859</v>
      </c>
      <c r="D21" s="40">
        <v>43.033986446737849</v>
      </c>
      <c r="E21" s="40">
        <v>100</v>
      </c>
      <c r="F21" s="40">
        <v>100</v>
      </c>
      <c r="G21" s="40">
        <v>100</v>
      </c>
      <c r="H21" s="40">
        <v>100</v>
      </c>
      <c r="I21" s="40">
        <v>100</v>
      </c>
      <c r="J21" s="30"/>
      <c r="K21" s="30"/>
      <c r="L21" s="28"/>
    </row>
    <row r="22" spans="2:12" x14ac:dyDescent="0.25">
      <c r="B22" s="26" t="s">
        <v>47</v>
      </c>
      <c r="C22" s="41">
        <f>C21</f>
        <v>12.96275422864859</v>
      </c>
      <c r="D22" s="41">
        <f t="shared" ref="D22:I22" si="18">D21</f>
        <v>43.033986446737849</v>
      </c>
      <c r="E22" s="41">
        <f t="shared" si="18"/>
        <v>100</v>
      </c>
      <c r="F22" s="41">
        <f t="shared" si="18"/>
        <v>100</v>
      </c>
      <c r="G22" s="41">
        <f t="shared" si="18"/>
        <v>100</v>
      </c>
      <c r="H22" s="41">
        <f t="shared" si="18"/>
        <v>100</v>
      </c>
      <c r="I22" s="41">
        <f t="shared" si="18"/>
        <v>100</v>
      </c>
      <c r="J22" s="30"/>
      <c r="K22" s="30"/>
      <c r="L22" s="28"/>
    </row>
    <row r="23" spans="2:12" x14ac:dyDescent="0.25">
      <c r="J23" s="30"/>
      <c r="K23" s="30"/>
      <c r="L23" s="28"/>
    </row>
    <row r="24" spans="2:12" x14ac:dyDescent="0.25">
      <c r="J24" s="30"/>
      <c r="K24" s="30"/>
      <c r="L24" s="28"/>
    </row>
    <row r="25" spans="2:12" x14ac:dyDescent="0.25">
      <c r="B25" s="31" t="s">
        <v>53</v>
      </c>
      <c r="C25" s="29" t="s">
        <v>54</v>
      </c>
      <c r="D25" s="29" t="s">
        <v>55</v>
      </c>
      <c r="E25" s="29" t="s">
        <v>29</v>
      </c>
      <c r="L25" s="28"/>
    </row>
    <row r="26" spans="2:12" x14ac:dyDescent="0.25">
      <c r="B26" s="31" t="s">
        <v>48</v>
      </c>
      <c r="C26" s="42">
        <v>993</v>
      </c>
      <c r="D26" s="43">
        <v>97415182.657368407</v>
      </c>
      <c r="E26" s="34">
        <f>SUM(Indicatori!N5:N6)/L14</f>
        <v>1.7619679951730576</v>
      </c>
      <c r="L26" s="28"/>
    </row>
    <row r="27" spans="2:12" x14ac:dyDescent="0.25">
      <c r="B27" s="31" t="s">
        <v>47</v>
      </c>
      <c r="C27" s="32">
        <f>C26</f>
        <v>993</v>
      </c>
      <c r="D27" s="33">
        <f>D26</f>
        <v>97415182.657368407</v>
      </c>
      <c r="E27" s="33">
        <f>E26</f>
        <v>1.7619679951730576</v>
      </c>
      <c r="L27" s="28"/>
    </row>
    <row r="28" spans="2:12" x14ac:dyDescent="0.25">
      <c r="L28" s="28"/>
    </row>
    <row r="29" spans="2:12" ht="14.4" thickBot="1" x14ac:dyDescent="0.3">
      <c r="L29" s="28"/>
    </row>
    <row r="30" spans="2:12" x14ac:dyDescent="0.25">
      <c r="B30" s="75" t="s">
        <v>25</v>
      </c>
      <c r="C30" s="76"/>
      <c r="E30" s="7" t="s">
        <v>28</v>
      </c>
      <c r="F30" s="7" t="s">
        <v>27</v>
      </c>
      <c r="L30" s="28"/>
    </row>
    <row r="31" spans="2:12" ht="14.4" thickBot="1" x14ac:dyDescent="0.3">
      <c r="B31" s="45" t="s">
        <v>29</v>
      </c>
      <c r="C31" s="46" t="s">
        <v>28</v>
      </c>
      <c r="E31" s="7" t="s">
        <v>30</v>
      </c>
      <c r="F31" s="7" t="s">
        <v>31</v>
      </c>
      <c r="L31" s="28"/>
    </row>
    <row r="32" spans="2:12" x14ac:dyDescent="0.25">
      <c r="L32" s="28"/>
    </row>
    <row r="33" spans="2:12" x14ac:dyDescent="0.25">
      <c r="L33" s="28"/>
    </row>
    <row r="34" spans="2:12" x14ac:dyDescent="0.25">
      <c r="L34" s="28"/>
    </row>
    <row r="35" spans="2:12" s="23" customFormat="1" x14ac:dyDescent="0.25">
      <c r="B35" s="26" t="s">
        <v>56</v>
      </c>
      <c r="C35" s="26">
        <v>2021</v>
      </c>
      <c r="D35" s="26">
        <f t="shared" ref="D35" si="19">+C35+1</f>
        <v>2022</v>
      </c>
      <c r="E35" s="26">
        <f t="shared" ref="E35" si="20">+D35+1</f>
        <v>2023</v>
      </c>
      <c r="F35" s="26">
        <f t="shared" ref="F35" si="21">+E35+1</f>
        <v>2024</v>
      </c>
      <c r="G35" s="26">
        <f t="shared" ref="G35" si="22">+F35+1</f>
        <v>2025</v>
      </c>
      <c r="H35" s="26">
        <f t="shared" ref="H35" si="23">+G35+1</f>
        <v>2026</v>
      </c>
      <c r="I35" s="26">
        <f t="shared" ref="I35" si="24">+H35+1</f>
        <v>2027</v>
      </c>
      <c r="J35" s="26">
        <f t="shared" ref="J35" si="25">+I35+1</f>
        <v>2028</v>
      </c>
      <c r="K35" s="26">
        <f t="shared" ref="K35" si="26">+J35+1</f>
        <v>2029</v>
      </c>
      <c r="L35" s="28"/>
    </row>
    <row r="36" spans="2:12" x14ac:dyDescent="0.25">
      <c r="B36" s="26" t="s">
        <v>47</v>
      </c>
      <c r="C36" s="39">
        <f t="shared" ref="C36:K36" si="27">$E$26*C17</f>
        <v>0</v>
      </c>
      <c r="D36" s="39">
        <f t="shared" si="27"/>
        <v>1.6015394394514422</v>
      </c>
      <c r="E36" s="39">
        <f t="shared" si="27"/>
        <v>1.6015394394514422</v>
      </c>
      <c r="F36" s="39">
        <f t="shared" si="27"/>
        <v>4.8046183183543256</v>
      </c>
      <c r="G36" s="39">
        <f t="shared" si="27"/>
        <v>4.8046183183543256</v>
      </c>
      <c r="H36" s="39">
        <f t="shared" si="27"/>
        <v>14.41385495506298</v>
      </c>
      <c r="I36" s="39">
        <f t="shared" si="27"/>
        <v>35.233867667931726</v>
      </c>
      <c r="J36" s="39">
        <f t="shared" si="27"/>
        <v>35.233867667931726</v>
      </c>
      <c r="K36" s="39">
        <f t="shared" si="27"/>
        <v>35.233867667931726</v>
      </c>
      <c r="L36" s="28"/>
    </row>
    <row r="37" spans="2:12" x14ac:dyDescent="0.25">
      <c r="E37" s="11"/>
      <c r="F37" s="11"/>
      <c r="G37" s="11"/>
      <c r="H37" s="11"/>
      <c r="I37" s="11"/>
      <c r="J37" s="11"/>
      <c r="K37" s="11"/>
      <c r="L37" s="28"/>
    </row>
    <row r="38" spans="2:12" x14ac:dyDescent="0.25">
      <c r="E38" s="11"/>
      <c r="F38" s="11"/>
      <c r="G38" s="11"/>
      <c r="H38" s="11"/>
      <c r="I38" s="11"/>
      <c r="J38" s="11"/>
      <c r="K38" s="11"/>
      <c r="L38" s="28"/>
    </row>
    <row r="39" spans="2:12" x14ac:dyDescent="0.25">
      <c r="B39" s="77" t="s">
        <v>28</v>
      </c>
      <c r="C39" s="77"/>
      <c r="D39" s="23"/>
      <c r="E39" s="24"/>
      <c r="F39" s="24"/>
      <c r="G39" s="24"/>
      <c r="H39" s="24"/>
      <c r="I39" s="24"/>
      <c r="J39" s="24"/>
      <c r="K39" s="24"/>
      <c r="L39" s="28"/>
    </row>
    <row r="40" spans="2:12" x14ac:dyDescent="0.25">
      <c r="B40" s="26" t="s">
        <v>23</v>
      </c>
      <c r="C40" s="35">
        <f>F36</f>
        <v>4.8046183183543256</v>
      </c>
      <c r="E40" s="11"/>
      <c r="F40" s="11"/>
      <c r="G40" s="11"/>
      <c r="H40" s="11"/>
      <c r="I40" s="11"/>
      <c r="J40" s="11"/>
      <c r="K40" s="11"/>
      <c r="L40" s="28"/>
    </row>
    <row r="41" spans="2:12" x14ac:dyDescent="0.25">
      <c r="B41" s="26" t="s">
        <v>24</v>
      </c>
      <c r="C41" s="35">
        <f>K36</f>
        <v>35.233867667931726</v>
      </c>
      <c r="E41" s="11"/>
      <c r="F41" s="11"/>
      <c r="G41" s="11"/>
      <c r="H41" s="11"/>
      <c r="I41" s="11"/>
      <c r="J41" s="11"/>
      <c r="K41" s="11"/>
      <c r="L41" s="28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23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23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23" s="8" customFormat="1" ht="14.4" thickBot="1" x14ac:dyDescent="0.3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23" ht="19.2" customHeight="1" x14ac:dyDescent="0.35">
      <c r="A52" s="73">
        <v>8</v>
      </c>
      <c r="B52" s="9" t="s">
        <v>39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23" ht="19.2" x14ac:dyDescent="0.35">
      <c r="A53" s="74"/>
      <c r="B53" s="9" t="s">
        <v>37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5" spans="1:23" x14ac:dyDescent="0.25">
      <c r="B55" s="12" t="s">
        <v>0</v>
      </c>
      <c r="C55" s="38">
        <f>210000000*4.87</f>
        <v>1022700000</v>
      </c>
      <c r="D55" s="7" t="s">
        <v>33</v>
      </c>
      <c r="N55" s="12" t="s">
        <v>51</v>
      </c>
      <c r="W55" s="12" t="s">
        <v>52</v>
      </c>
    </row>
    <row r="56" spans="1:23" x14ac:dyDescent="0.25">
      <c r="B56" s="12" t="s">
        <v>1</v>
      </c>
      <c r="C56" s="35">
        <f>C55/D73</f>
        <v>10.498363520982874</v>
      </c>
    </row>
    <row r="58" spans="1:23" x14ac:dyDescent="0.25">
      <c r="B58" s="26"/>
      <c r="C58" s="26">
        <v>2014</v>
      </c>
      <c r="D58" s="26">
        <f t="shared" ref="D58" si="28">+C58+1</f>
        <v>2015</v>
      </c>
      <c r="E58" s="26">
        <f t="shared" ref="E58" si="29">+D58+1</f>
        <v>2016</v>
      </c>
      <c r="F58" s="26">
        <f>+E58+1</f>
        <v>2017</v>
      </c>
      <c r="G58" s="26">
        <f t="shared" ref="G58" si="30">+F58+1</f>
        <v>2018</v>
      </c>
      <c r="H58" s="26">
        <f t="shared" ref="H58" si="31">+G58+1</f>
        <v>2019</v>
      </c>
      <c r="I58" s="26">
        <f t="shared" ref="I58" si="32">+H58+1</f>
        <v>2020</v>
      </c>
      <c r="J58" s="26">
        <f t="shared" ref="J58" si="33">+I58+1</f>
        <v>2021</v>
      </c>
      <c r="K58" s="26">
        <f t="shared" ref="K58" si="34">+J58+1</f>
        <v>2022</v>
      </c>
      <c r="L58" s="26">
        <f t="shared" ref="L58" si="35">+K58+1</f>
        <v>2023</v>
      </c>
    </row>
    <row r="59" spans="1:23" x14ac:dyDescent="0.25">
      <c r="B59" s="26" t="s">
        <v>49</v>
      </c>
      <c r="C59" s="25">
        <v>0</v>
      </c>
      <c r="D59" s="25">
        <v>1</v>
      </c>
      <c r="E59" s="25">
        <v>1</v>
      </c>
      <c r="F59" s="25">
        <v>3</v>
      </c>
      <c r="G59" s="25">
        <v>3</v>
      </c>
      <c r="H59" s="25">
        <v>9</v>
      </c>
    </row>
    <row r="60" spans="1:23" x14ac:dyDescent="0.25">
      <c r="B60" s="26" t="s">
        <v>46</v>
      </c>
      <c r="I60" s="27">
        <v>22</v>
      </c>
      <c r="J60" s="27">
        <v>22</v>
      </c>
      <c r="K60" s="27">
        <v>22</v>
      </c>
      <c r="L60" s="27">
        <v>22</v>
      </c>
    </row>
    <row r="61" spans="1:23" x14ac:dyDescent="0.25">
      <c r="I61" s="28"/>
      <c r="J61" s="28"/>
      <c r="K61" s="28"/>
      <c r="L61" s="28"/>
    </row>
    <row r="62" spans="1:23" x14ac:dyDescent="0.25">
      <c r="B62" s="26" t="s">
        <v>50</v>
      </c>
      <c r="C62" s="26">
        <v>2021</v>
      </c>
      <c r="D62" s="26">
        <f t="shared" ref="D62" si="36">+C62+1</f>
        <v>2022</v>
      </c>
      <c r="E62" s="26">
        <f t="shared" ref="E62" si="37">+D62+1</f>
        <v>2023</v>
      </c>
      <c r="F62" s="26">
        <f t="shared" ref="F62" si="38">+E62+1</f>
        <v>2024</v>
      </c>
      <c r="G62" s="26">
        <f t="shared" ref="G62" si="39">+F62+1</f>
        <v>2025</v>
      </c>
      <c r="H62" s="26">
        <f t="shared" ref="H62" si="40">+G62+1</f>
        <v>2026</v>
      </c>
      <c r="I62" s="26">
        <f t="shared" ref="I62" si="41">+H62+1</f>
        <v>2027</v>
      </c>
      <c r="J62" s="26">
        <f t="shared" ref="J62" si="42">+I62+1</f>
        <v>2028</v>
      </c>
      <c r="K62" s="26">
        <f t="shared" ref="K62" si="43">+J62+1</f>
        <v>2029</v>
      </c>
      <c r="L62" s="28"/>
    </row>
    <row r="63" spans="1:23" x14ac:dyDescent="0.25">
      <c r="B63" s="26" t="s">
        <v>47</v>
      </c>
      <c r="C63" s="39">
        <f t="shared" ref="C63:H63" si="44">$C$56*(C59/$L$60)</f>
        <v>0</v>
      </c>
      <c r="D63" s="39">
        <f t="shared" si="44"/>
        <v>0.47719834186285792</v>
      </c>
      <c r="E63" s="39">
        <f t="shared" si="44"/>
        <v>0.47719834186285792</v>
      </c>
      <c r="F63" s="39">
        <f t="shared" si="44"/>
        <v>1.4315950255885737</v>
      </c>
      <c r="G63" s="39">
        <f t="shared" si="44"/>
        <v>1.4315950255885737</v>
      </c>
      <c r="H63" s="39">
        <f t="shared" si="44"/>
        <v>4.2947850767657219</v>
      </c>
      <c r="I63" s="39">
        <f>$C$56*(I60/$L$60)</f>
        <v>10.498363520982874</v>
      </c>
      <c r="J63" s="39">
        <f>$C$56*(J60/$L$60)</f>
        <v>10.498363520982874</v>
      </c>
      <c r="K63" s="39">
        <f>$C$56*(K60/$L$60)</f>
        <v>10.498363520982874</v>
      </c>
      <c r="L63" s="28"/>
    </row>
    <row r="64" spans="1:23" x14ac:dyDescent="0.25">
      <c r="L64" s="28"/>
    </row>
    <row r="65" spans="2:31" x14ac:dyDescent="0.25">
      <c r="L65" s="28"/>
    </row>
    <row r="66" spans="2:31" x14ac:dyDescent="0.25">
      <c r="B66" s="26" t="s">
        <v>52</v>
      </c>
      <c r="C66" s="29" t="s">
        <v>2</v>
      </c>
      <c r="D66" s="29" t="s">
        <v>3</v>
      </c>
      <c r="E66" s="29" t="s">
        <v>4</v>
      </c>
      <c r="F66" s="29" t="s">
        <v>5</v>
      </c>
      <c r="G66" s="29" t="s">
        <v>6</v>
      </c>
      <c r="H66" s="29" t="s">
        <v>7</v>
      </c>
      <c r="I66" s="29" t="s">
        <v>8</v>
      </c>
      <c r="J66" s="30"/>
      <c r="K66" s="30"/>
      <c r="L66" s="28"/>
    </row>
    <row r="67" spans="2:31" x14ac:dyDescent="0.25">
      <c r="B67" s="26" t="s">
        <v>48</v>
      </c>
      <c r="C67" s="40">
        <v>12.96275422864859</v>
      </c>
      <c r="D67" s="40">
        <v>43.033986446737849</v>
      </c>
      <c r="E67" s="40">
        <v>100</v>
      </c>
      <c r="F67" s="40">
        <v>100</v>
      </c>
      <c r="G67" s="40">
        <v>100</v>
      </c>
      <c r="H67" s="40">
        <v>100</v>
      </c>
      <c r="I67" s="40">
        <v>100</v>
      </c>
      <c r="J67" s="30"/>
      <c r="K67" s="30"/>
      <c r="L67" s="28"/>
    </row>
    <row r="68" spans="2:31" x14ac:dyDescent="0.25">
      <c r="B68" s="26" t="s">
        <v>47</v>
      </c>
      <c r="C68" s="41">
        <f>C67</f>
        <v>12.96275422864859</v>
      </c>
      <c r="D68" s="41">
        <f t="shared" ref="D68:I68" si="45">D67</f>
        <v>43.033986446737849</v>
      </c>
      <c r="E68" s="41">
        <f t="shared" si="45"/>
        <v>100</v>
      </c>
      <c r="F68" s="41">
        <f t="shared" si="45"/>
        <v>100</v>
      </c>
      <c r="G68" s="41">
        <f t="shared" si="45"/>
        <v>100</v>
      </c>
      <c r="H68" s="41">
        <f t="shared" si="45"/>
        <v>100</v>
      </c>
      <c r="I68" s="41">
        <f t="shared" si="45"/>
        <v>100</v>
      </c>
      <c r="J68" s="30"/>
      <c r="K68" s="30"/>
      <c r="L68" s="28"/>
    </row>
    <row r="69" spans="2:31" x14ac:dyDescent="0.25">
      <c r="J69" s="30"/>
      <c r="K69" s="30"/>
      <c r="L69" s="28"/>
    </row>
    <row r="70" spans="2:31" x14ac:dyDescent="0.25">
      <c r="J70" s="30"/>
      <c r="K70" s="30"/>
      <c r="L70" s="28"/>
    </row>
    <row r="71" spans="2:31" x14ac:dyDescent="0.25">
      <c r="B71" s="31" t="s">
        <v>53</v>
      </c>
      <c r="C71" s="29" t="s">
        <v>54</v>
      </c>
      <c r="D71" s="29" t="s">
        <v>55</v>
      </c>
      <c r="E71" s="29" t="s">
        <v>29</v>
      </c>
      <c r="L71" s="28"/>
    </row>
    <row r="72" spans="2:31" x14ac:dyDescent="0.25">
      <c r="B72" s="31" t="s">
        <v>48</v>
      </c>
      <c r="C72" s="42">
        <v>993</v>
      </c>
      <c r="D72" s="43">
        <v>97415182.657368407</v>
      </c>
      <c r="E72" s="34">
        <f>SUM(Indicatori!N5:N6)/L60</f>
        <v>1.7619679951730576</v>
      </c>
      <c r="L72" s="28"/>
    </row>
    <row r="73" spans="2:31" x14ac:dyDescent="0.25">
      <c r="B73" s="31" t="s">
        <v>47</v>
      </c>
      <c r="C73" s="32">
        <f>C72</f>
        <v>993</v>
      </c>
      <c r="D73" s="33">
        <f>D72</f>
        <v>97415182.657368407</v>
      </c>
      <c r="E73" s="33">
        <f>E72</f>
        <v>1.7619679951730576</v>
      </c>
      <c r="L73" s="28"/>
    </row>
    <row r="74" spans="2:31" x14ac:dyDescent="0.25">
      <c r="L74" s="28"/>
    </row>
    <row r="75" spans="2:31" ht="14.4" thickBot="1" x14ac:dyDescent="0.3">
      <c r="L75" s="28"/>
    </row>
    <row r="76" spans="2:31" x14ac:dyDescent="0.25">
      <c r="B76" s="75" t="s">
        <v>25</v>
      </c>
      <c r="C76" s="76"/>
      <c r="E76" s="7" t="s">
        <v>28</v>
      </c>
      <c r="F76" s="7" t="s">
        <v>27</v>
      </c>
      <c r="L76" s="28"/>
      <c r="N76" s="12" t="s">
        <v>32</v>
      </c>
    </row>
    <row r="77" spans="2:31" ht="14.4" thickBot="1" x14ac:dyDescent="0.3">
      <c r="B77" s="45" t="s">
        <v>29</v>
      </c>
      <c r="C77" s="46" t="s">
        <v>28</v>
      </c>
      <c r="E77" s="7" t="s">
        <v>30</v>
      </c>
      <c r="F77" s="7" t="s">
        <v>31</v>
      </c>
      <c r="L77" s="28"/>
    </row>
    <row r="78" spans="2:31" x14ac:dyDescent="0.25">
      <c r="L78" s="28"/>
    </row>
    <row r="79" spans="2:31" x14ac:dyDescent="0.25">
      <c r="L79" s="28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2:31" x14ac:dyDescent="0.25">
      <c r="B80" s="26" t="s">
        <v>56</v>
      </c>
      <c r="C80" s="26">
        <v>2021</v>
      </c>
      <c r="D80" s="26">
        <f t="shared" ref="D80" si="46">+C80+1</f>
        <v>2022</v>
      </c>
      <c r="E80" s="26">
        <f t="shared" ref="E80" si="47">+D80+1</f>
        <v>2023</v>
      </c>
      <c r="F80" s="26">
        <f t="shared" ref="F80" si="48">+E80+1</f>
        <v>2024</v>
      </c>
      <c r="G80" s="26">
        <f t="shared" ref="G80" si="49">+F80+1</f>
        <v>2025</v>
      </c>
      <c r="H80" s="26">
        <f t="shared" ref="H80" si="50">+G80+1</f>
        <v>2026</v>
      </c>
      <c r="I80" s="26">
        <f t="shared" ref="I80" si="51">+H80+1</f>
        <v>2027</v>
      </c>
      <c r="J80" s="26">
        <f t="shared" ref="J80" si="52">+I80+1</f>
        <v>2028</v>
      </c>
      <c r="K80" s="26">
        <f t="shared" ref="K80" si="53">+J80+1</f>
        <v>2029</v>
      </c>
      <c r="L80" s="28"/>
    </row>
    <row r="81" spans="1:12" x14ac:dyDescent="0.25">
      <c r="B81" s="26" t="s">
        <v>47</v>
      </c>
      <c r="C81" s="39">
        <f>$E$73*C63</f>
        <v>0</v>
      </c>
      <c r="D81" s="39">
        <f t="shared" ref="D81:K81" si="54">$E$73*D63</f>
        <v>0.8408082057120071</v>
      </c>
      <c r="E81" s="39">
        <f t="shared" si="54"/>
        <v>0.8408082057120071</v>
      </c>
      <c r="F81" s="39">
        <f t="shared" si="54"/>
        <v>2.5224246171360214</v>
      </c>
      <c r="G81" s="39">
        <f t="shared" si="54"/>
        <v>2.5224246171360214</v>
      </c>
      <c r="H81" s="39">
        <f t="shared" si="54"/>
        <v>7.5672738514080651</v>
      </c>
      <c r="I81" s="39">
        <f t="shared" si="54"/>
        <v>18.497780525664158</v>
      </c>
      <c r="J81" s="39">
        <f t="shared" si="54"/>
        <v>18.497780525664158</v>
      </c>
      <c r="K81" s="39">
        <f t="shared" si="54"/>
        <v>18.497780525664158</v>
      </c>
      <c r="L81" s="28"/>
    </row>
    <row r="82" spans="1:12" x14ac:dyDescent="0.25">
      <c r="E82" s="11"/>
      <c r="F82" s="11"/>
      <c r="G82" s="11"/>
      <c r="H82" s="11"/>
      <c r="I82" s="11"/>
      <c r="J82" s="11"/>
      <c r="K82" s="11"/>
      <c r="L82" s="28"/>
    </row>
    <row r="83" spans="1:12" x14ac:dyDescent="0.25">
      <c r="E83" s="11"/>
      <c r="F83" s="11"/>
      <c r="G83" s="11"/>
      <c r="H83" s="11"/>
      <c r="I83" s="11"/>
      <c r="J83" s="11"/>
      <c r="K83" s="11"/>
      <c r="L83" s="28"/>
    </row>
    <row r="84" spans="1:12" x14ac:dyDescent="0.25">
      <c r="B84" s="77" t="s">
        <v>28</v>
      </c>
      <c r="C84" s="77"/>
      <c r="D84" s="23"/>
      <c r="E84" s="24"/>
      <c r="F84" s="24"/>
      <c r="G84" s="24"/>
      <c r="H84" s="24"/>
      <c r="I84" s="24"/>
      <c r="J84" s="24"/>
      <c r="K84" s="24"/>
      <c r="L84" s="28"/>
    </row>
    <row r="85" spans="1:12" x14ac:dyDescent="0.25">
      <c r="B85" s="26" t="s">
        <v>23</v>
      </c>
      <c r="C85" s="35">
        <f>F81</f>
        <v>2.5224246171360214</v>
      </c>
      <c r="E85" s="11"/>
      <c r="F85" s="11"/>
      <c r="G85" s="11"/>
      <c r="H85" s="11"/>
      <c r="I85" s="11"/>
      <c r="J85" s="11"/>
      <c r="K85" s="11"/>
      <c r="L85" s="28"/>
    </row>
    <row r="86" spans="1:12" x14ac:dyDescent="0.25">
      <c r="B86" s="26" t="s">
        <v>24</v>
      </c>
      <c r="C86" s="35">
        <f>K81</f>
        <v>18.497780525664158</v>
      </c>
      <c r="E86" s="11"/>
      <c r="F86" s="11"/>
      <c r="G86" s="11"/>
      <c r="H86" s="11"/>
      <c r="I86" s="11"/>
      <c r="J86" s="11"/>
      <c r="K86" s="11"/>
      <c r="L86" s="28"/>
    </row>
    <row r="87" spans="1:1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8"/>
    </row>
    <row r="88" spans="1:12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8"/>
    </row>
    <row r="89" spans="1:12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8"/>
    </row>
    <row r="90" spans="1:12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8"/>
    </row>
    <row r="91" spans="1:12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31" s="23" customFormat="1" ht="14.4" thickBo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ht="19.2" customHeight="1" x14ac:dyDescent="0.35">
      <c r="A98" s="73">
        <v>9</v>
      </c>
      <c r="B98" s="9" t="s">
        <v>40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31" s="23" customFormat="1" ht="19.2" customHeight="1" x14ac:dyDescent="0.35">
      <c r="A99" s="74"/>
      <c r="B99" s="9" t="s">
        <v>37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1" spans="1:31" x14ac:dyDescent="0.25">
      <c r="B101" s="12" t="s">
        <v>0</v>
      </c>
      <c r="C101" s="38"/>
      <c r="D101" s="7" t="s">
        <v>33</v>
      </c>
      <c r="E101" s="68" t="s">
        <v>43</v>
      </c>
    </row>
    <row r="102" spans="1:31" x14ac:dyDescent="0.25">
      <c r="B102" s="12" t="s">
        <v>1</v>
      </c>
      <c r="C102" s="37">
        <f>C101/D119</f>
        <v>0</v>
      </c>
    </row>
    <row r="103" spans="1:31" x14ac:dyDescent="0.25">
      <c r="N103" s="12" t="s">
        <v>51</v>
      </c>
      <c r="W103" s="12" t="s">
        <v>52</v>
      </c>
    </row>
    <row r="104" spans="1:31" x14ac:dyDescent="0.25">
      <c r="B104" s="26"/>
      <c r="C104" s="26">
        <v>2014</v>
      </c>
      <c r="D104" s="26">
        <f t="shared" ref="D104" si="55">+C104+1</f>
        <v>2015</v>
      </c>
      <c r="E104" s="26">
        <f t="shared" ref="E104" si="56">+D104+1</f>
        <v>2016</v>
      </c>
      <c r="F104" s="26">
        <f>+E104+1</f>
        <v>2017</v>
      </c>
      <c r="G104" s="26">
        <f t="shared" ref="G104" si="57">+F104+1</f>
        <v>2018</v>
      </c>
      <c r="H104" s="26">
        <f t="shared" ref="H104" si="58">+G104+1</f>
        <v>2019</v>
      </c>
      <c r="I104" s="26">
        <f t="shared" ref="I104" si="59">+H104+1</f>
        <v>2020</v>
      </c>
      <c r="J104" s="26">
        <f t="shared" ref="J104" si="60">+I104+1</f>
        <v>2021</v>
      </c>
      <c r="K104" s="26">
        <f t="shared" ref="K104" si="61">+J104+1</f>
        <v>2022</v>
      </c>
      <c r="L104" s="26">
        <f t="shared" ref="L104" si="62">+K104+1</f>
        <v>2023</v>
      </c>
    </row>
    <row r="105" spans="1:31" x14ac:dyDescent="0.25">
      <c r="B105" s="26" t="s">
        <v>49</v>
      </c>
      <c r="C105" s="25">
        <v>0</v>
      </c>
      <c r="D105" s="25">
        <v>1</v>
      </c>
      <c r="E105" s="25">
        <v>1</v>
      </c>
      <c r="F105" s="25">
        <v>3</v>
      </c>
      <c r="G105" s="25">
        <v>3</v>
      </c>
      <c r="H105" s="25">
        <v>9</v>
      </c>
    </row>
    <row r="106" spans="1:31" x14ac:dyDescent="0.25">
      <c r="B106" s="26" t="s">
        <v>46</v>
      </c>
      <c r="I106" s="27">
        <v>22</v>
      </c>
      <c r="J106" s="27">
        <v>22</v>
      </c>
      <c r="K106" s="27">
        <v>22</v>
      </c>
      <c r="L106" s="27">
        <v>22</v>
      </c>
    </row>
    <row r="107" spans="1:31" x14ac:dyDescent="0.25">
      <c r="I107" s="28"/>
      <c r="J107" s="28"/>
      <c r="K107" s="28"/>
      <c r="L107" s="28"/>
    </row>
    <row r="108" spans="1:31" x14ac:dyDescent="0.25">
      <c r="B108" s="26" t="s">
        <v>50</v>
      </c>
      <c r="C108" s="26">
        <v>2021</v>
      </c>
      <c r="D108" s="26">
        <f t="shared" ref="D108" si="63">+C108+1</f>
        <v>2022</v>
      </c>
      <c r="E108" s="26">
        <f t="shared" ref="E108" si="64">+D108+1</f>
        <v>2023</v>
      </c>
      <c r="F108" s="26">
        <f t="shared" ref="F108" si="65">+E108+1</f>
        <v>2024</v>
      </c>
      <c r="G108" s="26">
        <f t="shared" ref="G108" si="66">+F108+1</f>
        <v>2025</v>
      </c>
      <c r="H108" s="26">
        <f t="shared" ref="H108" si="67">+G108+1</f>
        <v>2026</v>
      </c>
      <c r="I108" s="26">
        <f t="shared" ref="I108" si="68">+H108+1</f>
        <v>2027</v>
      </c>
      <c r="J108" s="26">
        <f t="shared" ref="J108" si="69">+I108+1</f>
        <v>2028</v>
      </c>
      <c r="K108" s="26">
        <f t="shared" ref="K108" si="70">+J108+1</f>
        <v>2029</v>
      </c>
      <c r="L108" s="28"/>
    </row>
    <row r="109" spans="1:31" x14ac:dyDescent="0.25">
      <c r="B109" s="26" t="s">
        <v>47</v>
      </c>
      <c r="C109" s="39">
        <f>$C$102*(C105/$L$106)</f>
        <v>0</v>
      </c>
      <c r="D109" s="39">
        <f t="shared" ref="D109:G109" si="71">$C$102*(D105/$L$106)</f>
        <v>0</v>
      </c>
      <c r="E109" s="39">
        <f t="shared" si="71"/>
        <v>0</v>
      </c>
      <c r="F109" s="39">
        <f t="shared" si="71"/>
        <v>0</v>
      </c>
      <c r="G109" s="39">
        <f t="shared" si="71"/>
        <v>0</v>
      </c>
      <c r="H109" s="39">
        <f>$C$102*(H105/$L$106)</f>
        <v>0</v>
      </c>
      <c r="I109" s="39">
        <f>$C$102*(I106/$L$106)</f>
        <v>0</v>
      </c>
      <c r="J109" s="39">
        <f t="shared" ref="J109:K109" si="72">$C$102*(J106/$L$106)</f>
        <v>0</v>
      </c>
      <c r="K109" s="39">
        <f t="shared" si="72"/>
        <v>0</v>
      </c>
      <c r="L109" s="28"/>
    </row>
    <row r="110" spans="1:31" x14ac:dyDescent="0.25">
      <c r="L110" s="28"/>
    </row>
    <row r="111" spans="1:31" x14ac:dyDescent="0.25">
      <c r="L111" s="28"/>
    </row>
    <row r="112" spans="1:31" x14ac:dyDescent="0.25">
      <c r="B112" s="26" t="s">
        <v>52</v>
      </c>
      <c r="C112" s="29" t="s">
        <v>2</v>
      </c>
      <c r="D112" s="29" t="s">
        <v>3</v>
      </c>
      <c r="E112" s="29" t="s">
        <v>4</v>
      </c>
      <c r="F112" s="29" t="s">
        <v>5</v>
      </c>
      <c r="G112" s="29" t="s">
        <v>6</v>
      </c>
      <c r="H112" s="29" t="s">
        <v>7</v>
      </c>
      <c r="I112" s="29" t="s">
        <v>8</v>
      </c>
      <c r="J112" s="30"/>
      <c r="K112" s="30"/>
      <c r="L112" s="28"/>
    </row>
    <row r="113" spans="2:14" x14ac:dyDescent="0.25">
      <c r="B113" s="26" t="s">
        <v>48</v>
      </c>
      <c r="C113" s="40">
        <v>12.96275422864859</v>
      </c>
      <c r="D113" s="40">
        <v>43.033986446737849</v>
      </c>
      <c r="E113" s="40">
        <v>100</v>
      </c>
      <c r="F113" s="40">
        <v>100</v>
      </c>
      <c r="G113" s="40">
        <v>100</v>
      </c>
      <c r="H113" s="40">
        <v>100</v>
      </c>
      <c r="I113" s="40">
        <v>100</v>
      </c>
      <c r="J113" s="30"/>
      <c r="K113" s="30"/>
      <c r="L113" s="28"/>
    </row>
    <row r="114" spans="2:14" x14ac:dyDescent="0.25">
      <c r="B114" s="26" t="s">
        <v>47</v>
      </c>
      <c r="C114" s="41">
        <f>C113</f>
        <v>12.96275422864859</v>
      </c>
      <c r="D114" s="41">
        <f t="shared" ref="D114:I114" si="73">D113</f>
        <v>43.033986446737849</v>
      </c>
      <c r="E114" s="41">
        <f t="shared" si="73"/>
        <v>100</v>
      </c>
      <c r="F114" s="41">
        <f t="shared" si="73"/>
        <v>100</v>
      </c>
      <c r="G114" s="41">
        <f t="shared" si="73"/>
        <v>100</v>
      </c>
      <c r="H114" s="41">
        <f t="shared" si="73"/>
        <v>100</v>
      </c>
      <c r="I114" s="41">
        <f t="shared" si="73"/>
        <v>100</v>
      </c>
      <c r="J114" s="30"/>
      <c r="K114" s="30"/>
      <c r="L114" s="28"/>
    </row>
    <row r="115" spans="2:14" x14ac:dyDescent="0.25">
      <c r="J115" s="30"/>
      <c r="K115" s="30"/>
      <c r="L115" s="28"/>
    </row>
    <row r="116" spans="2:14" x14ac:dyDescent="0.25">
      <c r="J116" s="30"/>
      <c r="K116" s="30"/>
      <c r="L116" s="28"/>
    </row>
    <row r="117" spans="2:14" x14ac:dyDescent="0.25">
      <c r="B117" s="31" t="s">
        <v>53</v>
      </c>
      <c r="C117" s="29" t="s">
        <v>54</v>
      </c>
      <c r="D117" s="29" t="s">
        <v>55</v>
      </c>
      <c r="E117" s="29" t="s">
        <v>29</v>
      </c>
      <c r="L117" s="28"/>
    </row>
    <row r="118" spans="2:14" x14ac:dyDescent="0.25">
      <c r="B118" s="31" t="s">
        <v>48</v>
      </c>
      <c r="C118" s="42">
        <v>993</v>
      </c>
      <c r="D118" s="43">
        <v>97415182.657368407</v>
      </c>
      <c r="E118" s="34">
        <f>SUM(Indicatori!N5:N6)/L106</f>
        <v>1.7619679951730576</v>
      </c>
      <c r="L118" s="28"/>
    </row>
    <row r="119" spans="2:14" x14ac:dyDescent="0.25">
      <c r="B119" s="31" t="s">
        <v>47</v>
      </c>
      <c r="C119" s="32">
        <f>C118</f>
        <v>993</v>
      </c>
      <c r="D119" s="33">
        <f>D118</f>
        <v>97415182.657368407</v>
      </c>
      <c r="E119" s="33">
        <f>E118</f>
        <v>1.7619679951730576</v>
      </c>
      <c r="L119" s="28"/>
    </row>
    <row r="120" spans="2:14" x14ac:dyDescent="0.25">
      <c r="L120" s="28"/>
    </row>
    <row r="121" spans="2:14" ht="14.4" thickBot="1" x14ac:dyDescent="0.3">
      <c r="L121" s="28"/>
    </row>
    <row r="122" spans="2:14" x14ac:dyDescent="0.25">
      <c r="B122" s="75" t="s">
        <v>25</v>
      </c>
      <c r="C122" s="76"/>
      <c r="E122" s="7" t="s">
        <v>28</v>
      </c>
      <c r="F122" s="7" t="s">
        <v>27</v>
      </c>
      <c r="L122" s="28"/>
    </row>
    <row r="123" spans="2:14" ht="15" customHeight="1" thickBot="1" x14ac:dyDescent="0.3">
      <c r="B123" s="45" t="s">
        <v>29</v>
      </c>
      <c r="C123" s="46" t="s">
        <v>28</v>
      </c>
      <c r="E123" s="7" t="s">
        <v>30</v>
      </c>
      <c r="F123" s="7" t="s">
        <v>31</v>
      </c>
      <c r="L123" s="28"/>
    </row>
    <row r="124" spans="2:14" x14ac:dyDescent="0.25">
      <c r="L124" s="28"/>
    </row>
    <row r="125" spans="2:14" x14ac:dyDescent="0.25">
      <c r="L125" s="28"/>
      <c r="N125" s="12" t="s">
        <v>26</v>
      </c>
    </row>
    <row r="126" spans="2:14" x14ac:dyDescent="0.25">
      <c r="B126" s="26" t="s">
        <v>56</v>
      </c>
      <c r="C126" s="26">
        <v>2021</v>
      </c>
      <c r="D126" s="26">
        <f t="shared" ref="D126" si="74">+C126+1</f>
        <v>2022</v>
      </c>
      <c r="E126" s="26">
        <f t="shared" ref="E126" si="75">+D126+1</f>
        <v>2023</v>
      </c>
      <c r="F126" s="26">
        <f t="shared" ref="F126" si="76">+E126+1</f>
        <v>2024</v>
      </c>
      <c r="G126" s="26">
        <f t="shared" ref="G126" si="77">+F126+1</f>
        <v>2025</v>
      </c>
      <c r="H126" s="26">
        <f t="shared" ref="H126" si="78">+G126+1</f>
        <v>2026</v>
      </c>
      <c r="I126" s="26">
        <f t="shared" ref="I126" si="79">+H126+1</f>
        <v>2027</v>
      </c>
      <c r="J126" s="26">
        <f t="shared" ref="J126" si="80">+I126+1</f>
        <v>2028</v>
      </c>
      <c r="K126" s="26">
        <f t="shared" ref="K126" si="81">+J126+1</f>
        <v>2029</v>
      </c>
      <c r="L126" s="28"/>
    </row>
    <row r="127" spans="2:14" x14ac:dyDescent="0.25">
      <c r="B127" s="26" t="s">
        <v>47</v>
      </c>
      <c r="C127" s="39">
        <f>$E$118*C109</f>
        <v>0</v>
      </c>
      <c r="D127" s="39">
        <f t="shared" ref="D127:K127" si="82">$E$118*D109</f>
        <v>0</v>
      </c>
      <c r="E127" s="39">
        <f t="shared" si="82"/>
        <v>0</v>
      </c>
      <c r="F127" s="39">
        <f t="shared" si="82"/>
        <v>0</v>
      </c>
      <c r="G127" s="39">
        <f t="shared" si="82"/>
        <v>0</v>
      </c>
      <c r="H127" s="39">
        <f t="shared" si="82"/>
        <v>0</v>
      </c>
      <c r="I127" s="39">
        <f t="shared" si="82"/>
        <v>0</v>
      </c>
      <c r="J127" s="39">
        <f t="shared" si="82"/>
        <v>0</v>
      </c>
      <c r="K127" s="39">
        <f t="shared" si="82"/>
        <v>0</v>
      </c>
      <c r="L127" s="28"/>
    </row>
    <row r="128" spans="2:14" x14ac:dyDescent="0.25">
      <c r="L128" s="28"/>
    </row>
    <row r="129" spans="2:12" s="23" customFormat="1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28"/>
    </row>
    <row r="130" spans="2:12" x14ac:dyDescent="0.25">
      <c r="B130" s="36" t="s">
        <v>28</v>
      </c>
      <c r="C130" s="36"/>
      <c r="D130" s="23"/>
      <c r="E130" s="23"/>
      <c r="F130" s="23"/>
      <c r="G130" s="23"/>
      <c r="H130" s="23"/>
      <c r="I130" s="23"/>
      <c r="J130" s="23"/>
      <c r="K130" s="23"/>
      <c r="L130" s="28"/>
    </row>
    <row r="131" spans="2:12" x14ac:dyDescent="0.25">
      <c r="B131" s="26" t="s">
        <v>23</v>
      </c>
      <c r="C131" s="35">
        <f>F127</f>
        <v>0</v>
      </c>
      <c r="L131" s="28"/>
    </row>
    <row r="132" spans="2:12" x14ac:dyDescent="0.25">
      <c r="B132" s="26" t="s">
        <v>24</v>
      </c>
      <c r="C132" s="35">
        <f>K127</f>
        <v>0</v>
      </c>
    </row>
    <row r="142" spans="2:12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2:12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2:12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2:12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</sheetData>
  <mergeCells count="8">
    <mergeCell ref="A6:A7"/>
    <mergeCell ref="A98:A99"/>
    <mergeCell ref="A52:A53"/>
    <mergeCell ref="B30:C30"/>
    <mergeCell ref="B122:C122"/>
    <mergeCell ref="B76:C76"/>
    <mergeCell ref="B84:C84"/>
    <mergeCell ref="B39:C3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Z6"/>
  <sheetViews>
    <sheetView workbookViewId="0">
      <selection activeCell="C5" sqref="C5"/>
    </sheetView>
  </sheetViews>
  <sheetFormatPr defaultRowHeight="14.4" x14ac:dyDescent="0.3"/>
  <cols>
    <col min="2" max="3" width="10" customWidth="1"/>
    <col min="4" max="4" width="12.33203125" customWidth="1"/>
    <col min="5" max="5" width="19" customWidth="1"/>
    <col min="6" max="6" width="14.77734375" customWidth="1"/>
    <col min="7" max="26" width="13.77734375" customWidth="1"/>
  </cols>
  <sheetData>
    <row r="2" spans="2:26" ht="15" thickBot="1" x14ac:dyDescent="0.35">
      <c r="B2" s="47" t="s">
        <v>35</v>
      </c>
      <c r="C2" s="47"/>
    </row>
    <row r="3" spans="2:26" x14ac:dyDescent="0.3">
      <c r="B3" s="78" t="s">
        <v>18</v>
      </c>
      <c r="C3" s="79"/>
      <c r="D3" s="80"/>
      <c r="E3" s="62" t="s">
        <v>19</v>
      </c>
      <c r="F3" s="81" t="s">
        <v>15</v>
      </c>
      <c r="G3" s="13" t="s">
        <v>10</v>
      </c>
      <c r="H3" s="14"/>
      <c r="I3" s="14"/>
      <c r="J3" s="15"/>
      <c r="K3" s="16" t="s">
        <v>11</v>
      </c>
      <c r="L3" s="14"/>
      <c r="M3" s="14"/>
      <c r="N3" s="15"/>
      <c r="O3" s="13" t="s">
        <v>12</v>
      </c>
      <c r="P3" s="14"/>
      <c r="Q3" s="14"/>
      <c r="R3" s="15"/>
      <c r="S3" s="13" t="s">
        <v>13</v>
      </c>
      <c r="T3" s="14"/>
      <c r="U3" s="14"/>
      <c r="V3" s="15"/>
      <c r="W3" s="13" t="s">
        <v>14</v>
      </c>
      <c r="X3" s="14"/>
      <c r="Y3" s="14"/>
      <c r="Z3" s="15"/>
    </row>
    <row r="4" spans="2:26" ht="15" thickBot="1" x14ac:dyDescent="0.35">
      <c r="B4" s="21" t="s">
        <v>17</v>
      </c>
      <c r="C4" s="72" t="s">
        <v>45</v>
      </c>
      <c r="D4" s="22" t="s">
        <v>9</v>
      </c>
      <c r="E4" s="63" t="s">
        <v>17</v>
      </c>
      <c r="F4" s="82"/>
      <c r="G4" s="17">
        <v>2020</v>
      </c>
      <c r="H4" s="18">
        <v>2021</v>
      </c>
      <c r="I4" s="18">
        <v>2022</v>
      </c>
      <c r="J4" s="19">
        <v>2023</v>
      </c>
      <c r="K4" s="20">
        <v>2020</v>
      </c>
      <c r="L4" s="18">
        <v>2021</v>
      </c>
      <c r="M4" s="18">
        <v>2022</v>
      </c>
      <c r="N4" s="19">
        <v>2023</v>
      </c>
      <c r="O4" s="17">
        <v>2020</v>
      </c>
      <c r="P4" s="18">
        <v>2021</v>
      </c>
      <c r="Q4" s="18">
        <v>2022</v>
      </c>
      <c r="R4" s="19">
        <v>2023</v>
      </c>
      <c r="S4" s="17">
        <v>2020</v>
      </c>
      <c r="T4" s="18">
        <v>2021</v>
      </c>
      <c r="U4" s="18">
        <v>2022</v>
      </c>
      <c r="V4" s="19">
        <v>2023</v>
      </c>
      <c r="W4" s="17">
        <v>2020</v>
      </c>
      <c r="X4" s="18">
        <v>2021</v>
      </c>
      <c r="Y4" s="18">
        <v>2022</v>
      </c>
      <c r="Z4" s="19">
        <v>2023</v>
      </c>
    </row>
    <row r="5" spans="2:26" x14ac:dyDescent="0.3">
      <c r="B5" s="50" t="s">
        <v>30</v>
      </c>
      <c r="C5" s="70">
        <v>2</v>
      </c>
      <c r="D5" s="49" t="s">
        <v>34</v>
      </c>
      <c r="E5" s="64" t="s">
        <v>28</v>
      </c>
      <c r="F5" s="66">
        <v>4</v>
      </c>
      <c r="G5" s="48">
        <f>K5/$F$5</f>
        <v>0</v>
      </c>
      <c r="H5" s="48">
        <f t="shared" ref="H5:J5" si="0">L5/$F$5</f>
        <v>0.20774355595095481</v>
      </c>
      <c r="I5" s="48">
        <f t="shared" si="0"/>
        <v>0.83097422380381913</v>
      </c>
      <c r="J5" s="48">
        <f t="shared" si="0"/>
        <v>1.1978086774859316</v>
      </c>
      <c r="K5" s="56">
        <v>0</v>
      </c>
      <c r="L5" s="55">
        <v>0.83097422380381925</v>
      </c>
      <c r="M5" s="55">
        <v>3.3238968952152765</v>
      </c>
      <c r="N5" s="58">
        <v>4.7912347099437262</v>
      </c>
      <c r="O5" s="56">
        <v>0</v>
      </c>
      <c r="P5" s="55">
        <v>0</v>
      </c>
      <c r="Q5" s="55">
        <v>0</v>
      </c>
      <c r="R5" s="58">
        <v>0</v>
      </c>
      <c r="S5" s="56">
        <v>0</v>
      </c>
      <c r="T5" s="55">
        <v>0.83097422380381925</v>
      </c>
      <c r="U5" s="55">
        <v>3.3238968952152765</v>
      </c>
      <c r="V5" s="58">
        <v>3.4426074986158222</v>
      </c>
      <c r="W5" s="56">
        <v>0</v>
      </c>
      <c r="X5" s="55">
        <v>0</v>
      </c>
      <c r="Y5" s="55">
        <v>0</v>
      </c>
      <c r="Z5" s="57">
        <v>1.3486272113279043</v>
      </c>
    </row>
    <row r="6" spans="2:26" ht="15" thickBot="1" x14ac:dyDescent="0.35">
      <c r="B6" s="59" t="s">
        <v>30</v>
      </c>
      <c r="C6" s="71">
        <v>2</v>
      </c>
      <c r="D6" s="60" t="s">
        <v>16</v>
      </c>
      <c r="E6" s="65" t="s">
        <v>28</v>
      </c>
      <c r="F6" s="67">
        <v>28</v>
      </c>
      <c r="G6" s="61">
        <f>K6/$F$6</f>
        <v>0</v>
      </c>
      <c r="H6" s="61">
        <f t="shared" ref="H6:J6" si="1">L6/$F$6</f>
        <v>0.20774355595095481</v>
      </c>
      <c r="I6" s="61">
        <f t="shared" si="1"/>
        <v>0.83097422380381925</v>
      </c>
      <c r="J6" s="61">
        <f t="shared" si="1"/>
        <v>1.213287899423698</v>
      </c>
      <c r="K6" s="54">
        <v>0</v>
      </c>
      <c r="L6" s="51">
        <v>5.8168195666267346</v>
      </c>
      <c r="M6" s="51">
        <v>23.267278266506938</v>
      </c>
      <c r="N6" s="52">
        <v>33.972061183863545</v>
      </c>
      <c r="O6" s="54">
        <v>0</v>
      </c>
      <c r="P6" s="51">
        <v>0</v>
      </c>
      <c r="Q6" s="51">
        <v>0</v>
      </c>
      <c r="R6" s="52">
        <v>0</v>
      </c>
      <c r="S6" s="54">
        <v>0</v>
      </c>
      <c r="T6" s="51">
        <v>5.8168195666267346</v>
      </c>
      <c r="U6" s="51">
        <v>23.267278266506938</v>
      </c>
      <c r="V6" s="52">
        <v>24.098252490310756</v>
      </c>
      <c r="W6" s="54">
        <v>0</v>
      </c>
      <c r="X6" s="51">
        <v>0</v>
      </c>
      <c r="Y6" s="51">
        <v>0</v>
      </c>
      <c r="Z6" s="53">
        <v>9.8738086935527907</v>
      </c>
    </row>
  </sheetData>
  <mergeCells count="2">
    <mergeCell ref="B3:D3"/>
    <mergeCell ref="F3:F4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B2:D4"/>
  <sheetViews>
    <sheetView workbookViewId="0">
      <selection activeCell="D20" sqref="D20"/>
    </sheetView>
  </sheetViews>
  <sheetFormatPr defaultRowHeight="14.4" x14ac:dyDescent="0.3"/>
  <cols>
    <col min="2" max="2" width="7.6640625" customWidth="1"/>
    <col min="3" max="3" width="30.5546875" customWidth="1"/>
    <col min="4" max="4" width="44.5546875" customWidth="1"/>
  </cols>
  <sheetData>
    <row r="2" spans="2:4" ht="15" thickBot="1" x14ac:dyDescent="0.35"/>
    <row r="3" spans="2:4" ht="27" thickBot="1" x14ac:dyDescent="0.35">
      <c r="B3" s="5" t="s">
        <v>22</v>
      </c>
      <c r="C3" s="1" t="s">
        <v>20</v>
      </c>
      <c r="D3" s="2" t="s">
        <v>21</v>
      </c>
    </row>
    <row r="4" spans="2:4" ht="40.200000000000003" thickBot="1" x14ac:dyDescent="0.35">
      <c r="B4" s="3">
        <v>1</v>
      </c>
      <c r="C4" s="4" t="s">
        <v>41</v>
      </c>
      <c r="D4" s="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2021-02-01T12:15:03Z</dcterms:modified>
</cp:coreProperties>
</file>