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gen\Desktop\Evghenie\Archidata\2019\POCU AT\Raportul\Analiză date\"/>
    </mc:Choice>
  </mc:AlternateContent>
  <xr:revisionPtr revIDLastSave="0" documentId="13_ncr:1_{9DBC8A40-F537-4FAA-91B6-19601DA9A54D}" xr6:coauthVersionLast="45" xr6:coauthVersionMax="45" xr10:uidLastSave="{00000000-0000-0000-0000-000000000000}"/>
  <bookViews>
    <workbookView xWindow="-120" yWindow="-120" windowWidth="20730" windowHeight="11160" tabRatio="454" xr2:uid="{9F5E8BB5-5A47-4AD9-8914-77D751DC9D96}"/>
  </bookViews>
  <sheets>
    <sheet name="Analiză  progres financiar" sheetId="2" r:id="rId1"/>
    <sheet name="Analiză apelur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C9" i="2" l="1"/>
  <c r="B9" i="2"/>
  <c r="E3" i="2"/>
  <c r="E4" i="2"/>
  <c r="E5" i="2"/>
  <c r="E6" i="2"/>
  <c r="E7" i="2"/>
  <c r="E8" i="2"/>
  <c r="G3" i="2"/>
  <c r="G4" i="2"/>
  <c r="G5" i="2"/>
  <c r="G6" i="2"/>
  <c r="G7" i="2"/>
  <c r="G8" i="2"/>
  <c r="D2" i="2"/>
  <c r="D8" i="2"/>
  <c r="C8" i="2"/>
  <c r="B8" i="2"/>
  <c r="D7" i="2"/>
  <c r="C7" i="2"/>
  <c r="B7" i="2"/>
  <c r="D6" i="2"/>
  <c r="C6" i="2"/>
  <c r="B6" i="2"/>
  <c r="D5" i="2"/>
  <c r="C5" i="2"/>
  <c r="B5" i="2"/>
  <c r="D3" i="2"/>
  <c r="C3" i="2"/>
  <c r="B3" i="2"/>
  <c r="D4" i="2"/>
  <c r="C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Addwise</author>
  </authors>
  <commentList>
    <comment ref="C2" authorId="0" shapeId="0" xr:uid="{5303CDFC-3CCE-4698-A156-C6931967C95A}">
      <text>
        <r>
          <rPr>
            <b/>
            <sz val="9"/>
            <color indexed="81"/>
            <rFont val="Tahoma"/>
            <family val="2"/>
          </rPr>
          <t>Addwise:</t>
        </r>
        <r>
          <rPr>
            <sz val="9"/>
            <color indexed="81"/>
            <rFont val="Tahoma"/>
            <family val="2"/>
          </rPr>
          <t xml:space="preserve">
AP 1-6
+ 540.046,70 AT</t>
        </r>
      </text>
    </comment>
    <comment ref="D2" authorId="0" shapeId="0" xr:uid="{E2FDF922-5B74-426E-8C54-09EE0390BB73}">
      <text>
        <r>
          <rPr>
            <b/>
            <sz val="9"/>
            <color indexed="81"/>
            <rFont val="Tahoma"/>
            <family val="2"/>
          </rPr>
          <t>Addwise:</t>
        </r>
        <r>
          <rPr>
            <sz val="9"/>
            <color indexed="81"/>
            <rFont val="Tahoma"/>
            <family val="2"/>
          </rPr>
          <t xml:space="preserve">
AP 1-6, numai prefinantare
+0.484 mil AT</t>
        </r>
      </text>
    </comment>
    <comment ref="D3" authorId="0" shapeId="0" xr:uid="{16E779B5-D127-4FD4-9047-445DBFB0613B}">
      <text>
        <r>
          <rPr>
            <b/>
            <sz val="9"/>
            <color indexed="81"/>
            <rFont val="Tahoma"/>
            <family val="2"/>
          </rPr>
          <t>Addwise:</t>
        </r>
        <r>
          <rPr>
            <sz val="9"/>
            <color indexed="81"/>
            <rFont val="Tahoma"/>
            <family val="2"/>
          </rPr>
          <t xml:space="preserve">
AP 1-6
+0.92 mil AT</t>
        </r>
      </text>
    </comment>
  </commentList>
</comments>
</file>

<file path=xl/sharedStrings.xml><?xml version="1.0" encoding="utf-8"?>
<sst xmlns="http://schemas.openxmlformats.org/spreadsheetml/2006/main" count="10" uniqueCount="10">
  <si>
    <t>mlrd</t>
  </si>
  <si>
    <t>mil</t>
  </si>
  <si>
    <t>Valoare totala plati
din RAI final, si confirmat din RAI 2012 incolo</t>
  </si>
  <si>
    <t>Valoare CF depuse
(UE+Buget)</t>
  </si>
  <si>
    <t>Valoare CF contractate
(UE+Buget)</t>
  </si>
  <si>
    <t>Valoate totală plăți
(prefinanțare+rambursări)</t>
  </si>
  <si>
    <t xml:space="preserve">4.089.358.714 </t>
  </si>
  <si>
    <t>Miliarde EUR</t>
  </si>
  <si>
    <t>Nr linii de finanțare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</si>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</sst>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Verdana"/>
      <family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 applyBorder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4" fontId="0" fillId="3" borderId="1" xfId="0" applyNumberFormat="1" applyFill="1" applyBorder="1"/>
    <xf numFmtId="4" fontId="1" fillId="3" borderId="1" xfId="0" applyNumberFormat="1" applyFont="1" applyFill="1" applyBorder="1"/>
    <xf numFmtId="3" fontId="5" fillId="3" borderId="1" xfId="0" applyNumberFormat="1" applyFont="1" applyFill="1" applyBorder="1"/>
    <xf numFmtId="3" fontId="5" fillId="0" borderId="1" xfId="0" applyNumberFormat="1" applyFont="1" applyFill="1" applyBorder="1"/>
    <xf numFmtId="3" fontId="6" fillId="3" borderId="1" xfId="0" applyNumberFormat="1" applyFont="1" applyFill="1" applyBorder="1"/>
    <xf numFmtId="3" fontId="6" fillId="0" borderId="1" xfId="0" applyNumberFormat="1" applyFont="1" applyFill="1" applyBorder="1"/>
    <xf numFmtId="3" fontId="7" fillId="0" borderId="1" xfId="0" applyNumberFormat="1" applyFont="1" applyBorder="1"/>
    <xf numFmtId="3" fontId="7" fillId="3" borderId="1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/>
    <xf numFmtId="4" fontId="7" fillId="3" borderId="1" xfId="0" applyNumberFormat="1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Progresul</a:t>
            </a:r>
            <a:r>
              <a:rPr lang="ro-RO" baseline="0"/>
              <a:t> financiar al POSDRU (EUR)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'Analiză  progres financiar'!$B$1</c:f>
              <c:strCache>
                <c:ptCount val="1"/>
                <c:pt idx="0">
                  <c:v>Valoare CF depuse
(UE+Buget)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'Analiză  progres financiar'!$A$2:$A$10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'Analiză  progres financiar'!$B$2:$B$10</c:f>
              <c:numCache>
                <c:formatCode>#,##0</c:formatCode>
                <c:ptCount val="9"/>
                <c:pt idx="0">
                  <c:v>2396034410</c:v>
                </c:pt>
                <c:pt idx="1">
                  <c:v>7500000000</c:v>
                </c:pt>
                <c:pt idx="2">
                  <c:v>8850000000</c:v>
                </c:pt>
                <c:pt idx="3">
                  <c:v>9920000000</c:v>
                </c:pt>
                <c:pt idx="4">
                  <c:v>9660000000</c:v>
                </c:pt>
                <c:pt idx="5">
                  <c:v>15150000000</c:v>
                </c:pt>
                <c:pt idx="6">
                  <c:v>15840000000</c:v>
                </c:pt>
                <c:pt idx="7">
                  <c:v>18000000000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29-4191-9D00-B2CCBC68B583}"/>
            </c:ext>
          </c:extLst>
        </c:ser>
        <c:ser>
          <c:idx val="1"/>
          <c:order val="1"/>
          <c:tx>
            <c:strRef>
              <c:f>'Analiză  progres financiar'!$C$1</c:f>
              <c:strCache>
                <c:ptCount val="1"/>
                <c:pt idx="0">
                  <c:v>Valoare CF contractate
(UE+Buget)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'Analiză  progres financiar'!$A$2:$A$10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'Analiză  progres financiar'!$C$2:$C$10</c:f>
              <c:numCache>
                <c:formatCode>#,##0</c:formatCode>
                <c:ptCount val="9"/>
                <c:pt idx="0">
                  <c:v>282712510</c:v>
                </c:pt>
                <c:pt idx="1">
                  <c:v>652000000</c:v>
                </c:pt>
                <c:pt idx="2">
                  <c:v>3130000000</c:v>
                </c:pt>
                <c:pt idx="3">
                  <c:v>3350000000</c:v>
                </c:pt>
                <c:pt idx="4">
                  <c:v>3270000000</c:v>
                </c:pt>
                <c:pt idx="5">
                  <c:v>3340000000</c:v>
                </c:pt>
                <c:pt idx="6">
                  <c:v>4670000000</c:v>
                </c:pt>
                <c:pt idx="7">
                  <c:v>5010000000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29-4191-9D00-B2CCBC68B583}"/>
            </c:ext>
          </c:extLst>
        </c:ser>
        <c:ser>
          <c:idx val="2"/>
          <c:order val="2"/>
          <c:tx>
            <c:strRef>
              <c:f>'Analiză  progres financiar'!$D$1</c:f>
              <c:strCache>
                <c:ptCount val="1"/>
                <c:pt idx="0">
                  <c:v>Valoate totală plăți
(prefinanțare+rambursări)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'Analiză  progres financiar'!$A$2:$A$10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'Analiză  progres financiar'!$D$2:$D$10</c:f>
              <c:numCache>
                <c:formatCode>#,##0</c:formatCode>
                <c:ptCount val="9"/>
                <c:pt idx="0">
                  <c:v>25800000</c:v>
                </c:pt>
                <c:pt idx="1">
                  <c:v>66879999.999999993</c:v>
                </c:pt>
                <c:pt idx="2">
                  <c:v>474920000</c:v>
                </c:pt>
                <c:pt idx="3">
                  <c:v>894190000</c:v>
                </c:pt>
                <c:pt idx="4">
                  <c:v>1210000000</c:v>
                </c:pt>
                <c:pt idx="5">
                  <c:v>1820000000</c:v>
                </c:pt>
                <c:pt idx="6">
                  <c:v>2260000000</c:v>
                </c:pt>
                <c:pt idx="7" formatCode="#,##0.00">
                  <c:v>2770327678.6999998</c:v>
                </c:pt>
                <c:pt idx="8" formatCode="#,##0.00">
                  <c:v>3566147555.8899999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29-4191-9D00-B2CCBC68B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937023"/>
        <c:axId val="1486767359"/>
      </c:scatterChart>
      <c:valAx>
        <c:axId val="154493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6767359"/>
        <c:crosses val="autoZero"/>
        <c:crossBetween val="midCat"/>
      </c:valAx>
      <c:valAx>
        <c:axId val="1486767359"/>
        <c:scaling>
          <c:orientation val="minMax"/>
          <c:max val="22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37023"/>
        <c:crosses val="autoZero"/>
        <c:crossBetween val="midCat"/>
        <c:majorUnit val="200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numărului de</a:t>
            </a:r>
            <a:r>
              <a:rPr lang="en-US"/>
              <a:t> linii de finanțare</a:t>
            </a:r>
            <a:r>
              <a:rPr lang="ro-RO"/>
              <a:t> lansate în cadrul POSDRU 2007-2013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'Analiză apeluri'!$C$2</c:f>
              <c:strCache>
                <c:ptCount val="1"/>
                <c:pt idx="0">
                  <c:v>Nr linii de finanțare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'Analiză apeluri'!$B$3:$B$11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'Analiză apeluri'!$C$3:$C$11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98</c:v>
                </c:pt>
                <c:pt idx="3">
                  <c:v>111</c:v>
                </c:pt>
                <c:pt idx="4">
                  <c:v>114</c:v>
                </c:pt>
                <c:pt idx="5">
                  <c:v>122</c:v>
                </c:pt>
                <c:pt idx="6">
                  <c:v>165</c:v>
                </c:pt>
                <c:pt idx="7">
                  <c:v>180</c:v>
                </c:pt>
                <c:pt idx="8">
                  <c:v>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5-4781-8E5F-CEFBA9C8A3A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48920600"/>
        <c:axId val="448921584"/>
      </c:scatterChart>
      <c:valAx>
        <c:axId val="44892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21584"/>
        <c:crosses val="autoZero"/>
        <c:crossBetween val="midCat"/>
      </c:valAx>
      <c:valAx>
        <c:axId val="44892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92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11</xdr:row>
      <xdr:rowOff>57151</xdr:rowOff>
    </xdr:from>
    <xdr:to>
      <xdr:col>9</xdr:col>
      <xdr:colOff>45720</xdr:colOff>
      <xdr:row>31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BE401D-41BD-4677-98E3-759872B82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14287</xdr:rowOff>
    </xdr:from>
    <xdr:to>
      <xdr:col>12</xdr:col>
      <xdr:colOff>409575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99576B-1136-41E4-B533-8FAE132CB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6912-3A12-4508-9C84-2F1F269CBE0A}">
  <dimension ref="A1:M18"/>
  <sheetViews>
    <sheetView tabSelected="1" workbookViewId="0">
      <selection activeCell="I10" sqref="I10"/>
    </sheetView>
  </sheetViews>
  <sheetFormatPr defaultRowHeight="15" x14ac:dyDescent="0.25"/>
  <cols>
    <col min="1" max="1" width="14.85546875" bestFit="1" customWidth="1"/>
    <col min="2" max="2" width="18.42578125" customWidth="1"/>
    <col min="3" max="3" width="20.28515625" customWidth="1"/>
    <col min="4" max="4" width="22.28515625" customWidth="1"/>
    <col min="5" max="5" width="14.42578125" customWidth="1"/>
    <col min="6" max="6" width="22" customWidth="1"/>
    <col min="7" max="7" width="13.85546875" customWidth="1"/>
    <col min="8" max="8" width="13.85546875" bestFit="1" customWidth="1"/>
    <col min="9" max="9" width="12" bestFit="1" customWidth="1"/>
    <col min="13" max="13" width="13.85546875" bestFit="1" customWidth="1"/>
  </cols>
  <sheetData>
    <row r="1" spans="1:13" ht="60" x14ac:dyDescent="0.25">
      <c r="A1" s="2"/>
      <c r="B1" s="6" t="s">
        <v>3</v>
      </c>
      <c r="C1" s="6" t="s">
        <v>4</v>
      </c>
      <c r="D1" s="6" t="s">
        <v>5</v>
      </c>
      <c r="F1" s="7" t="s">
        <v>2</v>
      </c>
    </row>
    <row r="2" spans="1:13" x14ac:dyDescent="0.25">
      <c r="A2" s="5">
        <v>2008</v>
      </c>
      <c r="B2" s="12">
        <v>2396034410</v>
      </c>
      <c r="C2" s="14">
        <v>282712510</v>
      </c>
      <c r="D2" s="16">
        <f>25.8*B14</f>
        <v>25800000</v>
      </c>
      <c r="E2" s="4"/>
      <c r="F2" s="8">
        <v>22564488.469999999</v>
      </c>
    </row>
    <row r="3" spans="1:13" x14ac:dyDescent="0.25">
      <c r="A3" s="5">
        <v>2009</v>
      </c>
      <c r="B3" s="13">
        <f>7.5*B13</f>
        <v>7500000000</v>
      </c>
      <c r="C3" s="15">
        <f>652*B14</f>
        <v>652000000</v>
      </c>
      <c r="D3" s="16">
        <f>66.88*B14</f>
        <v>66879999.999999993</v>
      </c>
      <c r="E3" s="4">
        <f t="shared" ref="E3:E8" si="0">D3-D2</f>
        <v>41079999.999999993</v>
      </c>
      <c r="F3" s="8">
        <v>63460858.979999997</v>
      </c>
      <c r="G3" s="4">
        <f t="shared" ref="G3:G8" si="1">F3-F2</f>
        <v>40896370.509999998</v>
      </c>
    </row>
    <row r="4" spans="1:13" x14ac:dyDescent="0.25">
      <c r="A4" s="5">
        <v>2010</v>
      </c>
      <c r="B4" s="13">
        <f>8.85*B13</f>
        <v>8850000000</v>
      </c>
      <c r="C4" s="15">
        <f>3.13*B13</f>
        <v>3130000000</v>
      </c>
      <c r="D4" s="16">
        <f>474.92*B14</f>
        <v>474920000</v>
      </c>
      <c r="E4" s="4">
        <f t="shared" si="0"/>
        <v>408040000</v>
      </c>
      <c r="F4" s="8">
        <v>452210431.48000002</v>
      </c>
      <c r="G4" s="4">
        <f t="shared" si="1"/>
        <v>388749572.5</v>
      </c>
    </row>
    <row r="5" spans="1:13" x14ac:dyDescent="0.25">
      <c r="A5" s="5">
        <v>2011</v>
      </c>
      <c r="B5" s="13">
        <f>9.92*B13</f>
        <v>9920000000</v>
      </c>
      <c r="C5" s="15">
        <f>3.35*B13</f>
        <v>3350000000</v>
      </c>
      <c r="D5" s="16">
        <f>894.19*B14</f>
        <v>894190000</v>
      </c>
      <c r="E5" s="4">
        <f t="shared" si="0"/>
        <v>419270000</v>
      </c>
      <c r="F5" s="8">
        <v>862825880.70000005</v>
      </c>
      <c r="G5" s="4">
        <f t="shared" si="1"/>
        <v>410615449.22000003</v>
      </c>
    </row>
    <row r="6" spans="1:13" x14ac:dyDescent="0.25">
      <c r="A6" s="5">
        <v>2012</v>
      </c>
      <c r="B6" s="13">
        <f>9.66*B13</f>
        <v>9660000000</v>
      </c>
      <c r="C6" s="15">
        <f>3.27*B13</f>
        <v>3270000000</v>
      </c>
      <c r="D6" s="17">
        <f>1.21*B13</f>
        <v>1210000000</v>
      </c>
      <c r="E6" s="4">
        <f t="shared" si="0"/>
        <v>315810000</v>
      </c>
      <c r="F6" s="11">
        <v>1216303415.96</v>
      </c>
      <c r="G6" s="4">
        <f t="shared" si="1"/>
        <v>353477535.25999999</v>
      </c>
    </row>
    <row r="7" spans="1:13" x14ac:dyDescent="0.25">
      <c r="A7" s="5">
        <v>2013</v>
      </c>
      <c r="B7" s="13">
        <f>15.15*B13</f>
        <v>15150000000</v>
      </c>
      <c r="C7" s="15">
        <f>3.34*B13</f>
        <v>3340000000</v>
      </c>
      <c r="D7" s="17">
        <f>1.82*B13</f>
        <v>1820000000</v>
      </c>
      <c r="E7" s="4">
        <f t="shared" si="0"/>
        <v>610000000</v>
      </c>
      <c r="F7" s="11">
        <v>1821723382.4300001</v>
      </c>
      <c r="G7" s="9">
        <f t="shared" si="1"/>
        <v>605419966.47000003</v>
      </c>
    </row>
    <row r="8" spans="1:13" x14ac:dyDescent="0.25">
      <c r="A8" s="5">
        <v>2014</v>
      </c>
      <c r="B8" s="13">
        <f>15.84*B13</f>
        <v>15840000000</v>
      </c>
      <c r="C8" s="15">
        <f>4.67*B13</f>
        <v>4670000000</v>
      </c>
      <c r="D8" s="17">
        <f>2.26*B13</f>
        <v>2260000000</v>
      </c>
      <c r="E8" s="4">
        <f t="shared" si="0"/>
        <v>440000000</v>
      </c>
      <c r="F8" s="11">
        <v>2258050299</v>
      </c>
      <c r="G8" s="9">
        <f t="shared" si="1"/>
        <v>436326916.56999993</v>
      </c>
    </row>
    <row r="9" spans="1:13" x14ac:dyDescent="0.25">
      <c r="A9" s="5">
        <v>2015</v>
      </c>
      <c r="B9" s="13">
        <f>18*B13</f>
        <v>18000000000</v>
      </c>
      <c r="C9" s="15">
        <f>5.01*B13</f>
        <v>5010000000</v>
      </c>
      <c r="D9" s="21">
        <v>2770327678.6999998</v>
      </c>
      <c r="F9" s="10">
        <v>2770327678.6999998</v>
      </c>
    </row>
    <row r="10" spans="1:13" x14ac:dyDescent="0.25">
      <c r="A10" s="5">
        <v>2016</v>
      </c>
      <c r="B10" s="1"/>
      <c r="C10" s="1"/>
      <c r="D10" s="21">
        <v>3566147555.8899999</v>
      </c>
      <c r="F10" s="10">
        <v>3566147555.8899999</v>
      </c>
      <c r="H10" s="9">
        <f>F10-F9</f>
        <v>795819877.19000006</v>
      </c>
      <c r="I10" t="s">
        <v>9</v>
      </c>
      <c r="M10" s="9"/>
    </row>
    <row r="11" spans="1:13" x14ac:dyDescent="0.25">
      <c r="A11" s="19"/>
      <c r="D11" s="20"/>
      <c r="F11" s="20"/>
    </row>
    <row r="13" spans="1:13" x14ac:dyDescent="0.25">
      <c r="A13" s="3" t="s">
        <v>0</v>
      </c>
      <c r="B13" s="4">
        <v>1000000000</v>
      </c>
      <c r="F13" s="18"/>
    </row>
    <row r="14" spans="1:13" x14ac:dyDescent="0.25">
      <c r="A14" s="3" t="s">
        <v>1</v>
      </c>
      <c r="B14" s="4">
        <v>1000000</v>
      </c>
    </row>
    <row r="18" spans="1:1" x14ac:dyDescent="0.25">
      <c r="A18" s="22" t="s">
        <v>6</v>
      </c>
    </row>
  </sheetData>
  <pageMargins left="0.7" right="0.7" top="0.75" bottom="0.75" header="0.3" footer="0.3"/>
  <pageSetup paperSize="256" orientation="portrait" horizontalDpi="144" verticalDpi="14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0812-8B22-45DC-8724-C3CC60838906}">
  <dimension ref="B2:D11"/>
  <sheetViews>
    <sheetView workbookViewId="0">
      <selection activeCell="N5" sqref="N5"/>
    </sheetView>
  </sheetViews>
  <sheetFormatPr defaultRowHeight="15" x14ac:dyDescent="0.25"/>
  <cols>
    <col min="3" max="3" width="18.5703125" bestFit="1" customWidth="1"/>
    <col min="4" max="4" width="12.28515625" bestFit="1" customWidth="1"/>
  </cols>
  <sheetData>
    <row r="2" spans="2:4" x14ac:dyDescent="0.25">
      <c r="C2" t="s">
        <v>8</v>
      </c>
      <c r="D2" t="s">
        <v>7</v>
      </c>
    </row>
    <row r="3" spans="2:4" x14ac:dyDescent="0.25">
      <c r="B3">
        <v>2007</v>
      </c>
      <c r="C3">
        <v>0</v>
      </c>
    </row>
    <row r="4" spans="2:4" x14ac:dyDescent="0.25">
      <c r="B4">
        <v>2008</v>
      </c>
      <c r="C4">
        <v>72</v>
      </c>
      <c r="D4">
        <v>1.18</v>
      </c>
    </row>
    <row r="5" spans="2:4" x14ac:dyDescent="0.25">
      <c r="B5">
        <v>2009</v>
      </c>
      <c r="C5">
        <v>98</v>
      </c>
      <c r="D5">
        <v>2.5</v>
      </c>
    </row>
    <row r="6" spans="2:4" x14ac:dyDescent="0.25">
      <c r="B6">
        <v>2010</v>
      </c>
      <c r="C6">
        <v>111</v>
      </c>
      <c r="D6">
        <v>2.75</v>
      </c>
    </row>
    <row r="7" spans="2:4" x14ac:dyDescent="0.25">
      <c r="B7">
        <v>2011</v>
      </c>
      <c r="C7">
        <v>114</v>
      </c>
      <c r="D7">
        <v>2.91</v>
      </c>
    </row>
    <row r="8" spans="2:4" x14ac:dyDescent="0.25">
      <c r="B8">
        <v>2012</v>
      </c>
      <c r="C8">
        <v>122</v>
      </c>
      <c r="D8">
        <v>2.84</v>
      </c>
    </row>
    <row r="9" spans="2:4" x14ac:dyDescent="0.25">
      <c r="B9">
        <v>2013</v>
      </c>
      <c r="C9">
        <v>165</v>
      </c>
      <c r="D9">
        <v>3.92</v>
      </c>
    </row>
    <row r="10" spans="2:4" x14ac:dyDescent="0.25">
      <c r="B10">
        <v>2014</v>
      </c>
      <c r="C10">
        <v>180</v>
      </c>
      <c r="D10">
        <v>4.1399999999999997</v>
      </c>
    </row>
    <row r="11" spans="2:4" x14ac:dyDescent="0.25">
      <c r="B11">
        <v>2015</v>
      </c>
      <c r="C11">
        <v>195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Analiză  progres financiar</vt:lpstr>
      <vt:lpstr>Analiză apeluri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Addwise</dc:creator>
  <cp:lastModifiedBy>Eugen Perianu</cp:lastModifiedBy>
  <dcterms:created xsi:type="dcterms:W3CDTF">2020-10-13T11:35:51Z</dcterms:created>
  <dcterms:modified xsi:type="dcterms:W3CDTF">2020-12-24T08:34:13Z</dcterms:modified>
</cp:coreProperties>
</file>